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C:\Users\vmikhalkina\Desktop\ПРАЙС-ЛИСТЫ 2025\ГОРКИ ОТЕЛИ\"/>
    </mc:Choice>
  </mc:AlternateContent>
  <xr:revisionPtr revIDLastSave="0" documentId="13_ncr:1_{738A583B-AE2F-427E-97F1-B63D18289E0E}" xr6:coauthVersionLast="45" xr6:coauthVersionMax="45" xr10:uidLastSave="{00000000-0000-0000-0000-000000000000}"/>
  <bookViews>
    <workbookView xWindow="-120" yWindow="-120" windowWidth="19440" windowHeight="15000" tabRatio="868" firstSheet="19" activeTab="19" xr2:uid="{00000000-000D-0000-FFFF-FFFF00000000}"/>
  </bookViews>
  <sheets>
    <sheet name="SSS_2+2 RO" sheetId="9" state="hidden" r:id="rId1"/>
    <sheet name="SSS_2+2 BB" sheetId="10" state="hidden" r:id="rId2"/>
    <sheet name="Dol_2+2 RO" sheetId="11" state="hidden" r:id="rId3"/>
    <sheet name="Dol_2+2 BB" sheetId="12" state="hidden" r:id="rId4"/>
    <sheet name="SSH_Раннее бронирование RO" sheetId="8" state="hidden" r:id="rId5"/>
    <sheet name="SSH_Раннее бронирование RO 30%" sheetId="17" state="hidden" r:id="rId6"/>
    <sheet name="SSH_Раннее бронирование BB" sheetId="7" state="hidden" r:id="rId7"/>
    <sheet name="SSH_Раннее бронирование BB 30%" sheetId="18" state="hidden" r:id="rId8"/>
    <sheet name="SSS_Раннее бронирование RO" sheetId="13" state="hidden" r:id="rId9"/>
    <sheet name="SSS_Раннее бронирование BB" sheetId="14" state="hidden" r:id="rId10"/>
    <sheet name="Dol_Раннее бронирование RO" sheetId="15" state="hidden" r:id="rId11"/>
    <sheet name="Dol_Раннее бронирование RO 30%" sheetId="19" state="hidden" r:id="rId12"/>
    <sheet name="Dol_Раннее бронирование BB" sheetId="16" state="hidden" r:id="rId13"/>
    <sheet name="Dol_Раннее бронирование BB 30%" sheetId="20" state="hidden" r:id="rId14"/>
    <sheet name="Школьные каникулы" sheetId="5" state="hidden" r:id="rId15"/>
    <sheet name="Poker Stars Солис RO " sheetId="28" state="hidden" r:id="rId16"/>
    <sheet name="Poker Stars Солис BB" sheetId="30" state="hidden" r:id="rId17"/>
    <sheet name="Poker Stars Солис RO  comm" sheetId="31" state="hidden" r:id="rId18"/>
    <sheet name="Poker Stars Солис BB comm" sheetId="32" state="hidden" r:id="rId19"/>
    <sheet name="C завтраками| Bed and breakfast" sheetId="54" r:id="rId20"/>
    <sheet name="RO 2025 | COMMISSION" sheetId="157" r:id="rId21"/>
    <sheet name="RO 2025 | FIT15 " sheetId="155" state="hidden" r:id="rId22"/>
    <sheet name="RO 2025 | FIT18" sheetId="156" state="hidden" r:id="rId23"/>
    <sheet name="RO 2025 | FIT18+25руб." sheetId="166" state="hidden" r:id="rId24"/>
    <sheet name="RO 2025 | FIT20" sheetId="167" state="hidden" r:id="rId25"/>
    <sheet name="4=3 |COMMISSION" sheetId="193" r:id="rId26"/>
    <sheet name="4=3 |FIT15 " sheetId="144" state="hidden" r:id="rId27"/>
    <sheet name="4=3 | FIT18 " sheetId="184" state="hidden" r:id="rId28"/>
    <sheet name="4=3 | FIT18+25руб." sheetId="185" state="hidden" r:id="rId29"/>
    <sheet name="4=3 | FIT20" sheetId="186" state="hidden" r:id="rId30"/>
    <sheet name="Каникулы в горах |COMMISSION" sheetId="172" r:id="rId31"/>
    <sheet name="Каникулы в горах |FIT18" sheetId="171" state="hidden" r:id="rId32"/>
    <sheet name="Каникулы в горах |FIT18+25руб." sheetId="173" state="hidden" r:id="rId33"/>
    <sheet name="Каникулы в горах |FIT20" sheetId="174" state="hidden" r:id="rId34"/>
    <sheet name="Каникулы в горах |FIT15" sheetId="211" state="hidden" r:id="rId35"/>
    <sheet name="Семейный тариф |COMM" sheetId="204" state="hidden" r:id="rId36"/>
    <sheet name="Семейный тариф  |FIT15" sheetId="201" state="hidden" r:id="rId37"/>
    <sheet name="Семейный тариф |FIT18 +25" sheetId="206" state="hidden" r:id="rId38"/>
    <sheet name="Семейный тариф |FIT18" sheetId="205" state="hidden" r:id="rId39"/>
    <sheet name="Семейный тариф |FIT20 " sheetId="207" state="hidden" r:id="rId40"/>
    <sheet name="AVIA 25" sheetId="209" state="hidden" r:id="rId41"/>
    <sheet name="AVIA 25 +25руб." sheetId="210" state="hidden" r:id="rId42"/>
    <sheet name="нетто 15" sheetId="79" state="hidden" r:id="rId43"/>
    <sheet name="нетто 18" sheetId="132" state="hidden" r:id="rId44"/>
    <sheet name="Осенние Каникулы | FIT15 " sheetId="147" state="hidden" r:id="rId45"/>
    <sheet name="Осенние каникулы | FIT18" sheetId="148" state="hidden" r:id="rId46"/>
    <sheet name="РБ ВВ 15 |FIT15" sheetId="58" state="hidden" r:id="rId47"/>
    <sheet name="РБ ВВ 15 |FIT20" sheetId="81" state="hidden" r:id="rId48"/>
    <sheet name="РБ ВВ 15 |COMMISSION" sheetId="82" state="hidden" r:id="rId49"/>
    <sheet name="нетто 20" sheetId="80" state="hidden" r:id="rId50"/>
    <sheet name="нетто 20+25руб." sheetId="116" state="hidden" r:id="rId51"/>
    <sheet name="РБ ВВ 10(2022) |FIT15" sheetId="102" state="hidden" r:id="rId52"/>
    <sheet name="РБ ВВ 10(2022) |FIT20" sheetId="103" state="hidden" r:id="rId53"/>
    <sheet name="РБ ВВ 10(2022) |FIT20+25руб." sheetId="117" state="hidden" r:id="rId54"/>
    <sheet name="РБ ВВ 10(2022) |COMMISSION" sheetId="104" state="hidden" r:id="rId55"/>
    <sheet name="РБ ВВ 10(2023) |FIT20+25руб." sheetId="118" state="hidden" r:id="rId56"/>
    <sheet name="РБ ВВ 15(2022) |FIT15" sheetId="108" state="hidden" r:id="rId57"/>
    <sheet name="РБ ВВ 15(2022) |FIT20" sheetId="109" state="hidden" r:id="rId58"/>
    <sheet name="РБ ВВ 15(2022) |FIT20+25руб." sheetId="119" state="hidden" r:id="rId59"/>
    <sheet name="РБ ВВ 15(2022) |COMMISSION" sheetId="110" state="hidden" r:id="rId60"/>
    <sheet name="RO | FIT15" sheetId="72" state="hidden" r:id="rId61"/>
    <sheet name="RO | FIT20" sheetId="83" state="hidden" r:id="rId62"/>
    <sheet name="RO | FIT20+25руб." sheetId="120" state="hidden" r:id="rId63"/>
    <sheet name="ЗЭГ Активный | FIT15" sheetId="77" state="hidden" r:id="rId64"/>
    <sheet name="ЗЭГ Активный | FIT20" sheetId="89" state="hidden" r:id="rId65"/>
    <sheet name="ЗЭГ Активный | COMMISSION" sheetId="90" state="hidden" r:id="rId66"/>
    <sheet name="Горный детокс |FIT15" sheetId="78" state="hidden" r:id="rId67"/>
    <sheet name="Горный детокс |FIT20" sheetId="91" state="hidden" r:id="rId68"/>
    <sheet name="Горный детокс | COMMISSION" sheetId="92" state="hidden" r:id="rId69"/>
    <sheet name="Весенние Каникулы | FIT20" sheetId="106" state="hidden" r:id="rId70"/>
    <sheet name="Весенние Каникулы | commission" sheetId="107" state="hidden" r:id="rId71"/>
    <sheet name="ЗЭГ | FIT20+25руб." sheetId="121" state="hidden" r:id="rId72"/>
    <sheet name="Осенние Каникулы | FIT15" sheetId="76" state="hidden" r:id="rId73"/>
    <sheet name="Осенние Каникулы | FIT20" sheetId="87" state="hidden" r:id="rId74"/>
    <sheet name="Осенние Каникулы | COMMISSION" sheetId="88" state="hidden" r:id="rId75"/>
    <sheet name="Отдыхай и катай|FIT18 2023" sheetId="125" state="hidden" r:id="rId76"/>
    <sheet name="Осенние каникулы | COMMISSION " sheetId="149" state="hidden" r:id="rId77"/>
    <sheet name="РБ ВВ 10(2023) |FIT15" sheetId="113" state="hidden" r:id="rId78"/>
    <sheet name="РБ ВВ 10(2023) |FIT18" sheetId="114" state="hidden" r:id="rId79"/>
    <sheet name="РБ ВВ 10(2023) |COMMISSION " sheetId="115" state="hidden" r:id="rId80"/>
    <sheet name="РБ ВВ 15(2023) |FIT15" sheetId="122" state="hidden" r:id="rId81"/>
    <sheet name="РБ ВВ 15(2023) |FIT18" sheetId="126" state="hidden" r:id="rId82"/>
    <sheet name="РБ ВВ 15(2023) |COMMISSION" sheetId="127" state="hidden" r:id="rId83"/>
    <sheet name="RO 2023 | FIT15 " sheetId="128" state="hidden" r:id="rId84"/>
    <sheet name="RO 2023 | FIT18" sheetId="130" state="hidden" r:id="rId85"/>
    <sheet name="RO 2023 | COMMISSION" sheetId="131" state="hidden" r:id="rId86"/>
    <sheet name="ЯВК 2023 | COMMISSION" sheetId="133" state="hidden" r:id="rId87"/>
    <sheet name="ЯВК 2023 | FIT15" sheetId="134" state="hidden" r:id="rId88"/>
    <sheet name="ЯВК 2023 | FIT18" sheetId="135" state="hidden" r:id="rId89"/>
    <sheet name="ЗЭГ | FIT15" sheetId="75" state="hidden" r:id="rId90"/>
    <sheet name="ЗЭГ | FIT18" sheetId="111" state="hidden" r:id="rId91"/>
    <sheet name="ЗЭГ | COMMISSION" sheetId="112" state="hidden" r:id="rId92"/>
    <sheet name="нетто 18+25руб." sheetId="160" state="hidden" r:id="rId93"/>
    <sheet name="нетто 20 2025" sheetId="161" state="hidden" r:id="rId94"/>
    <sheet name="РБ ВВ 10(2025) |FIT15" sheetId="194" state="hidden" r:id="rId95"/>
    <sheet name="РБ ВВ 10(2025) |FIT18" sheetId="195" state="hidden" r:id="rId96"/>
    <sheet name="РБ ВВ 10(2025) |FIT18+25руб" sheetId="181" state="hidden" r:id="rId97"/>
    <sheet name="РБ ВВ 10(2025) |FIT20" sheetId="182" state="hidden" r:id="rId98"/>
    <sheet name="Отдыхай и катай|FIT15" sheetId="99" state="hidden" r:id="rId99"/>
    <sheet name="Отдыхай и катай|FIT18" sheetId="188" state="hidden" r:id="rId100"/>
    <sheet name="Отдыхай и катай|FIT18+25" sheetId="189" state="hidden" r:id="rId101"/>
    <sheet name="Отдыхай и катай|FIT20" sheetId="190" state="hidden" r:id="rId102"/>
    <sheet name="Отдыхай и катай|COMMISSION" sheetId="192" state="hidden" r:id="rId103"/>
    <sheet name="RO | COMMISSION" sheetId="84" state="hidden" r:id="rId104"/>
    <sheet name="РБ ВВ 15(2024) |FIT15" sheetId="152" state="hidden" r:id="rId105"/>
    <sheet name="РБ ВВ 15(2024) |FIT18" sheetId="153" state="hidden" r:id="rId106"/>
    <sheet name="РБ ВВ 15(2024) |FIT18+25руб." sheetId="168" state="hidden" r:id="rId107"/>
    <sheet name="РБ ВВ 15(2024) |FIT20+25руб." sheetId="169" state="hidden" r:id="rId108"/>
    <sheet name="РБ ВВ 15(2024) |COMMISSION" sheetId="154" state="hidden" r:id="rId109"/>
    <sheet name="Наполни свое лето | FIT15" sheetId="137" state="hidden" r:id="rId110"/>
    <sheet name="Наполни свое лето | FIT18" sheetId="196" state="hidden" r:id="rId111"/>
    <sheet name="Наполни свое лето | FIT18+25руб" sheetId="197" state="hidden" r:id="rId112"/>
    <sheet name="Наполни свое лето | FIT20" sheetId="199" state="hidden" r:id="rId113"/>
    <sheet name="Наполни свое лето | СOMMISSION" sheetId="200" state="hidden" r:id="rId114"/>
    <sheet name="Наполни свое лето |FIT18" sheetId="175" state="hidden" r:id="rId115"/>
    <sheet name="Наполни свое лето |COMMISSION" sheetId="176" state="hidden" r:id="rId116"/>
    <sheet name="Наполни свое лето |FIT18+25руб" sheetId="177" state="hidden" r:id="rId117"/>
    <sheet name="Наполни свое лето |FIT20+35руб" sheetId="178" state="hidden" r:id="rId118"/>
    <sheet name="Наполни лето | FIT18" sheetId="138" state="hidden" r:id="rId119"/>
    <sheet name="Наполни лето | COMMISSION" sheetId="139" state="hidden" r:id="rId120"/>
    <sheet name="Отдыхай и катай" sheetId="59" state="hidden" r:id="rId121"/>
    <sheet name="Яркие каникулы" sheetId="62" state="hidden" r:id="rId122"/>
    <sheet name="Горный детокс (весна)" sheetId="63" state="hidden" r:id="rId12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194" l="1"/>
  <c r="C3" i="194"/>
  <c r="C22" i="194" s="1"/>
  <c r="C3" i="195" s="1"/>
  <c r="C3" i="181" s="1"/>
  <c r="D3" i="194"/>
  <c r="E3" i="194"/>
  <c r="F3" i="194"/>
  <c r="G3" i="194"/>
  <c r="G22" i="194" s="1"/>
  <c r="G3" i="195" s="1"/>
  <c r="G3" i="181" s="1"/>
  <c r="H3" i="194"/>
  <c r="I3" i="194"/>
  <c r="J3" i="194"/>
  <c r="K3" i="194"/>
  <c r="K22" i="194" s="1"/>
  <c r="K3" i="195" s="1"/>
  <c r="K3" i="181" s="1"/>
  <c r="L3" i="194"/>
  <c r="M3" i="194"/>
  <c r="N3" i="194"/>
  <c r="O3" i="194"/>
  <c r="O22" i="194" s="1"/>
  <c r="O3" i="195" s="1"/>
  <c r="O3" i="181" s="1"/>
  <c r="P3" i="194"/>
  <c r="P4" i="182" s="1"/>
  <c r="P25" i="182" s="1"/>
  <c r="Q3" i="194"/>
  <c r="R3" i="194"/>
  <c r="S3" i="194"/>
  <c r="S22" i="194" s="1"/>
  <c r="S3" i="195" s="1"/>
  <c r="S3" i="181" s="1"/>
  <c r="T3" i="194"/>
  <c r="T4" i="182" s="1"/>
  <c r="T25" i="182" s="1"/>
  <c r="U3" i="194"/>
  <c r="V3" i="194"/>
  <c r="W3" i="194"/>
  <c r="W22" i="194" s="1"/>
  <c r="W3" i="195" s="1"/>
  <c r="W3" i="181" s="1"/>
  <c r="X3" i="194"/>
  <c r="Y3" i="194"/>
  <c r="Z3" i="194"/>
  <c r="AA3" i="194"/>
  <c r="AA22" i="194" s="1"/>
  <c r="AA3" i="195" s="1"/>
  <c r="AA3" i="181" s="1"/>
  <c r="AB3" i="194"/>
  <c r="AC3" i="194"/>
  <c r="AD3" i="194"/>
  <c r="AE3" i="194"/>
  <c r="AE22" i="194" s="1"/>
  <c r="AE3" i="195" s="1"/>
  <c r="AE3" i="181" s="1"/>
  <c r="AF3" i="194"/>
  <c r="AF4" i="182" s="1"/>
  <c r="AF25" i="182" s="1"/>
  <c r="AG3" i="194"/>
  <c r="AH3" i="194"/>
  <c r="AI3" i="194"/>
  <c r="AI22" i="194" s="1"/>
  <c r="AI3" i="195" s="1"/>
  <c r="AI3" i="181" s="1"/>
  <c r="AJ3" i="194"/>
  <c r="AJ22" i="194" s="1"/>
  <c r="AJ3" i="195" s="1"/>
  <c r="AJ3" i="181" s="1"/>
  <c r="AK3" i="194"/>
  <c r="AL3" i="194"/>
  <c r="AM3" i="194"/>
  <c r="AM22" i="194" s="1"/>
  <c r="AM3" i="195" s="1"/>
  <c r="AM3" i="181" s="1"/>
  <c r="AN3" i="194"/>
  <c r="AO3" i="194"/>
  <c r="AP3" i="194"/>
  <c r="AQ3" i="194"/>
  <c r="AQ22" i="194" s="1"/>
  <c r="AQ3" i="195" s="1"/>
  <c r="AQ3" i="181" s="1"/>
  <c r="AR3" i="194"/>
  <c r="AR22" i="194" s="1"/>
  <c r="AR3" i="195" s="1"/>
  <c r="AR3" i="181" s="1"/>
  <c r="AS3" i="194"/>
  <c r="AT3" i="194"/>
  <c r="AU3" i="194"/>
  <c r="AU22" i="194" s="1"/>
  <c r="AU3" i="195" s="1"/>
  <c r="AU3" i="181" s="1"/>
  <c r="AV3" i="194"/>
  <c r="AV4" i="182" s="1"/>
  <c r="AV25" i="182" s="1"/>
  <c r="AW3" i="194"/>
  <c r="AX3" i="194"/>
  <c r="AY3" i="194"/>
  <c r="AY22" i="194" s="1"/>
  <c r="AY3" i="195" s="1"/>
  <c r="AY3" i="181" s="1"/>
  <c r="AZ3" i="194"/>
  <c r="AZ22" i="194" s="1"/>
  <c r="AZ3" i="195" s="1"/>
  <c r="AZ3" i="181" s="1"/>
  <c r="BA3" i="194"/>
  <c r="BB3" i="194"/>
  <c r="BC3" i="194"/>
  <c r="BC22" i="194" s="1"/>
  <c r="BC3" i="195" s="1"/>
  <c r="BC3" i="181" s="1"/>
  <c r="BD3" i="194"/>
  <c r="BD4" i="182" s="1"/>
  <c r="BD25" i="182" s="1"/>
  <c r="BE3" i="194"/>
  <c r="BF3" i="194"/>
  <c r="BG3" i="194"/>
  <c r="BG22" i="194" s="1"/>
  <c r="BG3" i="195" s="1"/>
  <c r="BG3" i="181" s="1"/>
  <c r="BH3" i="194"/>
  <c r="BI3" i="194"/>
  <c r="BJ3" i="194"/>
  <c r="BK3" i="194"/>
  <c r="BK22" i="194" s="1"/>
  <c r="BK3" i="195" s="1"/>
  <c r="BK3" i="181" s="1"/>
  <c r="BL3" i="194"/>
  <c r="BL22" i="194" s="1"/>
  <c r="BL3" i="195" s="1"/>
  <c r="BL3" i="181" s="1"/>
  <c r="BM3" i="194"/>
  <c r="BN3" i="194"/>
  <c r="BO3" i="194"/>
  <c r="BO22" i="194" s="1"/>
  <c r="BO3" i="195" s="1"/>
  <c r="BO3" i="181" s="1"/>
  <c r="BP3" i="194"/>
  <c r="BP22" i="194" s="1"/>
  <c r="BP3" i="195" s="1"/>
  <c r="BP3" i="181" s="1"/>
  <c r="BQ3" i="194"/>
  <c r="BR3" i="194"/>
  <c r="BS3" i="194"/>
  <c r="BS22" i="194" s="1"/>
  <c r="BS3" i="195" s="1"/>
  <c r="BS3" i="181" s="1"/>
  <c r="BT3" i="194"/>
  <c r="BT4" i="182" s="1"/>
  <c r="BT25" i="182" s="1"/>
  <c r="BU3" i="194"/>
  <c r="BV3" i="194"/>
  <c r="BW3" i="194"/>
  <c r="BW22" i="194" s="1"/>
  <c r="BW3" i="195" s="1"/>
  <c r="BW3" i="181" s="1"/>
  <c r="BX3" i="194"/>
  <c r="BY3" i="194"/>
  <c r="BZ3" i="194"/>
  <c r="CA3" i="194"/>
  <c r="CA22" i="194" s="1"/>
  <c r="CA3" i="195" s="1"/>
  <c r="CA3" i="181" s="1"/>
  <c r="CB3" i="194"/>
  <c r="CC3" i="194"/>
  <c r="CD3" i="194"/>
  <c r="CE3" i="194"/>
  <c r="CE22" i="194" s="1"/>
  <c r="CE3" i="195" s="1"/>
  <c r="CE3" i="181" s="1"/>
  <c r="CF3" i="194"/>
  <c r="CF4" i="182" s="1"/>
  <c r="CF25" i="182" s="1"/>
  <c r="CG3" i="194"/>
  <c r="CH3" i="194"/>
  <c r="CI3" i="194"/>
  <c r="CI22" i="194" s="1"/>
  <c r="CI3" i="195" s="1"/>
  <c r="CI3" i="181" s="1"/>
  <c r="CJ3" i="194"/>
  <c r="CK3" i="194"/>
  <c r="CL3" i="194"/>
  <c r="CM3" i="194"/>
  <c r="CM22" i="194" s="1"/>
  <c r="CM3" i="195" s="1"/>
  <c r="CM3" i="181" s="1"/>
  <c r="CN3" i="194"/>
  <c r="CN22" i="194" s="1"/>
  <c r="CN3" i="195" s="1"/>
  <c r="CN3" i="181" s="1"/>
  <c r="CO3" i="194"/>
  <c r="CP3" i="194"/>
  <c r="CQ3" i="194"/>
  <c r="CQ22" i="194" s="1"/>
  <c r="CQ3" i="195" s="1"/>
  <c r="CQ3" i="181" s="1"/>
  <c r="CR3" i="194"/>
  <c r="CR22" i="194" s="1"/>
  <c r="CR3" i="195" s="1"/>
  <c r="CR3" i="181" s="1"/>
  <c r="CS3" i="194"/>
  <c r="CT3" i="194"/>
  <c r="CU3" i="194"/>
  <c r="CU22" i="194" s="1"/>
  <c r="CU3" i="195" s="1"/>
  <c r="CU3" i="181" s="1"/>
  <c r="CV3" i="194"/>
  <c r="CW3" i="194"/>
  <c r="CX3" i="194"/>
  <c r="CY3" i="194"/>
  <c r="CY22" i="194" s="1"/>
  <c r="CY3" i="195" s="1"/>
  <c r="CY3" i="181" s="1"/>
  <c r="CZ3" i="194"/>
  <c r="DA3" i="194"/>
  <c r="DB3" i="194"/>
  <c r="DC3" i="194"/>
  <c r="DC22" i="194" s="1"/>
  <c r="DC3" i="195" s="1"/>
  <c r="DC3" i="181" s="1"/>
  <c r="DD3" i="194"/>
  <c r="DD22" i="194" s="1"/>
  <c r="DD3" i="195" s="1"/>
  <c r="DD3" i="181" s="1"/>
  <c r="DE3" i="194"/>
  <c r="DF3" i="194"/>
  <c r="DG3" i="194"/>
  <c r="DG22" i="194" s="1"/>
  <c r="DG3" i="195" s="1"/>
  <c r="DG3" i="181" s="1"/>
  <c r="DH3" i="194"/>
  <c r="DH4" i="182" s="1"/>
  <c r="DH25" i="182" s="1"/>
  <c r="DI3" i="194"/>
  <c r="DJ3" i="194"/>
  <c r="DK3" i="194"/>
  <c r="DK22" i="194" s="1"/>
  <c r="DK3" i="195" s="1"/>
  <c r="DK3" i="181" s="1"/>
  <c r="DL3" i="194"/>
  <c r="DL22" i="194" s="1"/>
  <c r="DL3" i="195" s="1"/>
  <c r="DL3" i="181" s="1"/>
  <c r="DM3" i="194"/>
  <c r="DN3" i="194"/>
  <c r="DO3" i="194"/>
  <c r="DO22" i="194" s="1"/>
  <c r="DO3" i="195" s="1"/>
  <c r="DO3" i="181" s="1"/>
  <c r="DP3" i="194"/>
  <c r="DQ3" i="194"/>
  <c r="DR3" i="194"/>
  <c r="DS3" i="194"/>
  <c r="DS22" i="194" s="1"/>
  <c r="DS3" i="195" s="1"/>
  <c r="DS3" i="181" s="1"/>
  <c r="DT3" i="194"/>
  <c r="DU3" i="194"/>
  <c r="DV3" i="194"/>
  <c r="DW3" i="194"/>
  <c r="DW22" i="194" s="1"/>
  <c r="DW3" i="195" s="1"/>
  <c r="DW3" i="181" s="1"/>
  <c r="DX3" i="194"/>
  <c r="DX22" i="194" s="1"/>
  <c r="DX3" i="195" s="1"/>
  <c r="DX3" i="181" s="1"/>
  <c r="DY3" i="194"/>
  <c r="DZ3" i="194"/>
  <c r="EA3" i="194"/>
  <c r="EA22" i="194" s="1"/>
  <c r="EA3" i="195" s="1"/>
  <c r="EA3" i="181" s="1"/>
  <c r="EB3" i="194"/>
  <c r="EB4" i="182" s="1"/>
  <c r="EB25" i="182" s="1"/>
  <c r="EC3" i="194"/>
  <c r="ED3" i="194"/>
  <c r="EE3" i="194"/>
  <c r="EE22" i="194" s="1"/>
  <c r="EE3" i="195" s="1"/>
  <c r="EE3" i="181" s="1"/>
  <c r="EF3" i="194"/>
  <c r="EF4" i="182" s="1"/>
  <c r="EF25" i="182" s="1"/>
  <c r="EG3" i="194"/>
  <c r="EH3" i="194"/>
  <c r="EI3" i="194"/>
  <c r="EI22" i="194" s="1"/>
  <c r="EI3" i="195" s="1"/>
  <c r="EI3" i="181" s="1"/>
  <c r="EJ3" i="194"/>
  <c r="EK3" i="194"/>
  <c r="EL3" i="194"/>
  <c r="EL4" i="182" s="1"/>
  <c r="EL25" i="182" s="1"/>
  <c r="EM3" i="194"/>
  <c r="EM22" i="194" s="1"/>
  <c r="EM3" i="195" s="1"/>
  <c r="EM3" i="181" s="1"/>
  <c r="EN3" i="194"/>
  <c r="EO3" i="194"/>
  <c r="EP3" i="194"/>
  <c r="EQ3" i="194"/>
  <c r="EQ22" i="194" s="1"/>
  <c r="EQ3" i="195" s="1"/>
  <c r="EQ3" i="181" s="1"/>
  <c r="ER3" i="194"/>
  <c r="ES3" i="194"/>
  <c r="ET3" i="194"/>
  <c r="B4" i="194"/>
  <c r="C4" i="194"/>
  <c r="C23" i="194" s="1"/>
  <c r="C4" i="195" s="1"/>
  <c r="C4" i="181" s="1"/>
  <c r="D4" i="194"/>
  <c r="D5" i="182" s="1"/>
  <c r="D26" i="182" s="1"/>
  <c r="E4" i="194"/>
  <c r="F4" i="194"/>
  <c r="G4" i="194"/>
  <c r="G23" i="194" s="1"/>
  <c r="G4" i="195" s="1"/>
  <c r="G4" i="181" s="1"/>
  <c r="H4" i="194"/>
  <c r="I4" i="194"/>
  <c r="J4" i="194"/>
  <c r="K4" i="194"/>
  <c r="K23" i="194" s="1"/>
  <c r="K4" i="195" s="1"/>
  <c r="K4" i="181" s="1"/>
  <c r="L4" i="194"/>
  <c r="M4" i="194"/>
  <c r="N4" i="194"/>
  <c r="O4" i="194"/>
  <c r="O23" i="194" s="1"/>
  <c r="O4" i="195" s="1"/>
  <c r="O4" i="181" s="1"/>
  <c r="P4" i="194"/>
  <c r="Q4" i="194"/>
  <c r="R4" i="194"/>
  <c r="S4" i="194"/>
  <c r="S23" i="194" s="1"/>
  <c r="S4" i="195" s="1"/>
  <c r="S4" i="181" s="1"/>
  <c r="T4" i="194"/>
  <c r="U4" i="194"/>
  <c r="V4" i="194"/>
  <c r="W4" i="194"/>
  <c r="W23" i="194" s="1"/>
  <c r="W4" i="195" s="1"/>
  <c r="W4" i="181" s="1"/>
  <c r="X4" i="194"/>
  <c r="Y4" i="194"/>
  <c r="Z4" i="194"/>
  <c r="AA4" i="194"/>
  <c r="AA23" i="194" s="1"/>
  <c r="AA4" i="195" s="1"/>
  <c r="AA4" i="181" s="1"/>
  <c r="AB4" i="194"/>
  <c r="AC4" i="194"/>
  <c r="AD4" i="194"/>
  <c r="AE4" i="194"/>
  <c r="AE23" i="194" s="1"/>
  <c r="AE4" i="195" s="1"/>
  <c r="AE4" i="181" s="1"/>
  <c r="AF4" i="194"/>
  <c r="AG4" i="194"/>
  <c r="AH4" i="194"/>
  <c r="AI4" i="194"/>
  <c r="AI23" i="194" s="1"/>
  <c r="AI4" i="195" s="1"/>
  <c r="AI4" i="181" s="1"/>
  <c r="AJ4" i="194"/>
  <c r="AK4" i="194"/>
  <c r="AL4" i="194"/>
  <c r="AM4" i="194"/>
  <c r="AM23" i="194" s="1"/>
  <c r="AM4" i="195" s="1"/>
  <c r="AM4" i="181" s="1"/>
  <c r="AN4" i="194"/>
  <c r="AO4" i="194"/>
  <c r="AO5" i="182" s="1"/>
  <c r="AO26" i="182" s="1"/>
  <c r="AP4" i="194"/>
  <c r="AP5" i="182" s="1"/>
  <c r="AP26" i="182" s="1"/>
  <c r="AQ4" i="194"/>
  <c r="AQ23" i="194" s="1"/>
  <c r="AQ4" i="195" s="1"/>
  <c r="AQ4" i="181" s="1"/>
  <c r="AR4" i="194"/>
  <c r="AS4" i="194"/>
  <c r="AT4" i="194"/>
  <c r="AT5" i="182" s="1"/>
  <c r="AT26" i="182" s="1"/>
  <c r="AU4" i="194"/>
  <c r="AU23" i="194" s="1"/>
  <c r="AU4" i="195" s="1"/>
  <c r="AU4" i="181" s="1"/>
  <c r="AV4" i="194"/>
  <c r="AW4" i="194"/>
  <c r="AX4" i="194"/>
  <c r="AY4" i="194"/>
  <c r="AY23" i="194" s="1"/>
  <c r="AY4" i="195" s="1"/>
  <c r="AY4" i="181" s="1"/>
  <c r="AZ4" i="194"/>
  <c r="BA4" i="194"/>
  <c r="BB4" i="194"/>
  <c r="BC4" i="194"/>
  <c r="BC23" i="194" s="1"/>
  <c r="BC4" i="195" s="1"/>
  <c r="BC4" i="181" s="1"/>
  <c r="BD4" i="194"/>
  <c r="BE4" i="194"/>
  <c r="BF4" i="194"/>
  <c r="BG4" i="194"/>
  <c r="BG23" i="194" s="1"/>
  <c r="BG4" i="195" s="1"/>
  <c r="BG4" i="181" s="1"/>
  <c r="BH4" i="194"/>
  <c r="BI4" i="194"/>
  <c r="BJ4" i="194"/>
  <c r="BK4" i="194"/>
  <c r="BK23" i="194" s="1"/>
  <c r="BK4" i="195" s="1"/>
  <c r="BK4" i="181" s="1"/>
  <c r="BL4" i="194"/>
  <c r="BM4" i="194"/>
  <c r="BN4" i="194"/>
  <c r="BO4" i="194"/>
  <c r="BO23" i="194" s="1"/>
  <c r="BO4" i="195" s="1"/>
  <c r="BO4" i="181" s="1"/>
  <c r="BP4" i="194"/>
  <c r="BP5" i="182" s="1"/>
  <c r="BP26" i="182" s="1"/>
  <c r="BQ4" i="194"/>
  <c r="BR4" i="194"/>
  <c r="BS4" i="194"/>
  <c r="BS23" i="194" s="1"/>
  <c r="BS4" i="195" s="1"/>
  <c r="BS4" i="181" s="1"/>
  <c r="BT4" i="194"/>
  <c r="BU4" i="194"/>
  <c r="BV4" i="194"/>
  <c r="BV5" i="182" s="1"/>
  <c r="BV26" i="182" s="1"/>
  <c r="BW4" i="194"/>
  <c r="BW23" i="194" s="1"/>
  <c r="BW4" i="195" s="1"/>
  <c r="BW4" i="181" s="1"/>
  <c r="BX4" i="194"/>
  <c r="BY4" i="194"/>
  <c r="BZ4" i="194"/>
  <c r="BZ5" i="182" s="1"/>
  <c r="BZ26" i="182" s="1"/>
  <c r="CA4" i="194"/>
  <c r="CA23" i="194" s="1"/>
  <c r="CA4" i="195" s="1"/>
  <c r="CA4" i="181" s="1"/>
  <c r="CB4" i="194"/>
  <c r="CC4" i="194"/>
  <c r="CD4" i="194"/>
  <c r="CE4" i="194"/>
  <c r="CE23" i="194" s="1"/>
  <c r="CE4" i="195" s="1"/>
  <c r="CE4" i="181" s="1"/>
  <c r="CF4" i="194"/>
  <c r="CG4" i="194"/>
  <c r="CH4" i="194"/>
  <c r="CI4" i="194"/>
  <c r="CI23" i="194" s="1"/>
  <c r="CI4" i="195" s="1"/>
  <c r="CI4" i="181" s="1"/>
  <c r="CJ4" i="194"/>
  <c r="CK4" i="194"/>
  <c r="CL4" i="194"/>
  <c r="CM4" i="194"/>
  <c r="CN4" i="194"/>
  <c r="CO4" i="194"/>
  <c r="CP4" i="194"/>
  <c r="CQ4" i="194"/>
  <c r="CQ23" i="194" s="1"/>
  <c r="CQ4" i="195" s="1"/>
  <c r="CQ4" i="181" s="1"/>
  <c r="CR4" i="194"/>
  <c r="CS4" i="194"/>
  <c r="CT4" i="194"/>
  <c r="CU4" i="194"/>
  <c r="CU23" i="194" s="1"/>
  <c r="CU4" i="195" s="1"/>
  <c r="CU4" i="181" s="1"/>
  <c r="CV4" i="194"/>
  <c r="CW4" i="194"/>
  <c r="CX4" i="194"/>
  <c r="CY4" i="194"/>
  <c r="CY23" i="194" s="1"/>
  <c r="CY4" i="195" s="1"/>
  <c r="CY4" i="181" s="1"/>
  <c r="CZ4" i="194"/>
  <c r="DA4" i="194"/>
  <c r="DB4" i="194"/>
  <c r="DB5" i="182" s="1"/>
  <c r="DB26" i="182" s="1"/>
  <c r="DC4" i="194"/>
  <c r="DC23" i="194" s="1"/>
  <c r="DC4" i="195" s="1"/>
  <c r="DC4" i="181" s="1"/>
  <c r="DD4" i="194"/>
  <c r="DE4" i="194"/>
  <c r="DF4" i="194"/>
  <c r="DG4" i="194"/>
  <c r="DG23" i="194" s="1"/>
  <c r="DG4" i="195" s="1"/>
  <c r="DG4" i="181" s="1"/>
  <c r="DH4" i="194"/>
  <c r="DI4" i="194"/>
  <c r="DJ4" i="194"/>
  <c r="DK4" i="194"/>
  <c r="DK23" i="194" s="1"/>
  <c r="DK4" i="195" s="1"/>
  <c r="DK4" i="181" s="1"/>
  <c r="DL4" i="194"/>
  <c r="DM4" i="194"/>
  <c r="DN4" i="194"/>
  <c r="DO4" i="194"/>
  <c r="DO23" i="194" s="1"/>
  <c r="DO4" i="195" s="1"/>
  <c r="DO4" i="181" s="1"/>
  <c r="DP4" i="194"/>
  <c r="DQ4" i="194"/>
  <c r="DR4" i="194"/>
  <c r="DS4" i="194"/>
  <c r="DS23" i="194" s="1"/>
  <c r="DS4" i="195" s="1"/>
  <c r="DS4" i="181" s="1"/>
  <c r="DT4" i="194"/>
  <c r="DU4" i="194"/>
  <c r="DV4" i="194"/>
  <c r="DV5" i="182" s="1"/>
  <c r="DV26" i="182" s="1"/>
  <c r="DW4" i="194"/>
  <c r="DW23" i="194" s="1"/>
  <c r="DW4" i="195" s="1"/>
  <c r="DW4" i="181" s="1"/>
  <c r="DX4" i="194"/>
  <c r="DY4" i="194"/>
  <c r="DZ4" i="194"/>
  <c r="EA4" i="194"/>
  <c r="EA23" i="194" s="1"/>
  <c r="EA4" i="195" s="1"/>
  <c r="EA4" i="181" s="1"/>
  <c r="EB4" i="194"/>
  <c r="EC4" i="194"/>
  <c r="ED4" i="194"/>
  <c r="EE4" i="194"/>
  <c r="EE23" i="194" s="1"/>
  <c r="EE4" i="195" s="1"/>
  <c r="EE4" i="181" s="1"/>
  <c r="EF4" i="194"/>
  <c r="EG4" i="194"/>
  <c r="EH4" i="194"/>
  <c r="EH5" i="182" s="1"/>
  <c r="EH26" i="182" s="1"/>
  <c r="EI4" i="194"/>
  <c r="EI23" i="194" s="1"/>
  <c r="EI4" i="195" s="1"/>
  <c r="EI4" i="181" s="1"/>
  <c r="EJ4" i="194"/>
  <c r="EK4" i="194"/>
  <c r="EL4" i="194"/>
  <c r="EM4" i="194"/>
  <c r="EM23" i="194" s="1"/>
  <c r="EM4" i="195" s="1"/>
  <c r="EM4" i="181" s="1"/>
  <c r="EN4" i="194"/>
  <c r="EO4" i="194"/>
  <c r="EP4" i="194"/>
  <c r="EQ4" i="194"/>
  <c r="EQ23" i="194" s="1"/>
  <c r="EQ4" i="195" s="1"/>
  <c r="EQ4" i="181" s="1"/>
  <c r="ER4" i="194"/>
  <c r="ES4" i="194"/>
  <c r="ET4" i="194"/>
  <c r="B22" i="194"/>
  <c r="B3" i="195" s="1"/>
  <c r="B3" i="181" s="1"/>
  <c r="E22" i="194"/>
  <c r="E3" i="195" s="1"/>
  <c r="E3" i="181" s="1"/>
  <c r="F22" i="194"/>
  <c r="F3" i="195" s="1"/>
  <c r="F3" i="181" s="1"/>
  <c r="H22" i="194"/>
  <c r="H3" i="195" s="1"/>
  <c r="H3" i="181" s="1"/>
  <c r="I22" i="194"/>
  <c r="I3" i="195" s="1"/>
  <c r="I3" i="181" s="1"/>
  <c r="J22" i="194"/>
  <c r="J3" i="195" s="1"/>
  <c r="J3" i="181" s="1"/>
  <c r="M22" i="194"/>
  <c r="M3" i="195" s="1"/>
  <c r="M3" i="181" s="1"/>
  <c r="N22" i="194"/>
  <c r="N3" i="195" s="1"/>
  <c r="N3" i="181" s="1"/>
  <c r="Q22" i="194"/>
  <c r="Q3" i="195" s="1"/>
  <c r="Q3" i="181" s="1"/>
  <c r="R22" i="194"/>
  <c r="R3" i="195" s="1"/>
  <c r="R3" i="181" s="1"/>
  <c r="U22" i="194"/>
  <c r="U3" i="195" s="1"/>
  <c r="U3" i="181" s="1"/>
  <c r="V22" i="194"/>
  <c r="V3" i="195" s="1"/>
  <c r="V3" i="181" s="1"/>
  <c r="X22" i="194"/>
  <c r="X3" i="195" s="1"/>
  <c r="X3" i="181" s="1"/>
  <c r="Y22" i="194"/>
  <c r="Y3" i="195" s="1"/>
  <c r="Y3" i="181" s="1"/>
  <c r="Z22" i="194"/>
  <c r="Z3" i="195" s="1"/>
  <c r="Z3" i="181" s="1"/>
  <c r="AC22" i="194"/>
  <c r="AC3" i="195" s="1"/>
  <c r="AC3" i="181" s="1"/>
  <c r="AD22" i="194"/>
  <c r="AD3" i="195" s="1"/>
  <c r="AD3" i="181" s="1"/>
  <c r="AG22" i="194"/>
  <c r="AG3" i="195" s="1"/>
  <c r="AG3" i="181" s="1"/>
  <c r="AH22" i="194"/>
  <c r="AH3" i="195" s="1"/>
  <c r="AH3" i="181" s="1"/>
  <c r="AK22" i="194"/>
  <c r="AK3" i="195" s="1"/>
  <c r="AK3" i="181" s="1"/>
  <c r="AL22" i="194"/>
  <c r="AL3" i="195" s="1"/>
  <c r="AL3" i="181" s="1"/>
  <c r="AN22" i="194"/>
  <c r="AN3" i="195" s="1"/>
  <c r="AN3" i="181" s="1"/>
  <c r="AO22" i="194"/>
  <c r="AO3" i="195" s="1"/>
  <c r="AO3" i="181" s="1"/>
  <c r="AP22" i="194"/>
  <c r="AP3" i="195" s="1"/>
  <c r="AP3" i="181" s="1"/>
  <c r="AS22" i="194"/>
  <c r="AS3" i="195" s="1"/>
  <c r="AS3" i="181" s="1"/>
  <c r="AT22" i="194"/>
  <c r="AT3" i="195" s="1"/>
  <c r="AT3" i="181" s="1"/>
  <c r="AW22" i="194"/>
  <c r="AW3" i="195" s="1"/>
  <c r="AW3" i="181" s="1"/>
  <c r="AX22" i="194"/>
  <c r="AX3" i="195" s="1"/>
  <c r="AX3" i="181" s="1"/>
  <c r="BA22" i="194"/>
  <c r="BA3" i="195" s="1"/>
  <c r="BA3" i="181" s="1"/>
  <c r="BB22" i="194"/>
  <c r="BB3" i="195" s="1"/>
  <c r="BB3" i="181" s="1"/>
  <c r="BD22" i="194"/>
  <c r="BD3" i="195" s="1"/>
  <c r="BD3" i="181" s="1"/>
  <c r="BE22" i="194"/>
  <c r="BE3" i="195" s="1"/>
  <c r="BE3" i="181" s="1"/>
  <c r="BF22" i="194"/>
  <c r="BF3" i="195" s="1"/>
  <c r="BF3" i="181" s="1"/>
  <c r="BI22" i="194"/>
  <c r="BI3" i="195" s="1"/>
  <c r="BI3" i="181" s="1"/>
  <c r="BJ22" i="194"/>
  <c r="BJ3" i="195" s="1"/>
  <c r="BJ3" i="181" s="1"/>
  <c r="BM22" i="194"/>
  <c r="BM3" i="195" s="1"/>
  <c r="BM3" i="181" s="1"/>
  <c r="BN22" i="194"/>
  <c r="BN3" i="195" s="1"/>
  <c r="BN3" i="181" s="1"/>
  <c r="BQ22" i="194"/>
  <c r="BQ3" i="195" s="1"/>
  <c r="BQ3" i="181" s="1"/>
  <c r="BR22" i="194"/>
  <c r="BR3" i="195" s="1"/>
  <c r="BR3" i="181" s="1"/>
  <c r="BT22" i="194"/>
  <c r="BT3" i="195" s="1"/>
  <c r="BT3" i="181" s="1"/>
  <c r="BU22" i="194"/>
  <c r="BU3" i="195" s="1"/>
  <c r="BU3" i="181" s="1"/>
  <c r="BV22" i="194"/>
  <c r="BV3" i="195" s="1"/>
  <c r="BV3" i="181" s="1"/>
  <c r="BY22" i="194"/>
  <c r="BY3" i="195" s="1"/>
  <c r="BY3" i="181" s="1"/>
  <c r="BZ22" i="194"/>
  <c r="BZ3" i="195" s="1"/>
  <c r="BZ3" i="181" s="1"/>
  <c r="CC22" i="194"/>
  <c r="CC3" i="195" s="1"/>
  <c r="CC3" i="181" s="1"/>
  <c r="CD22" i="194"/>
  <c r="CD3" i="195" s="1"/>
  <c r="CD3" i="181" s="1"/>
  <c r="CG22" i="194"/>
  <c r="CG3" i="195" s="1"/>
  <c r="CG3" i="181" s="1"/>
  <c r="CH22" i="194"/>
  <c r="CH3" i="195" s="1"/>
  <c r="CH3" i="181" s="1"/>
  <c r="CJ22" i="194"/>
  <c r="CJ3" i="195" s="1"/>
  <c r="CJ3" i="181" s="1"/>
  <c r="CK22" i="194"/>
  <c r="CK3" i="195" s="1"/>
  <c r="CK3" i="181" s="1"/>
  <c r="CL22" i="194"/>
  <c r="CL3" i="195" s="1"/>
  <c r="CL3" i="181" s="1"/>
  <c r="CO22" i="194"/>
  <c r="CO3" i="195" s="1"/>
  <c r="CO3" i="181" s="1"/>
  <c r="CP22" i="194"/>
  <c r="CP3" i="195" s="1"/>
  <c r="CP3" i="181" s="1"/>
  <c r="CS22" i="194"/>
  <c r="CS3" i="195" s="1"/>
  <c r="CS3" i="181" s="1"/>
  <c r="CT22" i="194"/>
  <c r="CT3" i="195" s="1"/>
  <c r="CT3" i="181" s="1"/>
  <c r="CW22" i="194"/>
  <c r="CW3" i="195" s="1"/>
  <c r="CW3" i="181" s="1"/>
  <c r="CX22" i="194"/>
  <c r="CX3" i="195" s="1"/>
  <c r="CX3" i="181" s="1"/>
  <c r="CZ22" i="194"/>
  <c r="CZ3" i="195" s="1"/>
  <c r="CZ3" i="181" s="1"/>
  <c r="DA22" i="194"/>
  <c r="DA3" i="195" s="1"/>
  <c r="DA3" i="181" s="1"/>
  <c r="DB22" i="194"/>
  <c r="DB3" i="195" s="1"/>
  <c r="DB3" i="181" s="1"/>
  <c r="DE22" i="194"/>
  <c r="DE3" i="195" s="1"/>
  <c r="DE3" i="181" s="1"/>
  <c r="DF22" i="194"/>
  <c r="DF3" i="195" s="1"/>
  <c r="DF3" i="181" s="1"/>
  <c r="DI22" i="194"/>
  <c r="DI3" i="195" s="1"/>
  <c r="DI3" i="181" s="1"/>
  <c r="DJ22" i="194"/>
  <c r="DJ3" i="195" s="1"/>
  <c r="DJ3" i="181" s="1"/>
  <c r="DM22" i="194"/>
  <c r="DM3" i="195" s="1"/>
  <c r="DM3" i="181" s="1"/>
  <c r="DN22" i="194"/>
  <c r="DN3" i="195" s="1"/>
  <c r="DN3" i="181" s="1"/>
  <c r="DP22" i="194"/>
  <c r="DP3" i="195" s="1"/>
  <c r="DP3" i="181" s="1"/>
  <c r="DQ22" i="194"/>
  <c r="DQ3" i="195" s="1"/>
  <c r="DQ3" i="181" s="1"/>
  <c r="DR22" i="194"/>
  <c r="DR3" i="195" s="1"/>
  <c r="DR3" i="181" s="1"/>
  <c r="DU22" i="194"/>
  <c r="DU3" i="195" s="1"/>
  <c r="DU3" i="181" s="1"/>
  <c r="DV22" i="194"/>
  <c r="DV3" i="195" s="1"/>
  <c r="DV3" i="181" s="1"/>
  <c r="DY22" i="194"/>
  <c r="DY3" i="195" s="1"/>
  <c r="DY3" i="181" s="1"/>
  <c r="DZ22" i="194"/>
  <c r="DZ3" i="195" s="1"/>
  <c r="DZ3" i="181" s="1"/>
  <c r="EC22" i="194"/>
  <c r="EC3" i="195" s="1"/>
  <c r="EC3" i="181" s="1"/>
  <c r="ED22" i="194"/>
  <c r="ED3" i="195" s="1"/>
  <c r="ED3" i="181" s="1"/>
  <c r="EF22" i="194"/>
  <c r="EF3" i="195" s="1"/>
  <c r="EF3" i="181" s="1"/>
  <c r="EG22" i="194"/>
  <c r="EG3" i="195" s="1"/>
  <c r="EG3" i="181" s="1"/>
  <c r="EH22" i="194"/>
  <c r="EH3" i="195" s="1"/>
  <c r="EH3" i="181" s="1"/>
  <c r="EK22" i="194"/>
  <c r="EK3" i="195" s="1"/>
  <c r="EK3" i="181" s="1"/>
  <c r="EL22" i="194"/>
  <c r="EL3" i="195" s="1"/>
  <c r="EL3" i="181" s="1"/>
  <c r="EO22" i="194"/>
  <c r="EO3" i="195" s="1"/>
  <c r="EO3" i="181" s="1"/>
  <c r="EP22" i="194"/>
  <c r="EP3" i="195" s="1"/>
  <c r="EP3" i="181" s="1"/>
  <c r="ES22" i="194"/>
  <c r="ES3" i="195" s="1"/>
  <c r="ES3" i="181" s="1"/>
  <c r="ET22" i="194"/>
  <c r="ET3" i="195" s="1"/>
  <c r="ET3" i="181" s="1"/>
  <c r="B23" i="194"/>
  <c r="B4" i="195" s="1"/>
  <c r="B4" i="181" s="1"/>
  <c r="D23" i="194"/>
  <c r="D4" i="195" s="1"/>
  <c r="D4" i="181" s="1"/>
  <c r="E23" i="194"/>
  <c r="E4" i="195" s="1"/>
  <c r="E4" i="181" s="1"/>
  <c r="F23" i="194"/>
  <c r="F4" i="195" s="1"/>
  <c r="F4" i="181" s="1"/>
  <c r="H23" i="194"/>
  <c r="H4" i="195" s="1"/>
  <c r="H4" i="181" s="1"/>
  <c r="I23" i="194"/>
  <c r="I4" i="195" s="1"/>
  <c r="I4" i="181" s="1"/>
  <c r="J23" i="194"/>
  <c r="J4" i="195" s="1"/>
  <c r="J4" i="181" s="1"/>
  <c r="L23" i="194"/>
  <c r="L4" i="195" s="1"/>
  <c r="L4" i="181" s="1"/>
  <c r="M23" i="194"/>
  <c r="M4" i="195" s="1"/>
  <c r="M4" i="181" s="1"/>
  <c r="N23" i="194"/>
  <c r="N4" i="195" s="1"/>
  <c r="N4" i="181" s="1"/>
  <c r="P23" i="194"/>
  <c r="P4" i="195" s="1"/>
  <c r="P4" i="181" s="1"/>
  <c r="Q23" i="194"/>
  <c r="Q4" i="195" s="1"/>
  <c r="Q4" i="181" s="1"/>
  <c r="R23" i="194"/>
  <c r="R4" i="195" s="1"/>
  <c r="R4" i="181" s="1"/>
  <c r="T23" i="194"/>
  <c r="T4" i="195" s="1"/>
  <c r="T4" i="181" s="1"/>
  <c r="U23" i="194"/>
  <c r="U4" i="195" s="1"/>
  <c r="U4" i="181" s="1"/>
  <c r="V23" i="194"/>
  <c r="V4" i="195" s="1"/>
  <c r="V4" i="181" s="1"/>
  <c r="X23" i="194"/>
  <c r="X4" i="195" s="1"/>
  <c r="X4" i="181" s="1"/>
  <c r="Y23" i="194"/>
  <c r="Y4" i="195" s="1"/>
  <c r="Y4" i="181" s="1"/>
  <c r="Z23" i="194"/>
  <c r="Z4" i="195" s="1"/>
  <c r="Z4" i="181" s="1"/>
  <c r="AB23" i="194"/>
  <c r="AB4" i="195" s="1"/>
  <c r="AB4" i="181" s="1"/>
  <c r="AC23" i="194"/>
  <c r="AC4" i="195" s="1"/>
  <c r="AC4" i="181" s="1"/>
  <c r="AD23" i="194"/>
  <c r="AD4" i="195" s="1"/>
  <c r="AD4" i="181" s="1"/>
  <c r="AF23" i="194"/>
  <c r="AF4" i="195" s="1"/>
  <c r="AF4" i="181" s="1"/>
  <c r="AG23" i="194"/>
  <c r="AG4" i="195" s="1"/>
  <c r="AG4" i="181" s="1"/>
  <c r="AH23" i="194"/>
  <c r="AH4" i="195" s="1"/>
  <c r="AH4" i="181" s="1"/>
  <c r="AJ23" i="194"/>
  <c r="AJ4" i="195" s="1"/>
  <c r="AJ4" i="181" s="1"/>
  <c r="AK23" i="194"/>
  <c r="AK4" i="195" s="1"/>
  <c r="AK4" i="181" s="1"/>
  <c r="AL23" i="194"/>
  <c r="AL4" i="195" s="1"/>
  <c r="AL4" i="181" s="1"/>
  <c r="AN23" i="194"/>
  <c r="AN4" i="195" s="1"/>
  <c r="AN4" i="181" s="1"/>
  <c r="AO23" i="194"/>
  <c r="AO4" i="195" s="1"/>
  <c r="AO4" i="181" s="1"/>
  <c r="AP23" i="194"/>
  <c r="AP4" i="195" s="1"/>
  <c r="AP4" i="181" s="1"/>
  <c r="AR23" i="194"/>
  <c r="AR4" i="195" s="1"/>
  <c r="AR4" i="181" s="1"/>
  <c r="AS23" i="194"/>
  <c r="AS4" i="195" s="1"/>
  <c r="AS4" i="181" s="1"/>
  <c r="AT23" i="194"/>
  <c r="AT4" i="195" s="1"/>
  <c r="AT4" i="181" s="1"/>
  <c r="AV23" i="194"/>
  <c r="AV4" i="195" s="1"/>
  <c r="AV4" i="181" s="1"/>
  <c r="AW23" i="194"/>
  <c r="AW4" i="195" s="1"/>
  <c r="AW4" i="181" s="1"/>
  <c r="AX23" i="194"/>
  <c r="AX4" i="195" s="1"/>
  <c r="AX4" i="181" s="1"/>
  <c r="AZ23" i="194"/>
  <c r="AZ4" i="195" s="1"/>
  <c r="AZ4" i="181" s="1"/>
  <c r="BA23" i="194"/>
  <c r="BA4" i="195" s="1"/>
  <c r="BA4" i="181" s="1"/>
  <c r="BB23" i="194"/>
  <c r="BB4" i="195" s="1"/>
  <c r="BB4" i="181" s="1"/>
  <c r="BD23" i="194"/>
  <c r="BD4" i="195" s="1"/>
  <c r="BD4" i="181" s="1"/>
  <c r="BE23" i="194"/>
  <c r="BE4" i="195" s="1"/>
  <c r="BE4" i="181" s="1"/>
  <c r="BF23" i="194"/>
  <c r="BF4" i="195" s="1"/>
  <c r="BF4" i="181" s="1"/>
  <c r="BH23" i="194"/>
  <c r="BH4" i="195" s="1"/>
  <c r="BH4" i="181" s="1"/>
  <c r="BI23" i="194"/>
  <c r="BI4" i="195" s="1"/>
  <c r="BI4" i="181" s="1"/>
  <c r="BJ23" i="194"/>
  <c r="BJ4" i="195" s="1"/>
  <c r="BJ4" i="181" s="1"/>
  <c r="BL23" i="194"/>
  <c r="BL4" i="195" s="1"/>
  <c r="BL4" i="181" s="1"/>
  <c r="BM23" i="194"/>
  <c r="BM4" i="195" s="1"/>
  <c r="BM4" i="181" s="1"/>
  <c r="BN23" i="194"/>
  <c r="BN4" i="195" s="1"/>
  <c r="BN4" i="181" s="1"/>
  <c r="BP23" i="194"/>
  <c r="BP4" i="195" s="1"/>
  <c r="BP4" i="181" s="1"/>
  <c r="BQ23" i="194"/>
  <c r="BQ4" i="195" s="1"/>
  <c r="BQ4" i="181" s="1"/>
  <c r="BR23" i="194"/>
  <c r="BR4" i="195" s="1"/>
  <c r="BR4" i="181" s="1"/>
  <c r="BT23" i="194"/>
  <c r="BT4" i="195" s="1"/>
  <c r="BT4" i="181" s="1"/>
  <c r="BU23" i="194"/>
  <c r="BU4" i="195" s="1"/>
  <c r="BU4" i="181" s="1"/>
  <c r="BV23" i="194"/>
  <c r="BV4" i="195" s="1"/>
  <c r="BV4" i="181" s="1"/>
  <c r="BX23" i="194"/>
  <c r="BX4" i="195" s="1"/>
  <c r="BX4" i="181" s="1"/>
  <c r="BY23" i="194"/>
  <c r="BY4" i="195" s="1"/>
  <c r="BY4" i="181" s="1"/>
  <c r="BZ23" i="194"/>
  <c r="BZ4" i="195" s="1"/>
  <c r="BZ4" i="181" s="1"/>
  <c r="CB23" i="194"/>
  <c r="CB4" i="195" s="1"/>
  <c r="CB4" i="181" s="1"/>
  <c r="CC23" i="194"/>
  <c r="CC4" i="195" s="1"/>
  <c r="CC4" i="181" s="1"/>
  <c r="CD23" i="194"/>
  <c r="CD4" i="195" s="1"/>
  <c r="CD4" i="181" s="1"/>
  <c r="CF23" i="194"/>
  <c r="CF4" i="195" s="1"/>
  <c r="CF4" i="181" s="1"/>
  <c r="CG23" i="194"/>
  <c r="CG4" i="195" s="1"/>
  <c r="CG4" i="181" s="1"/>
  <c r="CH23" i="194"/>
  <c r="CH4" i="195" s="1"/>
  <c r="CH4" i="181" s="1"/>
  <c r="CJ23" i="194"/>
  <c r="CJ4" i="195" s="1"/>
  <c r="CJ4" i="181" s="1"/>
  <c r="CK23" i="194"/>
  <c r="CK4" i="195" s="1"/>
  <c r="CK4" i="181" s="1"/>
  <c r="CL23" i="194"/>
  <c r="CL4" i="195" s="1"/>
  <c r="CL4" i="181" s="1"/>
  <c r="CN23" i="194"/>
  <c r="CN4" i="195" s="1"/>
  <c r="CN4" i="181" s="1"/>
  <c r="CO23" i="194"/>
  <c r="CO4" i="195" s="1"/>
  <c r="CO4" i="181" s="1"/>
  <c r="CP23" i="194"/>
  <c r="CP4" i="195" s="1"/>
  <c r="CP4" i="181" s="1"/>
  <c r="CR23" i="194"/>
  <c r="CR4" i="195" s="1"/>
  <c r="CR4" i="181" s="1"/>
  <c r="CS23" i="194"/>
  <c r="CS4" i="195" s="1"/>
  <c r="CS4" i="181" s="1"/>
  <c r="CT23" i="194"/>
  <c r="CT4" i="195" s="1"/>
  <c r="CT4" i="181" s="1"/>
  <c r="CV23" i="194"/>
  <c r="CV4" i="195" s="1"/>
  <c r="CV4" i="181" s="1"/>
  <c r="CW23" i="194"/>
  <c r="CW4" i="195" s="1"/>
  <c r="CW4" i="181" s="1"/>
  <c r="CX23" i="194"/>
  <c r="CX4" i="195" s="1"/>
  <c r="CX4" i="181" s="1"/>
  <c r="CZ23" i="194"/>
  <c r="CZ4" i="195" s="1"/>
  <c r="CZ4" i="181" s="1"/>
  <c r="DA23" i="194"/>
  <c r="DA4" i="195" s="1"/>
  <c r="DA4" i="181" s="1"/>
  <c r="DB23" i="194"/>
  <c r="DB4" i="195" s="1"/>
  <c r="DB4" i="181" s="1"/>
  <c r="DD23" i="194"/>
  <c r="DD4" i="195" s="1"/>
  <c r="DD4" i="181" s="1"/>
  <c r="DE23" i="194"/>
  <c r="DE4" i="195" s="1"/>
  <c r="DE4" i="181" s="1"/>
  <c r="DF23" i="194"/>
  <c r="DF4" i="195" s="1"/>
  <c r="DF4" i="181" s="1"/>
  <c r="DH23" i="194"/>
  <c r="DH4" i="195" s="1"/>
  <c r="DH4" i="181" s="1"/>
  <c r="DI23" i="194"/>
  <c r="DI4" i="195" s="1"/>
  <c r="DI4" i="181" s="1"/>
  <c r="DJ23" i="194"/>
  <c r="DJ4" i="195" s="1"/>
  <c r="DJ4" i="181" s="1"/>
  <c r="DL23" i="194"/>
  <c r="DL4" i="195" s="1"/>
  <c r="DL4" i="181" s="1"/>
  <c r="DM23" i="194"/>
  <c r="DM4" i="195" s="1"/>
  <c r="DM4" i="181" s="1"/>
  <c r="DN23" i="194"/>
  <c r="DN4" i="195" s="1"/>
  <c r="DN4" i="181" s="1"/>
  <c r="DP23" i="194"/>
  <c r="DP4" i="195" s="1"/>
  <c r="DP4" i="181" s="1"/>
  <c r="DQ23" i="194"/>
  <c r="DQ4" i="195" s="1"/>
  <c r="DQ4" i="181" s="1"/>
  <c r="DR23" i="194"/>
  <c r="DR4" i="195" s="1"/>
  <c r="DR4" i="181" s="1"/>
  <c r="DT23" i="194"/>
  <c r="DT4" i="195" s="1"/>
  <c r="DT4" i="181" s="1"/>
  <c r="DU23" i="194"/>
  <c r="DU4" i="195" s="1"/>
  <c r="DU4" i="181" s="1"/>
  <c r="DV23" i="194"/>
  <c r="DV4" i="195" s="1"/>
  <c r="DV4" i="181" s="1"/>
  <c r="DX23" i="194"/>
  <c r="DX4" i="195" s="1"/>
  <c r="DX4" i="181" s="1"/>
  <c r="DY23" i="194"/>
  <c r="DY4" i="195" s="1"/>
  <c r="DY4" i="181" s="1"/>
  <c r="DZ23" i="194"/>
  <c r="DZ4" i="195" s="1"/>
  <c r="DZ4" i="181" s="1"/>
  <c r="EB23" i="194"/>
  <c r="EB4" i="195" s="1"/>
  <c r="EB4" i="181" s="1"/>
  <c r="EC23" i="194"/>
  <c r="EC4" i="195" s="1"/>
  <c r="EC4" i="181" s="1"/>
  <c r="ED23" i="194"/>
  <c r="ED4" i="195" s="1"/>
  <c r="ED4" i="181" s="1"/>
  <c r="EF23" i="194"/>
  <c r="EF4" i="195" s="1"/>
  <c r="EF4" i="181" s="1"/>
  <c r="EG23" i="194"/>
  <c r="EG4" i="195" s="1"/>
  <c r="EG4" i="181" s="1"/>
  <c r="EH23" i="194"/>
  <c r="EH4" i="195" s="1"/>
  <c r="EH4" i="181" s="1"/>
  <c r="EJ23" i="194"/>
  <c r="EJ4" i="195" s="1"/>
  <c r="EJ4" i="181" s="1"/>
  <c r="EK23" i="194"/>
  <c r="EK4" i="195" s="1"/>
  <c r="EK4" i="181" s="1"/>
  <c r="EL23" i="194"/>
  <c r="EL4" i="195" s="1"/>
  <c r="EL4" i="181" s="1"/>
  <c r="EN23" i="194"/>
  <c r="EN4" i="195" s="1"/>
  <c r="EN4" i="181" s="1"/>
  <c r="EO23" i="194"/>
  <c r="EO4" i="195" s="1"/>
  <c r="EO4" i="181" s="1"/>
  <c r="EP23" i="194"/>
  <c r="EP4" i="195" s="1"/>
  <c r="EP4" i="181" s="1"/>
  <c r="ER23" i="194"/>
  <c r="ER4" i="195" s="1"/>
  <c r="ER4" i="181" s="1"/>
  <c r="ES23" i="194"/>
  <c r="ES4" i="195" s="1"/>
  <c r="ES4" i="181" s="1"/>
  <c r="ET23" i="194"/>
  <c r="ET4" i="195" s="1"/>
  <c r="ET4" i="181" s="1"/>
  <c r="CC4" i="160"/>
  <c r="B4" i="132"/>
  <c r="C4" i="132"/>
  <c r="C24" i="132" s="1"/>
  <c r="C3" i="160" s="1"/>
  <c r="D4" i="132"/>
  <c r="D24" i="132" s="1"/>
  <c r="D3" i="160" s="1"/>
  <c r="E4" i="132"/>
  <c r="E24" i="132" s="1"/>
  <c r="E3" i="160" s="1"/>
  <c r="F4" i="132"/>
  <c r="G4" i="132"/>
  <c r="G24" i="132" s="1"/>
  <c r="G3" i="160" s="1"/>
  <c r="H4" i="132"/>
  <c r="H24" i="132" s="1"/>
  <c r="H3" i="160" s="1"/>
  <c r="I4" i="132"/>
  <c r="I24" i="132" s="1"/>
  <c r="I3" i="160" s="1"/>
  <c r="J4" i="132"/>
  <c r="J24" i="132" s="1"/>
  <c r="J3" i="160" s="1"/>
  <c r="K4" i="132"/>
  <c r="K24" i="132" s="1"/>
  <c r="K3" i="160" s="1"/>
  <c r="L4" i="132"/>
  <c r="L24" i="132" s="1"/>
  <c r="L3" i="160" s="1"/>
  <c r="M4" i="132"/>
  <c r="M24" i="132" s="1"/>
  <c r="M3" i="160" s="1"/>
  <c r="N4" i="132"/>
  <c r="N24" i="132" s="1"/>
  <c r="N3" i="160" s="1"/>
  <c r="O4" i="132"/>
  <c r="O24" i="132" s="1"/>
  <c r="O3" i="160" s="1"/>
  <c r="P4" i="132"/>
  <c r="P24" i="132" s="1"/>
  <c r="P3" i="160" s="1"/>
  <c r="Q4" i="132"/>
  <c r="Q24" i="132" s="1"/>
  <c r="Q3" i="160" s="1"/>
  <c r="R4" i="132"/>
  <c r="R24" i="132" s="1"/>
  <c r="R3" i="160" s="1"/>
  <c r="S4" i="132"/>
  <c r="T4" i="132"/>
  <c r="U4" i="132"/>
  <c r="U24" i="132" s="1"/>
  <c r="U3" i="160" s="1"/>
  <c r="V4" i="132"/>
  <c r="V24" i="132" s="1"/>
  <c r="V3" i="160" s="1"/>
  <c r="W4" i="132"/>
  <c r="X4" i="132"/>
  <c r="X24" i="132" s="1"/>
  <c r="X3" i="160" s="1"/>
  <c r="Y4" i="132"/>
  <c r="Y24" i="132" s="1"/>
  <c r="Y3" i="160" s="1"/>
  <c r="Z4" i="132"/>
  <c r="Z24" i="132" s="1"/>
  <c r="Z3" i="160" s="1"/>
  <c r="AA4" i="132"/>
  <c r="AA24" i="132" s="1"/>
  <c r="AA3" i="160" s="1"/>
  <c r="AB4" i="132"/>
  <c r="AB24" i="132" s="1"/>
  <c r="AB3" i="160" s="1"/>
  <c r="AC4" i="132"/>
  <c r="AC24" i="132" s="1"/>
  <c r="AC3" i="160" s="1"/>
  <c r="AD4" i="132"/>
  <c r="AD24" i="132" s="1"/>
  <c r="AD3" i="160" s="1"/>
  <c r="AE4" i="132"/>
  <c r="AE24" i="132" s="1"/>
  <c r="AE3" i="160" s="1"/>
  <c r="AF4" i="132"/>
  <c r="AG4" i="132"/>
  <c r="AG24" i="132" s="1"/>
  <c r="AG3" i="160" s="1"/>
  <c r="AH4" i="132"/>
  <c r="AH24" i="132" s="1"/>
  <c r="AH3" i="160" s="1"/>
  <c r="AI4" i="132"/>
  <c r="AI24" i="132" s="1"/>
  <c r="AI3" i="160" s="1"/>
  <c r="AJ4" i="132"/>
  <c r="AJ24" i="132" s="1"/>
  <c r="AJ3" i="160" s="1"/>
  <c r="AK4" i="132"/>
  <c r="AK24" i="132" s="1"/>
  <c r="AK3" i="160" s="1"/>
  <c r="AL4" i="132"/>
  <c r="AL24" i="132" s="1"/>
  <c r="AL3" i="160" s="1"/>
  <c r="AM4" i="132"/>
  <c r="AN4" i="132"/>
  <c r="AN24" i="132" s="1"/>
  <c r="AN3" i="160" s="1"/>
  <c r="AO4" i="132"/>
  <c r="AO24" i="132" s="1"/>
  <c r="AO3" i="160" s="1"/>
  <c r="AP4" i="132"/>
  <c r="AP24" i="132" s="1"/>
  <c r="AP3" i="160" s="1"/>
  <c r="AQ4" i="132"/>
  <c r="AQ24" i="132" s="1"/>
  <c r="AQ3" i="160" s="1"/>
  <c r="AR4" i="132"/>
  <c r="AS4" i="132"/>
  <c r="AS24" i="132" s="1"/>
  <c r="AS3" i="160" s="1"/>
  <c r="AT4" i="132"/>
  <c r="AT24" i="132" s="1"/>
  <c r="AT3" i="160" s="1"/>
  <c r="AU4" i="132"/>
  <c r="AU24" i="132" s="1"/>
  <c r="AU3" i="160" s="1"/>
  <c r="AV4" i="132"/>
  <c r="AV24" i="132" s="1"/>
  <c r="AV3" i="160" s="1"/>
  <c r="AW4" i="132"/>
  <c r="AW24" i="132" s="1"/>
  <c r="AW3" i="160" s="1"/>
  <c r="AX4" i="132"/>
  <c r="AX24" i="132" s="1"/>
  <c r="AX3" i="160" s="1"/>
  <c r="AY4" i="132"/>
  <c r="AZ4" i="132"/>
  <c r="AZ24" i="132" s="1"/>
  <c r="AZ3" i="160" s="1"/>
  <c r="BA4" i="132"/>
  <c r="BA24" i="132" s="1"/>
  <c r="BA3" i="160" s="1"/>
  <c r="BB4" i="132"/>
  <c r="BB24" i="132" s="1"/>
  <c r="BB3" i="160" s="1"/>
  <c r="BC4" i="132"/>
  <c r="BD4" i="132"/>
  <c r="BE4" i="132"/>
  <c r="BF4" i="132"/>
  <c r="BF24" i="132" s="1"/>
  <c r="BF3" i="160" s="1"/>
  <c r="BG4" i="132"/>
  <c r="BG24" i="132" s="1"/>
  <c r="BG3" i="160" s="1"/>
  <c r="BH4" i="132"/>
  <c r="BH24" i="132" s="1"/>
  <c r="BH3" i="160" s="1"/>
  <c r="BI4" i="132"/>
  <c r="BI24" i="132" s="1"/>
  <c r="BI3" i="160" s="1"/>
  <c r="BJ4" i="132"/>
  <c r="BJ24" i="132" s="1"/>
  <c r="BJ3" i="160" s="1"/>
  <c r="BK4" i="132"/>
  <c r="BK24" i="132" s="1"/>
  <c r="BK3" i="160" s="1"/>
  <c r="BL4" i="132"/>
  <c r="BL24" i="132" s="1"/>
  <c r="BL3" i="160" s="1"/>
  <c r="BM4" i="132"/>
  <c r="BM24" i="132" s="1"/>
  <c r="BM3" i="160" s="1"/>
  <c r="BN4" i="132"/>
  <c r="BN24" i="132" s="1"/>
  <c r="BN3" i="160" s="1"/>
  <c r="BO4" i="132"/>
  <c r="BP4" i="132"/>
  <c r="BQ4" i="132"/>
  <c r="BR4" i="132"/>
  <c r="BR24" i="132" s="1"/>
  <c r="BR3" i="160" s="1"/>
  <c r="BS4" i="132"/>
  <c r="BS24" i="132" s="1"/>
  <c r="BS3" i="160" s="1"/>
  <c r="BT4" i="132"/>
  <c r="BT24" i="132" s="1"/>
  <c r="BT3" i="160" s="1"/>
  <c r="BU4" i="132"/>
  <c r="BU24" i="132" s="1"/>
  <c r="BU3" i="160" s="1"/>
  <c r="BV4" i="132"/>
  <c r="BV24" i="132" s="1"/>
  <c r="BV3" i="160" s="1"/>
  <c r="BW4" i="132"/>
  <c r="BX4" i="132"/>
  <c r="BX24" i="132" s="1"/>
  <c r="BX3" i="160" s="1"/>
  <c r="BY4" i="132"/>
  <c r="BY24" i="132" s="1"/>
  <c r="BY3" i="160" s="1"/>
  <c r="BZ4" i="132"/>
  <c r="BZ24" i="132" s="1"/>
  <c r="BZ3" i="160" s="1"/>
  <c r="CA4" i="132"/>
  <c r="CA24" i="132" s="1"/>
  <c r="CA3" i="160" s="1"/>
  <c r="CB4" i="132"/>
  <c r="CB24" i="132" s="1"/>
  <c r="CB3" i="160" s="1"/>
  <c r="CC4" i="132"/>
  <c r="CC24" i="132" s="1"/>
  <c r="CC3" i="160" s="1"/>
  <c r="CD4" i="132"/>
  <c r="CD24" i="132" s="1"/>
  <c r="CD3" i="160" s="1"/>
  <c r="CE4" i="132"/>
  <c r="CE24" i="132" s="1"/>
  <c r="CE3" i="160" s="1"/>
  <c r="CF4" i="132"/>
  <c r="CF24" i="132" s="1"/>
  <c r="CF3" i="160" s="1"/>
  <c r="CG4" i="132"/>
  <c r="CG24" i="132" s="1"/>
  <c r="CG3" i="160" s="1"/>
  <c r="CH4" i="132"/>
  <c r="CH24" i="132" s="1"/>
  <c r="CH3" i="160" s="1"/>
  <c r="CI4" i="132"/>
  <c r="CJ4" i="132"/>
  <c r="CJ24" i="132" s="1"/>
  <c r="CJ3" i="160" s="1"/>
  <c r="CK4" i="132"/>
  <c r="CK24" i="132" s="1"/>
  <c r="CK3" i="160" s="1"/>
  <c r="CL4" i="132"/>
  <c r="CL24" i="132" s="1"/>
  <c r="CL3" i="160" s="1"/>
  <c r="CM4" i="132"/>
  <c r="CN4" i="132"/>
  <c r="CN24" i="132" s="1"/>
  <c r="CN3" i="160" s="1"/>
  <c r="CO4" i="132"/>
  <c r="CO24" i="132" s="1"/>
  <c r="CO3" i="160" s="1"/>
  <c r="CP4" i="132"/>
  <c r="CP24" i="132" s="1"/>
  <c r="CP3" i="160" s="1"/>
  <c r="CQ4" i="132"/>
  <c r="CQ24" i="132" s="1"/>
  <c r="CQ3" i="160" s="1"/>
  <c r="CR4" i="132"/>
  <c r="CR24" i="132" s="1"/>
  <c r="CR3" i="160" s="1"/>
  <c r="CS4" i="132"/>
  <c r="CS24" i="132" s="1"/>
  <c r="CS3" i="160" s="1"/>
  <c r="CT4" i="132"/>
  <c r="CT24" i="132" s="1"/>
  <c r="CT3" i="160" s="1"/>
  <c r="CU4" i="132"/>
  <c r="CV4" i="132"/>
  <c r="CV24" i="132" s="1"/>
  <c r="CV3" i="160" s="1"/>
  <c r="CW4" i="132"/>
  <c r="CW24" i="132" s="1"/>
  <c r="CW3" i="160" s="1"/>
  <c r="CX4" i="132"/>
  <c r="CX24" i="132" s="1"/>
  <c r="CX3" i="160" s="1"/>
  <c r="CY4" i="132"/>
  <c r="CZ4" i="132"/>
  <c r="CZ24" i="132" s="1"/>
  <c r="CZ3" i="160" s="1"/>
  <c r="DA4" i="132"/>
  <c r="DA24" i="132" s="1"/>
  <c r="DA3" i="160" s="1"/>
  <c r="DB4" i="132"/>
  <c r="DB24" i="132" s="1"/>
  <c r="DB3" i="160" s="1"/>
  <c r="DC4" i="132"/>
  <c r="DD4" i="132"/>
  <c r="DE4" i="132"/>
  <c r="DE24" i="132" s="1"/>
  <c r="DE3" i="160" s="1"/>
  <c r="DF4" i="132"/>
  <c r="DF24" i="132" s="1"/>
  <c r="DF3" i="160" s="1"/>
  <c r="DG4" i="132"/>
  <c r="DG24" i="132" s="1"/>
  <c r="DG3" i="160" s="1"/>
  <c r="DH4" i="132"/>
  <c r="DH24" i="132" s="1"/>
  <c r="DH3" i="160" s="1"/>
  <c r="DI4" i="132"/>
  <c r="DI24" i="132" s="1"/>
  <c r="DI3" i="160" s="1"/>
  <c r="DJ4" i="132"/>
  <c r="DJ24" i="132" s="1"/>
  <c r="DJ3" i="160" s="1"/>
  <c r="DK4" i="132"/>
  <c r="DL4" i="132"/>
  <c r="DM4" i="132"/>
  <c r="DM24" i="132" s="1"/>
  <c r="DM3" i="160" s="1"/>
  <c r="DN4" i="132"/>
  <c r="DN24" i="132" s="1"/>
  <c r="DN3" i="160" s="1"/>
  <c r="DO4" i="132"/>
  <c r="DP4" i="132"/>
  <c r="DP24" i="132" s="1"/>
  <c r="DP3" i="160" s="1"/>
  <c r="DQ4" i="132"/>
  <c r="DQ24" i="132" s="1"/>
  <c r="DQ3" i="160" s="1"/>
  <c r="DR4" i="132"/>
  <c r="DR24" i="132" s="1"/>
  <c r="DR3" i="160" s="1"/>
  <c r="DS4" i="132"/>
  <c r="DS24" i="132" s="1"/>
  <c r="DS3" i="160" s="1"/>
  <c r="DT4" i="132"/>
  <c r="DT24" i="132" s="1"/>
  <c r="DT3" i="160" s="1"/>
  <c r="DU4" i="132"/>
  <c r="DU24" i="132" s="1"/>
  <c r="DU3" i="160" s="1"/>
  <c r="DV4" i="132"/>
  <c r="DV24" i="132" s="1"/>
  <c r="DV3" i="160" s="1"/>
  <c r="DW4" i="132"/>
  <c r="DW24" i="132" s="1"/>
  <c r="DW3" i="160" s="1"/>
  <c r="DX4" i="132"/>
  <c r="DY4" i="132"/>
  <c r="DY24" i="132" s="1"/>
  <c r="DY3" i="160" s="1"/>
  <c r="DZ4" i="132"/>
  <c r="DZ24" i="132" s="1"/>
  <c r="DZ3" i="160" s="1"/>
  <c r="EA4" i="132"/>
  <c r="EB4" i="132"/>
  <c r="EB24" i="132" s="1"/>
  <c r="EB3" i="160" s="1"/>
  <c r="EC4" i="132"/>
  <c r="EC24" i="132" s="1"/>
  <c r="EC3" i="160" s="1"/>
  <c r="ED4" i="132"/>
  <c r="ED24" i="132" s="1"/>
  <c r="ED3" i="160" s="1"/>
  <c r="EE4" i="132"/>
  <c r="EE24" i="132" s="1"/>
  <c r="EE3" i="160" s="1"/>
  <c r="EF4" i="132"/>
  <c r="EF24" i="132" s="1"/>
  <c r="EF3" i="160" s="1"/>
  <c r="EG4" i="132"/>
  <c r="EG24" i="132" s="1"/>
  <c r="EG3" i="160" s="1"/>
  <c r="EH4" i="132"/>
  <c r="EH24" i="132" s="1"/>
  <c r="EH3" i="160" s="1"/>
  <c r="EI4" i="132"/>
  <c r="EJ4" i="132"/>
  <c r="EJ24" i="132" s="1"/>
  <c r="EJ3" i="160" s="1"/>
  <c r="EK4" i="132"/>
  <c r="EK24" i="132" s="1"/>
  <c r="EK3" i="160" s="1"/>
  <c r="EL4" i="132"/>
  <c r="EL24" i="132" s="1"/>
  <c r="EL3" i="160" s="1"/>
  <c r="EM4" i="132"/>
  <c r="EM24" i="132" s="1"/>
  <c r="EM3" i="160" s="1"/>
  <c r="EN4" i="132"/>
  <c r="EN24" i="132" s="1"/>
  <c r="EN3" i="160" s="1"/>
  <c r="EO4" i="132"/>
  <c r="EO24" i="132" s="1"/>
  <c r="EO3" i="160" s="1"/>
  <c r="EP4" i="132"/>
  <c r="EP24" i="132" s="1"/>
  <c r="EP3" i="160" s="1"/>
  <c r="EQ4" i="132"/>
  <c r="EQ24" i="132" s="1"/>
  <c r="EQ3" i="160" s="1"/>
  <c r="ER4" i="132"/>
  <c r="ER24" i="132" s="1"/>
  <c r="ER3" i="160" s="1"/>
  <c r="ES4" i="132"/>
  <c r="ES24" i="132" s="1"/>
  <c r="ES3" i="160" s="1"/>
  <c r="ET4" i="132"/>
  <c r="ET24" i="132" s="1"/>
  <c r="ET3" i="160" s="1"/>
  <c r="B5" i="132"/>
  <c r="B25" i="132" s="1"/>
  <c r="B4" i="160" s="1"/>
  <c r="C5" i="132"/>
  <c r="C25" i="132" s="1"/>
  <c r="C4" i="160" s="1"/>
  <c r="D5" i="132"/>
  <c r="D25" i="132" s="1"/>
  <c r="D4" i="160" s="1"/>
  <c r="E5" i="132"/>
  <c r="F5" i="132"/>
  <c r="G5" i="132"/>
  <c r="G25" i="132" s="1"/>
  <c r="G4" i="160" s="1"/>
  <c r="H5" i="132"/>
  <c r="H25" i="132" s="1"/>
  <c r="H4" i="160" s="1"/>
  <c r="I5" i="132"/>
  <c r="I25" i="132" s="1"/>
  <c r="I4" i="160" s="1"/>
  <c r="J5" i="132"/>
  <c r="K5" i="132"/>
  <c r="L5" i="132"/>
  <c r="L25" i="132" s="1"/>
  <c r="L4" i="160" s="1"/>
  <c r="M5" i="132"/>
  <c r="N5" i="132"/>
  <c r="N25" i="132" s="1"/>
  <c r="N4" i="160" s="1"/>
  <c r="O5" i="132"/>
  <c r="O25" i="132" s="1"/>
  <c r="O4" i="160" s="1"/>
  <c r="P5" i="132"/>
  <c r="P25" i="132" s="1"/>
  <c r="P4" i="160" s="1"/>
  <c r="Q5" i="132"/>
  <c r="R5" i="132"/>
  <c r="S5" i="132"/>
  <c r="S25" i="132" s="1"/>
  <c r="S4" i="160" s="1"/>
  <c r="T5" i="132"/>
  <c r="T25" i="132" s="1"/>
  <c r="T4" i="160" s="1"/>
  <c r="U5" i="132"/>
  <c r="V5" i="132"/>
  <c r="W5" i="132"/>
  <c r="W25" i="132" s="1"/>
  <c r="W4" i="160" s="1"/>
  <c r="X5" i="132"/>
  <c r="X25" i="132" s="1"/>
  <c r="X4" i="160" s="1"/>
  <c r="Y5" i="132"/>
  <c r="Y25" i="132" s="1"/>
  <c r="Y4" i="160" s="1"/>
  <c r="Z5" i="132"/>
  <c r="Z25" i="132" s="1"/>
  <c r="Z4" i="160" s="1"/>
  <c r="AA5" i="132"/>
  <c r="AA25" i="132" s="1"/>
  <c r="AA4" i="160" s="1"/>
  <c r="AB5" i="132"/>
  <c r="AB25" i="132" s="1"/>
  <c r="AB4" i="160" s="1"/>
  <c r="AC5" i="132"/>
  <c r="AD5" i="132"/>
  <c r="AE5" i="132"/>
  <c r="AE25" i="132" s="1"/>
  <c r="AE4" i="160" s="1"/>
  <c r="AF5" i="132"/>
  <c r="AF25" i="132" s="1"/>
  <c r="AF4" i="160" s="1"/>
  <c r="AG5" i="132"/>
  <c r="AH5" i="132"/>
  <c r="AI5" i="132"/>
  <c r="AI25" i="132" s="1"/>
  <c r="AI4" i="160" s="1"/>
  <c r="AJ5" i="132"/>
  <c r="AJ25" i="132" s="1"/>
  <c r="AJ4" i="160" s="1"/>
  <c r="AK5" i="132"/>
  <c r="AL5" i="132"/>
  <c r="AM5" i="132"/>
  <c r="AM25" i="132" s="1"/>
  <c r="AM4" i="160" s="1"/>
  <c r="AN5" i="132"/>
  <c r="AN25" i="132" s="1"/>
  <c r="AN4" i="160" s="1"/>
  <c r="AO5" i="132"/>
  <c r="AP5" i="132"/>
  <c r="AP25" i="132" s="1"/>
  <c r="AP4" i="160" s="1"/>
  <c r="AQ5" i="132"/>
  <c r="AQ25" i="132" s="1"/>
  <c r="AQ4" i="160" s="1"/>
  <c r="AR5" i="132"/>
  <c r="AR25" i="132" s="1"/>
  <c r="AR4" i="160" s="1"/>
  <c r="AS5" i="132"/>
  <c r="AT5" i="132"/>
  <c r="AU5" i="132"/>
  <c r="AU25" i="132" s="1"/>
  <c r="AU4" i="160" s="1"/>
  <c r="AV5" i="132"/>
  <c r="AV25" i="132" s="1"/>
  <c r="AV4" i="160" s="1"/>
  <c r="AW5" i="132"/>
  <c r="AX5" i="132"/>
  <c r="AY5" i="132"/>
  <c r="AZ5" i="132"/>
  <c r="AZ25" i="132" s="1"/>
  <c r="AZ4" i="160" s="1"/>
  <c r="BA5" i="132"/>
  <c r="BB5" i="132"/>
  <c r="BC5" i="132"/>
  <c r="BC25" i="132" s="1"/>
  <c r="BC4" i="160" s="1"/>
  <c r="BD5" i="132"/>
  <c r="BD25" i="132" s="1"/>
  <c r="BD4" i="160" s="1"/>
  <c r="BE5" i="132"/>
  <c r="BF5" i="132"/>
  <c r="BF25" i="132" s="1"/>
  <c r="BF4" i="160" s="1"/>
  <c r="BG5" i="132"/>
  <c r="BG25" i="132" s="1"/>
  <c r="BG4" i="160" s="1"/>
  <c r="BH5" i="132"/>
  <c r="BH25" i="132" s="1"/>
  <c r="BH4" i="160" s="1"/>
  <c r="BI5" i="132"/>
  <c r="BJ5" i="132"/>
  <c r="BK5" i="132"/>
  <c r="BK25" i="132" s="1"/>
  <c r="BK4" i="160" s="1"/>
  <c r="BL5" i="132"/>
  <c r="BL25" i="132" s="1"/>
  <c r="BL4" i="160" s="1"/>
  <c r="BM5" i="132"/>
  <c r="BN5" i="132"/>
  <c r="BO5" i="132"/>
  <c r="BP5" i="132"/>
  <c r="BP25" i="132" s="1"/>
  <c r="BP4" i="160" s="1"/>
  <c r="BQ5" i="132"/>
  <c r="BR5" i="132"/>
  <c r="BS5" i="132"/>
  <c r="BT5" i="132"/>
  <c r="BT25" i="132" s="1"/>
  <c r="BT4" i="160" s="1"/>
  <c r="BU5" i="132"/>
  <c r="BV5" i="132"/>
  <c r="BV25" i="132" s="1"/>
  <c r="BV4" i="160" s="1"/>
  <c r="BW5" i="132"/>
  <c r="BW25" i="132" s="1"/>
  <c r="BW4" i="160" s="1"/>
  <c r="BX5" i="132"/>
  <c r="BX25" i="132" s="1"/>
  <c r="BX4" i="160" s="1"/>
  <c r="BY5" i="132"/>
  <c r="BZ5" i="132"/>
  <c r="CA5" i="132"/>
  <c r="CA25" i="132" s="1"/>
  <c r="CA4" i="160" s="1"/>
  <c r="CB5" i="132"/>
  <c r="CB25" i="132" s="1"/>
  <c r="CB4" i="160" s="1"/>
  <c r="CC5" i="132"/>
  <c r="CD5" i="132"/>
  <c r="CE5" i="132"/>
  <c r="CE25" i="132" s="1"/>
  <c r="CE4" i="160" s="1"/>
  <c r="CF5" i="132"/>
  <c r="CF25" i="132" s="1"/>
  <c r="CF4" i="160" s="1"/>
  <c r="CG5" i="132"/>
  <c r="CH5" i="132"/>
  <c r="CI5" i="132"/>
  <c r="CJ5" i="132"/>
  <c r="CJ25" i="132" s="1"/>
  <c r="CJ4" i="160" s="1"/>
  <c r="CK5" i="132"/>
  <c r="CK25" i="132" s="1"/>
  <c r="CK4" i="160" s="1"/>
  <c r="CL5" i="132"/>
  <c r="CM5" i="132"/>
  <c r="CM25" i="132" s="1"/>
  <c r="CM4" i="160" s="1"/>
  <c r="CN5" i="132"/>
  <c r="CN25" i="132" s="1"/>
  <c r="CN4" i="160" s="1"/>
  <c r="CO5" i="132"/>
  <c r="CP5" i="132"/>
  <c r="CQ5" i="132"/>
  <c r="CR5" i="132"/>
  <c r="CR25" i="132" s="1"/>
  <c r="CR4" i="160" s="1"/>
  <c r="CS5" i="132"/>
  <c r="CT5" i="132"/>
  <c r="CU5" i="132"/>
  <c r="CV5" i="132"/>
  <c r="CV25" i="132" s="1"/>
  <c r="CV4" i="160" s="1"/>
  <c r="CW5" i="132"/>
  <c r="CX5" i="132"/>
  <c r="CX25" i="132" s="1"/>
  <c r="CX4" i="160" s="1"/>
  <c r="CY5" i="132"/>
  <c r="CY25" i="132" s="1"/>
  <c r="CY4" i="160" s="1"/>
  <c r="CZ5" i="132"/>
  <c r="CZ25" i="132" s="1"/>
  <c r="CZ4" i="160" s="1"/>
  <c r="DA5" i="132"/>
  <c r="DA25" i="132" s="1"/>
  <c r="DA4" i="160" s="1"/>
  <c r="DB5" i="132"/>
  <c r="DC5" i="132"/>
  <c r="DC25" i="132" s="1"/>
  <c r="DC4" i="160" s="1"/>
  <c r="DD5" i="132"/>
  <c r="DD25" i="132" s="1"/>
  <c r="DD4" i="160" s="1"/>
  <c r="DE5" i="132"/>
  <c r="DF5" i="132"/>
  <c r="DG5" i="132"/>
  <c r="DG25" i="132" s="1"/>
  <c r="DG4" i="160" s="1"/>
  <c r="DH5" i="132"/>
  <c r="DH25" i="132" s="1"/>
  <c r="DH4" i="160" s="1"/>
  <c r="DI5" i="132"/>
  <c r="DJ5" i="132"/>
  <c r="DJ25" i="132" s="1"/>
  <c r="DJ4" i="160" s="1"/>
  <c r="DK5" i="132"/>
  <c r="DK25" i="132" s="1"/>
  <c r="DK4" i="160" s="1"/>
  <c r="DL5" i="132"/>
  <c r="DL25" i="132" s="1"/>
  <c r="DL4" i="160" s="1"/>
  <c r="DM5" i="132"/>
  <c r="DN5" i="132"/>
  <c r="DO5" i="132"/>
  <c r="DO25" i="132" s="1"/>
  <c r="DO4" i="160" s="1"/>
  <c r="DP5" i="132"/>
  <c r="DP25" i="132" s="1"/>
  <c r="DP4" i="160" s="1"/>
  <c r="DQ5" i="132"/>
  <c r="DQ25" i="132" s="1"/>
  <c r="DQ4" i="160" s="1"/>
  <c r="DR5" i="132"/>
  <c r="DS5" i="132"/>
  <c r="DS25" i="132" s="1"/>
  <c r="DS4" i="160" s="1"/>
  <c r="DT5" i="132"/>
  <c r="DT25" i="132" s="1"/>
  <c r="DT4" i="160" s="1"/>
  <c r="DU5" i="132"/>
  <c r="DV5" i="132"/>
  <c r="DV25" i="132" s="1"/>
  <c r="DV4" i="160" s="1"/>
  <c r="DW5" i="132"/>
  <c r="DW25" i="132" s="1"/>
  <c r="DW4" i="160" s="1"/>
  <c r="DX5" i="132"/>
  <c r="DX25" i="132" s="1"/>
  <c r="DX4" i="160" s="1"/>
  <c r="DY5" i="132"/>
  <c r="DZ5" i="132"/>
  <c r="EA5" i="132"/>
  <c r="EA25" i="132" s="1"/>
  <c r="EA4" i="160" s="1"/>
  <c r="EB5" i="132"/>
  <c r="EB25" i="132" s="1"/>
  <c r="EB4" i="160" s="1"/>
  <c r="EC5" i="132"/>
  <c r="ED5" i="132"/>
  <c r="EE5" i="132"/>
  <c r="EF5" i="132"/>
  <c r="EF25" i="132" s="1"/>
  <c r="EF4" i="160" s="1"/>
  <c r="EG5" i="132"/>
  <c r="EG25" i="132" s="1"/>
  <c r="EG4" i="160" s="1"/>
  <c r="EH5" i="132"/>
  <c r="EH25" i="132" s="1"/>
  <c r="EH4" i="160" s="1"/>
  <c r="EI5" i="132"/>
  <c r="EI25" i="132" s="1"/>
  <c r="EI4" i="160" s="1"/>
  <c r="EJ5" i="132"/>
  <c r="EJ25" i="132" s="1"/>
  <c r="EJ4" i="160" s="1"/>
  <c r="EK5" i="132"/>
  <c r="EL5" i="132"/>
  <c r="EM5" i="132"/>
  <c r="EM25" i="132" s="1"/>
  <c r="EM4" i="160" s="1"/>
  <c r="EN5" i="132"/>
  <c r="EN25" i="132" s="1"/>
  <c r="EN4" i="160" s="1"/>
  <c r="EO5" i="132"/>
  <c r="EP5" i="132"/>
  <c r="EQ5" i="132"/>
  <c r="EQ25" i="132" s="1"/>
  <c r="EQ4" i="160" s="1"/>
  <c r="ER5" i="132"/>
  <c r="ER25" i="132" s="1"/>
  <c r="ER4" i="160" s="1"/>
  <c r="ES5" i="132"/>
  <c r="ET5" i="132"/>
  <c r="B24" i="132"/>
  <c r="B3" i="160" s="1"/>
  <c r="F24" i="132"/>
  <c r="F3" i="160" s="1"/>
  <c r="S24" i="132"/>
  <c r="S3" i="160" s="1"/>
  <c r="T24" i="132"/>
  <c r="T3" i="160" s="1"/>
  <c r="W24" i="132"/>
  <c r="W3" i="160" s="1"/>
  <c r="AF24" i="132"/>
  <c r="AF3" i="160" s="1"/>
  <c r="AM24" i="132"/>
  <c r="AM3" i="160" s="1"/>
  <c r="AR24" i="132"/>
  <c r="AR3" i="160" s="1"/>
  <c r="AY24" i="132"/>
  <c r="AY3" i="160" s="1"/>
  <c r="BC24" i="132"/>
  <c r="BC3" i="160" s="1"/>
  <c r="BD24" i="132"/>
  <c r="BD3" i="160" s="1"/>
  <c r="BE24" i="132"/>
  <c r="BE3" i="160" s="1"/>
  <c r="BO24" i="132"/>
  <c r="BO3" i="160" s="1"/>
  <c r="BP24" i="132"/>
  <c r="BP3" i="160" s="1"/>
  <c r="BQ24" i="132"/>
  <c r="BQ3" i="160" s="1"/>
  <c r="BW24" i="132"/>
  <c r="BW3" i="160" s="1"/>
  <c r="CI24" i="132"/>
  <c r="CI3" i="160" s="1"/>
  <c r="CM24" i="132"/>
  <c r="CM3" i="160" s="1"/>
  <c r="CU24" i="132"/>
  <c r="CU3" i="160" s="1"/>
  <c r="CY24" i="132"/>
  <c r="CY3" i="160" s="1"/>
  <c r="DC24" i="132"/>
  <c r="DC3" i="160" s="1"/>
  <c r="DD24" i="132"/>
  <c r="DD3" i="160" s="1"/>
  <c r="DK24" i="132"/>
  <c r="DK3" i="160" s="1"/>
  <c r="DL24" i="132"/>
  <c r="DL3" i="160" s="1"/>
  <c r="DO24" i="132"/>
  <c r="DO3" i="160" s="1"/>
  <c r="DX24" i="132"/>
  <c r="DX3" i="160" s="1"/>
  <c r="EA24" i="132"/>
  <c r="EA3" i="160" s="1"/>
  <c r="EI24" i="132"/>
  <c r="EI3" i="160" s="1"/>
  <c r="E25" i="132"/>
  <c r="E4" i="160" s="1"/>
  <c r="F25" i="132"/>
  <c r="F4" i="160" s="1"/>
  <c r="J25" i="132"/>
  <c r="J4" i="160" s="1"/>
  <c r="K25" i="132"/>
  <c r="K4" i="160" s="1"/>
  <c r="M25" i="132"/>
  <c r="M4" i="160" s="1"/>
  <c r="Q25" i="132"/>
  <c r="Q4" i="160" s="1"/>
  <c r="R25" i="132"/>
  <c r="R4" i="160" s="1"/>
  <c r="U25" i="132"/>
  <c r="U4" i="160" s="1"/>
  <c r="V25" i="132"/>
  <c r="V4" i="160" s="1"/>
  <c r="AC25" i="132"/>
  <c r="AC4" i="160" s="1"/>
  <c r="AD25" i="132"/>
  <c r="AD4" i="160" s="1"/>
  <c r="AG25" i="132"/>
  <c r="AG4" i="160" s="1"/>
  <c r="AH25" i="132"/>
  <c r="AH4" i="160" s="1"/>
  <c r="AK25" i="132"/>
  <c r="AK4" i="160" s="1"/>
  <c r="AL25" i="132"/>
  <c r="AL4" i="160" s="1"/>
  <c r="AO25" i="132"/>
  <c r="AO4" i="160" s="1"/>
  <c r="AS25" i="132"/>
  <c r="AS4" i="160" s="1"/>
  <c r="AT25" i="132"/>
  <c r="AT4" i="160" s="1"/>
  <c r="AW25" i="132"/>
  <c r="AW4" i="160" s="1"/>
  <c r="AX25" i="132"/>
  <c r="AX4" i="160" s="1"/>
  <c r="AY25" i="132"/>
  <c r="AY4" i="160" s="1"/>
  <c r="BA25" i="132"/>
  <c r="BA4" i="160" s="1"/>
  <c r="BB25" i="132"/>
  <c r="BB4" i="160" s="1"/>
  <c r="BE25" i="132"/>
  <c r="BE4" i="160" s="1"/>
  <c r="BI25" i="132"/>
  <c r="BI4" i="160" s="1"/>
  <c r="BJ25" i="132"/>
  <c r="BJ4" i="160" s="1"/>
  <c r="BM25" i="132"/>
  <c r="BM4" i="160" s="1"/>
  <c r="BN25" i="132"/>
  <c r="BN4" i="160" s="1"/>
  <c r="BO25" i="132"/>
  <c r="BO4" i="160" s="1"/>
  <c r="BQ25" i="132"/>
  <c r="BQ4" i="160" s="1"/>
  <c r="BR25" i="132"/>
  <c r="BR4" i="160" s="1"/>
  <c r="BS25" i="132"/>
  <c r="BS4" i="160" s="1"/>
  <c r="BU25" i="132"/>
  <c r="BU4" i="160" s="1"/>
  <c r="BY25" i="132"/>
  <c r="BY4" i="160" s="1"/>
  <c r="BZ25" i="132"/>
  <c r="BZ4" i="160" s="1"/>
  <c r="CC25" i="132"/>
  <c r="CD25" i="132"/>
  <c r="CD4" i="160" s="1"/>
  <c r="CG25" i="132"/>
  <c r="CG4" i="160" s="1"/>
  <c r="CH25" i="132"/>
  <c r="CH4" i="160" s="1"/>
  <c r="CI25" i="132"/>
  <c r="CI4" i="160" s="1"/>
  <c r="CL25" i="132"/>
  <c r="CL4" i="160" s="1"/>
  <c r="CO25" i="132"/>
  <c r="CO4" i="160" s="1"/>
  <c r="CP25" i="132"/>
  <c r="CP4" i="160" s="1"/>
  <c r="CQ25" i="132"/>
  <c r="CQ4" i="160" s="1"/>
  <c r="CS25" i="132"/>
  <c r="CS4" i="160" s="1"/>
  <c r="CT25" i="132"/>
  <c r="CT4" i="160" s="1"/>
  <c r="CU25" i="132"/>
  <c r="CU4" i="160" s="1"/>
  <c r="CW25" i="132"/>
  <c r="CW4" i="160" s="1"/>
  <c r="DB25" i="132"/>
  <c r="DB4" i="160" s="1"/>
  <c r="DE25" i="132"/>
  <c r="DE4" i="160" s="1"/>
  <c r="DF25" i="132"/>
  <c r="DF4" i="160" s="1"/>
  <c r="DI25" i="132"/>
  <c r="DI4" i="160" s="1"/>
  <c r="DM25" i="132"/>
  <c r="DM4" i="160" s="1"/>
  <c r="DN25" i="132"/>
  <c r="DN4" i="160" s="1"/>
  <c r="DR25" i="132"/>
  <c r="DR4" i="160" s="1"/>
  <c r="DU25" i="132"/>
  <c r="DU4" i="160" s="1"/>
  <c r="DY25" i="132"/>
  <c r="DY4" i="160" s="1"/>
  <c r="DZ25" i="132"/>
  <c r="DZ4" i="160" s="1"/>
  <c r="EC25" i="132"/>
  <c r="EC4" i="160" s="1"/>
  <c r="ED25" i="132"/>
  <c r="ED4" i="160" s="1"/>
  <c r="EE25" i="132"/>
  <c r="EE4" i="160" s="1"/>
  <c r="EK25" i="132"/>
  <c r="EK4" i="160" s="1"/>
  <c r="EL25" i="132"/>
  <c r="EL4" i="160" s="1"/>
  <c r="EO25" i="132"/>
  <c r="EO4" i="160" s="1"/>
  <c r="EP25" i="132"/>
  <c r="EP4" i="160" s="1"/>
  <c r="ES25" i="132"/>
  <c r="ES4" i="160" s="1"/>
  <c r="ET25" i="132"/>
  <c r="ET4" i="160" s="1"/>
  <c r="ES4" i="79"/>
  <c r="ES4" i="161" s="1"/>
  <c r="ET4" i="79"/>
  <c r="ET4" i="161" s="1"/>
  <c r="ES5" i="79"/>
  <c r="ES25" i="79" s="1"/>
  <c r="ET5" i="79"/>
  <c r="ET5" i="161" s="1"/>
  <c r="ES24" i="79"/>
  <c r="ET24" i="79"/>
  <c r="DK4" i="79"/>
  <c r="DK4" i="161" s="1"/>
  <c r="DL4" i="79"/>
  <c r="DL4" i="161" s="1"/>
  <c r="DM4" i="79"/>
  <c r="DM4" i="161" s="1"/>
  <c r="DN4" i="79"/>
  <c r="DN4" i="161" s="1"/>
  <c r="DO4" i="79"/>
  <c r="DO4" i="161" s="1"/>
  <c r="DP4" i="79"/>
  <c r="DP4" i="161" s="1"/>
  <c r="DQ4" i="79"/>
  <c r="DQ4" i="161" s="1"/>
  <c r="DR4" i="79"/>
  <c r="DR4" i="161" s="1"/>
  <c r="DS4" i="79"/>
  <c r="DS4" i="161" s="1"/>
  <c r="DT4" i="79"/>
  <c r="DT4" i="161" s="1"/>
  <c r="DU4" i="79"/>
  <c r="DU4" i="161" s="1"/>
  <c r="DV4" i="79"/>
  <c r="DV4" i="161" s="1"/>
  <c r="DW4" i="79"/>
  <c r="DW4" i="161" s="1"/>
  <c r="DX4" i="79"/>
  <c r="DX4" i="161" s="1"/>
  <c r="DY4" i="79"/>
  <c r="DY4" i="161" s="1"/>
  <c r="DZ4" i="79"/>
  <c r="DZ4" i="161" s="1"/>
  <c r="EA4" i="79"/>
  <c r="EA4" i="161" s="1"/>
  <c r="EB4" i="79"/>
  <c r="EB4" i="161" s="1"/>
  <c r="EC4" i="79"/>
  <c r="EC4" i="161" s="1"/>
  <c r="ED4" i="79"/>
  <c r="ED4" i="161" s="1"/>
  <c r="EE4" i="79"/>
  <c r="EE4" i="161" s="1"/>
  <c r="EF4" i="79"/>
  <c r="EF4" i="161" s="1"/>
  <c r="EG4" i="79"/>
  <c r="EG4" i="161" s="1"/>
  <c r="EH4" i="79"/>
  <c r="EH4" i="161" s="1"/>
  <c r="EI4" i="79"/>
  <c r="EI4" i="161" s="1"/>
  <c r="EJ4" i="79"/>
  <c r="EJ4" i="161" s="1"/>
  <c r="EK4" i="79"/>
  <c r="EK4" i="161" s="1"/>
  <c r="EL4" i="79"/>
  <c r="EL4" i="161" s="1"/>
  <c r="EM4" i="79"/>
  <c r="EM4" i="161" s="1"/>
  <c r="EN4" i="79"/>
  <c r="EN4" i="161" s="1"/>
  <c r="EO4" i="79"/>
  <c r="EO4" i="161" s="1"/>
  <c r="EP4" i="79"/>
  <c r="EP4" i="161" s="1"/>
  <c r="EQ4" i="79"/>
  <c r="EQ4" i="161" s="1"/>
  <c r="ER4" i="79"/>
  <c r="ER4" i="161" s="1"/>
  <c r="DK5" i="79"/>
  <c r="DK5" i="161" s="1"/>
  <c r="DL5" i="79"/>
  <c r="DL5" i="161" s="1"/>
  <c r="DM5" i="79"/>
  <c r="DM5" i="161" s="1"/>
  <c r="DN5" i="79"/>
  <c r="DN5" i="161" s="1"/>
  <c r="DO5" i="79"/>
  <c r="DO5" i="161" s="1"/>
  <c r="DP5" i="79"/>
  <c r="DP5" i="161" s="1"/>
  <c r="DQ5" i="79"/>
  <c r="DQ5" i="161" s="1"/>
  <c r="DR5" i="79"/>
  <c r="DR5" i="161" s="1"/>
  <c r="DS5" i="79"/>
  <c r="DS5" i="161" s="1"/>
  <c r="DT5" i="79"/>
  <c r="DT5" i="161" s="1"/>
  <c r="DU5" i="79"/>
  <c r="DU5" i="161" s="1"/>
  <c r="DV5" i="79"/>
  <c r="DV5" i="161" s="1"/>
  <c r="DW5" i="79"/>
  <c r="DW5" i="161" s="1"/>
  <c r="DX5" i="79"/>
  <c r="DX5" i="161" s="1"/>
  <c r="DY5" i="79"/>
  <c r="DY5" i="161" s="1"/>
  <c r="DZ5" i="79"/>
  <c r="DZ5" i="161" s="1"/>
  <c r="EA5" i="79"/>
  <c r="EA5" i="161" s="1"/>
  <c r="EB5" i="79"/>
  <c r="EB5" i="161" s="1"/>
  <c r="EC5" i="79"/>
  <c r="EC5" i="161" s="1"/>
  <c r="ED5" i="79"/>
  <c r="ED5" i="161" s="1"/>
  <c r="EE5" i="79"/>
  <c r="EE5" i="161" s="1"/>
  <c r="EF5" i="79"/>
  <c r="EF5" i="161" s="1"/>
  <c r="EG5" i="79"/>
  <c r="EG5" i="161" s="1"/>
  <c r="EH5" i="79"/>
  <c r="EH5" i="161" s="1"/>
  <c r="EI5" i="79"/>
  <c r="EI5" i="161" s="1"/>
  <c r="EJ5" i="79"/>
  <c r="EJ5" i="161" s="1"/>
  <c r="EK5" i="79"/>
  <c r="EK5" i="161" s="1"/>
  <c r="EL5" i="79"/>
  <c r="EL5" i="161" s="1"/>
  <c r="EM5" i="79"/>
  <c r="EM5" i="161" s="1"/>
  <c r="EN5" i="79"/>
  <c r="EN5" i="161" s="1"/>
  <c r="EO5" i="79"/>
  <c r="EO5" i="161" s="1"/>
  <c r="EP5" i="79"/>
  <c r="EP5" i="161" s="1"/>
  <c r="EQ5" i="79"/>
  <c r="EQ5" i="161" s="1"/>
  <c r="ER5" i="79"/>
  <c r="ER5" i="161" s="1"/>
  <c r="DK24" i="79"/>
  <c r="DL24" i="79"/>
  <c r="DM24" i="79"/>
  <c r="DN24" i="79"/>
  <c r="DO24" i="79"/>
  <c r="DP24" i="79"/>
  <c r="DQ24" i="79"/>
  <c r="DR24" i="79"/>
  <c r="DS24" i="79"/>
  <c r="DT24" i="79"/>
  <c r="DU24" i="79"/>
  <c r="DV24" i="79"/>
  <c r="DW24" i="79"/>
  <c r="DX24" i="79"/>
  <c r="DY24" i="79"/>
  <c r="DZ24" i="79"/>
  <c r="EA24" i="79"/>
  <c r="EB24" i="79"/>
  <c r="EC24" i="79"/>
  <c r="ED24" i="79"/>
  <c r="EE24" i="79"/>
  <c r="EF24" i="79"/>
  <c r="EG24" i="79"/>
  <c r="EH24" i="79"/>
  <c r="EI24" i="79"/>
  <c r="EJ24" i="79"/>
  <c r="EK24" i="79"/>
  <c r="EL24" i="79"/>
  <c r="EM24" i="79"/>
  <c r="EN24" i="79"/>
  <c r="EO24" i="79"/>
  <c r="EP24" i="79"/>
  <c r="EQ24" i="79"/>
  <c r="ER24" i="79"/>
  <c r="DK25" i="79"/>
  <c r="DL25" i="79"/>
  <c r="DM25" i="79"/>
  <c r="DN25" i="79"/>
  <c r="DO25" i="79"/>
  <c r="DP25" i="79"/>
  <c r="DQ25" i="79"/>
  <c r="DR25" i="79"/>
  <c r="DS25" i="79"/>
  <c r="DT25" i="79"/>
  <c r="DU25" i="79"/>
  <c r="DV25" i="79"/>
  <c r="DW25" i="79"/>
  <c r="DX25" i="79"/>
  <c r="DY25" i="79"/>
  <c r="DZ25" i="79"/>
  <c r="EA25" i="79"/>
  <c r="EB25" i="79"/>
  <c r="EC25" i="79"/>
  <c r="ED25" i="79"/>
  <c r="EE25" i="79"/>
  <c r="EF25" i="79"/>
  <c r="EG25" i="79"/>
  <c r="EH25" i="79"/>
  <c r="EI25" i="79"/>
  <c r="EJ25" i="79"/>
  <c r="EK25" i="79"/>
  <c r="EL25" i="79"/>
  <c r="EM25" i="79"/>
  <c r="EN25" i="79"/>
  <c r="EO25" i="79"/>
  <c r="EP25" i="79"/>
  <c r="EQ25" i="79"/>
  <c r="ER25" i="79"/>
  <c r="B4" i="79"/>
  <c r="B4" i="161" s="1"/>
  <c r="C4" i="79"/>
  <c r="C4" i="161" s="1"/>
  <c r="D4" i="79"/>
  <c r="E4" i="79"/>
  <c r="E4" i="161" s="1"/>
  <c r="F4" i="79"/>
  <c r="F4" i="161" s="1"/>
  <c r="G4" i="79"/>
  <c r="H4" i="79"/>
  <c r="I4" i="79"/>
  <c r="I4" i="161" s="1"/>
  <c r="J4" i="79"/>
  <c r="J4" i="161" s="1"/>
  <c r="K4" i="79"/>
  <c r="K24" i="79" s="1"/>
  <c r="L4" i="79"/>
  <c r="M4" i="79"/>
  <c r="N4" i="79"/>
  <c r="N4" i="161" s="1"/>
  <c r="O4" i="79"/>
  <c r="O4" i="161" s="1"/>
  <c r="P4" i="79"/>
  <c r="Q4" i="79"/>
  <c r="Q4" i="161" s="1"/>
  <c r="R4" i="79"/>
  <c r="R4" i="161" s="1"/>
  <c r="S4" i="79"/>
  <c r="S4" i="161" s="1"/>
  <c r="T4" i="79"/>
  <c r="U4" i="79"/>
  <c r="U4" i="161" s="1"/>
  <c r="V4" i="79"/>
  <c r="V4" i="161" s="1"/>
  <c r="W4" i="79"/>
  <c r="X4" i="79"/>
  <c r="Y4" i="79"/>
  <c r="Y24" i="79" s="1"/>
  <c r="Z4" i="79"/>
  <c r="Z4" i="161" s="1"/>
  <c r="AA4" i="79"/>
  <c r="AA4" i="161" s="1"/>
  <c r="AB4" i="79"/>
  <c r="AC4" i="79"/>
  <c r="AD4" i="79"/>
  <c r="AD4" i="161" s="1"/>
  <c r="AE4" i="79"/>
  <c r="AE4" i="161" s="1"/>
  <c r="AF4" i="79"/>
  <c r="AG4" i="79"/>
  <c r="AG4" i="161" s="1"/>
  <c r="AH4" i="79"/>
  <c r="AH4" i="161" s="1"/>
  <c r="AI4" i="79"/>
  <c r="AJ4" i="79"/>
  <c r="AK4" i="79"/>
  <c r="AK4" i="161" s="1"/>
  <c r="AL4" i="79"/>
  <c r="AL4" i="161" s="1"/>
  <c r="AM4" i="79"/>
  <c r="AM24" i="79" s="1"/>
  <c r="AN4" i="79"/>
  <c r="AO4" i="79"/>
  <c r="AO4" i="161" s="1"/>
  <c r="AP4" i="79"/>
  <c r="AP4" i="161" s="1"/>
  <c r="AQ4" i="79"/>
  <c r="AQ24" i="79" s="1"/>
  <c r="AR4" i="79"/>
  <c r="AS4" i="79"/>
  <c r="AT4" i="79"/>
  <c r="AT4" i="161" s="1"/>
  <c r="AU4" i="79"/>
  <c r="AU4" i="161" s="1"/>
  <c r="AV4" i="79"/>
  <c r="AW4" i="79"/>
  <c r="AW4" i="161" s="1"/>
  <c r="AX4" i="79"/>
  <c r="AX4" i="161" s="1"/>
  <c r="AY4" i="79"/>
  <c r="AY4" i="161" s="1"/>
  <c r="AZ4" i="79"/>
  <c r="BA4" i="79"/>
  <c r="BA4" i="161" s="1"/>
  <c r="BB4" i="79"/>
  <c r="BB4" i="161" s="1"/>
  <c r="BC4" i="79"/>
  <c r="BD4" i="79"/>
  <c r="BE4" i="79"/>
  <c r="BE24" i="79" s="1"/>
  <c r="BF4" i="79"/>
  <c r="BF4" i="161" s="1"/>
  <c r="BG4" i="79"/>
  <c r="BG4" i="161" s="1"/>
  <c r="BH4" i="79"/>
  <c r="BI4" i="79"/>
  <c r="BI24" i="79" s="1"/>
  <c r="BJ4" i="79"/>
  <c r="BJ4" i="161" s="1"/>
  <c r="BK4" i="79"/>
  <c r="BK4" i="161" s="1"/>
  <c r="BL4" i="79"/>
  <c r="BM4" i="79"/>
  <c r="BM4" i="161" s="1"/>
  <c r="BN4" i="79"/>
  <c r="BN4" i="161" s="1"/>
  <c r="BO4" i="79"/>
  <c r="BP4" i="79"/>
  <c r="BQ4" i="79"/>
  <c r="BQ4" i="161" s="1"/>
  <c r="BR4" i="79"/>
  <c r="BR4" i="161" s="1"/>
  <c r="BS4" i="79"/>
  <c r="BS24" i="79" s="1"/>
  <c r="BT4" i="79"/>
  <c r="BU4" i="79"/>
  <c r="BU4" i="161" s="1"/>
  <c r="BV4" i="79"/>
  <c r="BV4" i="161" s="1"/>
  <c r="BW4" i="79"/>
  <c r="BW24" i="79" s="1"/>
  <c r="BX4" i="79"/>
  <c r="BY4" i="79"/>
  <c r="BZ4" i="79"/>
  <c r="BZ24" i="79" s="1"/>
  <c r="CA4" i="79"/>
  <c r="CA4" i="161" s="1"/>
  <c r="CB4" i="79"/>
  <c r="CC4" i="79"/>
  <c r="CC4" i="161" s="1"/>
  <c r="CD4" i="79"/>
  <c r="CD4" i="161" s="1"/>
  <c r="CE4" i="79"/>
  <c r="CE4" i="161" s="1"/>
  <c r="CF4" i="79"/>
  <c r="CG4" i="79"/>
  <c r="CG4" i="161" s="1"/>
  <c r="CH4" i="79"/>
  <c r="CH4" i="161" s="1"/>
  <c r="CI4" i="79"/>
  <c r="CJ4" i="79"/>
  <c r="CK4" i="79"/>
  <c r="CK24" i="79" s="1"/>
  <c r="CL4" i="79"/>
  <c r="CL4" i="161" s="1"/>
  <c r="CM4" i="79"/>
  <c r="CM4" i="161" s="1"/>
  <c r="CN4" i="79"/>
  <c r="CO4" i="79"/>
  <c r="CO24" i="79" s="1"/>
  <c r="CP4" i="79"/>
  <c r="CP4" i="161" s="1"/>
  <c r="CQ4" i="79"/>
  <c r="CQ4" i="161" s="1"/>
  <c r="CR4" i="79"/>
  <c r="CS4" i="79"/>
  <c r="CS4" i="161" s="1"/>
  <c r="CT4" i="79"/>
  <c r="CT4" i="161" s="1"/>
  <c r="CU4" i="79"/>
  <c r="CV4" i="79"/>
  <c r="CW4" i="79"/>
  <c r="CW4" i="161" s="1"/>
  <c r="CX4" i="79"/>
  <c r="CX4" i="161" s="1"/>
  <c r="CY4" i="79"/>
  <c r="CY24" i="79" s="1"/>
  <c r="CZ4" i="79"/>
  <c r="DA4" i="79"/>
  <c r="DA4" i="161" s="1"/>
  <c r="DB4" i="79"/>
  <c r="DB4" i="161" s="1"/>
  <c r="DC4" i="79"/>
  <c r="DC24" i="79" s="1"/>
  <c r="DD4" i="79"/>
  <c r="DE4" i="79"/>
  <c r="DF4" i="79"/>
  <c r="DF4" i="161" s="1"/>
  <c r="DG4" i="79"/>
  <c r="DG4" i="161" s="1"/>
  <c r="DH4" i="79"/>
  <c r="DI4" i="79"/>
  <c r="DI4" i="161" s="1"/>
  <c r="DJ4" i="79"/>
  <c r="DJ4" i="161" s="1"/>
  <c r="B5" i="79"/>
  <c r="B25" i="79" s="1"/>
  <c r="C5" i="79"/>
  <c r="C5" i="161" s="1"/>
  <c r="D5" i="79"/>
  <c r="D5" i="161" s="1"/>
  <c r="E5" i="79"/>
  <c r="E25" i="79" s="1"/>
  <c r="F5" i="79"/>
  <c r="G5" i="79"/>
  <c r="G5" i="161" s="1"/>
  <c r="H5" i="79"/>
  <c r="H5" i="161" s="1"/>
  <c r="I5" i="79"/>
  <c r="I5" i="161" s="1"/>
  <c r="J5" i="79"/>
  <c r="J25" i="79" s="1"/>
  <c r="K5" i="79"/>
  <c r="L5" i="79"/>
  <c r="L25" i="79" s="1"/>
  <c r="M5" i="79"/>
  <c r="M5" i="161" s="1"/>
  <c r="N5" i="79"/>
  <c r="O5" i="79"/>
  <c r="O5" i="161" s="1"/>
  <c r="P5" i="79"/>
  <c r="P5" i="161" s="1"/>
  <c r="Q5" i="79"/>
  <c r="Q5" i="161" s="1"/>
  <c r="R5" i="79"/>
  <c r="R25" i="79" s="1"/>
  <c r="S5" i="79"/>
  <c r="S5" i="161" s="1"/>
  <c r="T5" i="79"/>
  <c r="T5" i="161" s="1"/>
  <c r="U5" i="79"/>
  <c r="U25" i="79" s="1"/>
  <c r="V5" i="79"/>
  <c r="W5" i="79"/>
  <c r="W5" i="161" s="1"/>
  <c r="X5" i="79"/>
  <c r="X5" i="161" s="1"/>
  <c r="Y5" i="79"/>
  <c r="Y5" i="161" s="1"/>
  <c r="Z5" i="79"/>
  <c r="Z25" i="79" s="1"/>
  <c r="AA5" i="79"/>
  <c r="AB5" i="79"/>
  <c r="AB5" i="161" s="1"/>
  <c r="AC5" i="79"/>
  <c r="AC5" i="161" s="1"/>
  <c r="AD5" i="79"/>
  <c r="AE5" i="79"/>
  <c r="AE5" i="161" s="1"/>
  <c r="AF5" i="79"/>
  <c r="AF5" i="161" s="1"/>
  <c r="AG5" i="79"/>
  <c r="AG5" i="161" s="1"/>
  <c r="AH5" i="79"/>
  <c r="AH25" i="79" s="1"/>
  <c r="AI5" i="79"/>
  <c r="AI5" i="161" s="1"/>
  <c r="AJ5" i="79"/>
  <c r="AJ5" i="161" s="1"/>
  <c r="AK5" i="79"/>
  <c r="AK25" i="79" s="1"/>
  <c r="AL5" i="79"/>
  <c r="AM5" i="79"/>
  <c r="AM5" i="161" s="1"/>
  <c r="AN5" i="79"/>
  <c r="AN5" i="161" s="1"/>
  <c r="AO5" i="79"/>
  <c r="AO5" i="161" s="1"/>
  <c r="AP5" i="79"/>
  <c r="AP25" i="79" s="1"/>
  <c r="AQ5" i="79"/>
  <c r="AR5" i="79"/>
  <c r="AR5" i="161" s="1"/>
  <c r="AS5" i="79"/>
  <c r="AS5" i="161" s="1"/>
  <c r="AT5" i="79"/>
  <c r="AU5" i="79"/>
  <c r="AU5" i="161" s="1"/>
  <c r="AV5" i="79"/>
  <c r="AV5" i="161" s="1"/>
  <c r="AW5" i="79"/>
  <c r="AX5" i="79"/>
  <c r="AX25" i="79" s="1"/>
  <c r="AY5" i="79"/>
  <c r="AY5" i="161" s="1"/>
  <c r="AZ5" i="79"/>
  <c r="AZ5" i="161" s="1"/>
  <c r="BA5" i="79"/>
  <c r="BA25" i="79" s="1"/>
  <c r="BB5" i="79"/>
  <c r="BC5" i="79"/>
  <c r="BC5" i="161" s="1"/>
  <c r="BD5" i="79"/>
  <c r="BD5" i="161" s="1"/>
  <c r="BE5" i="79"/>
  <c r="BE5" i="161" s="1"/>
  <c r="BF5" i="79"/>
  <c r="BF25" i="79" s="1"/>
  <c r="BG5" i="79"/>
  <c r="BH5" i="79"/>
  <c r="BH5" i="161" s="1"/>
  <c r="BI5" i="79"/>
  <c r="BI5" i="161" s="1"/>
  <c r="BJ5" i="79"/>
  <c r="BK5" i="79"/>
  <c r="BK5" i="161" s="1"/>
  <c r="BL5" i="79"/>
  <c r="BL5" i="161" s="1"/>
  <c r="BM5" i="79"/>
  <c r="BM5" i="161" s="1"/>
  <c r="BN5" i="79"/>
  <c r="BN25" i="79" s="1"/>
  <c r="BO5" i="79"/>
  <c r="BO5" i="161" s="1"/>
  <c r="BP5" i="79"/>
  <c r="BP5" i="161" s="1"/>
  <c r="BQ5" i="79"/>
  <c r="BQ25" i="79" s="1"/>
  <c r="BR5" i="79"/>
  <c r="BS5" i="79"/>
  <c r="BS5" i="161" s="1"/>
  <c r="BT5" i="79"/>
  <c r="BT5" i="161" s="1"/>
  <c r="BU5" i="79"/>
  <c r="BU5" i="161" s="1"/>
  <c r="BV5" i="79"/>
  <c r="BV25" i="79" s="1"/>
  <c r="BW5" i="79"/>
  <c r="BX5" i="79"/>
  <c r="BX5" i="161" s="1"/>
  <c r="BY5" i="79"/>
  <c r="BY5" i="161" s="1"/>
  <c r="BZ5" i="79"/>
  <c r="CA5" i="79"/>
  <c r="CA5" i="161" s="1"/>
  <c r="CB5" i="79"/>
  <c r="CB5" i="161" s="1"/>
  <c r="CC5" i="79"/>
  <c r="CD5" i="79"/>
  <c r="CD25" i="79" s="1"/>
  <c r="CE5" i="79"/>
  <c r="CE5" i="161" s="1"/>
  <c r="CF5" i="79"/>
  <c r="CF5" i="161" s="1"/>
  <c r="CG5" i="79"/>
  <c r="CG25" i="79" s="1"/>
  <c r="CH5" i="79"/>
  <c r="CI5" i="79"/>
  <c r="CI5" i="161" s="1"/>
  <c r="CJ5" i="79"/>
  <c r="CJ5" i="161" s="1"/>
  <c r="CK5" i="79"/>
  <c r="CK5" i="161" s="1"/>
  <c r="CL5" i="79"/>
  <c r="CL25" i="79" s="1"/>
  <c r="CM5" i="79"/>
  <c r="CN5" i="79"/>
  <c r="CN25" i="79" s="1"/>
  <c r="CO5" i="79"/>
  <c r="CO5" i="161" s="1"/>
  <c r="CP5" i="79"/>
  <c r="CQ5" i="79"/>
  <c r="CQ5" i="161" s="1"/>
  <c r="CR5" i="79"/>
  <c r="CR5" i="161" s="1"/>
  <c r="CS5" i="79"/>
  <c r="CS5" i="161" s="1"/>
  <c r="CT5" i="79"/>
  <c r="CT25" i="79" s="1"/>
  <c r="CU5" i="79"/>
  <c r="CU5" i="161" s="1"/>
  <c r="CV5" i="79"/>
  <c r="CV5" i="161" s="1"/>
  <c r="CW5" i="79"/>
  <c r="CW25" i="79" s="1"/>
  <c r="CX5" i="79"/>
  <c r="CY5" i="79"/>
  <c r="CY5" i="161" s="1"/>
  <c r="CZ5" i="79"/>
  <c r="CZ25" i="79" s="1"/>
  <c r="DA5" i="79"/>
  <c r="DA5" i="161" s="1"/>
  <c r="DB5" i="79"/>
  <c r="DB25" i="79" s="1"/>
  <c r="DC5" i="79"/>
  <c r="DD5" i="79"/>
  <c r="DD5" i="161" s="1"/>
  <c r="DE5" i="79"/>
  <c r="DE5" i="161" s="1"/>
  <c r="DF5" i="79"/>
  <c r="DG5" i="79"/>
  <c r="DG5" i="161" s="1"/>
  <c r="DH5" i="79"/>
  <c r="DH5" i="161" s="1"/>
  <c r="DI5" i="79"/>
  <c r="DJ5" i="79"/>
  <c r="DJ25" i="79" s="1"/>
  <c r="B24" i="79"/>
  <c r="J24" i="79"/>
  <c r="N24" i="79"/>
  <c r="Q24" i="79"/>
  <c r="V24" i="79"/>
  <c r="Z24" i="79"/>
  <c r="AD24" i="79"/>
  <c r="AH24" i="79"/>
  <c r="AL24" i="79"/>
  <c r="AT24" i="79"/>
  <c r="AX24" i="79"/>
  <c r="BF24" i="79"/>
  <c r="BJ24" i="79"/>
  <c r="BM24" i="79"/>
  <c r="BR24" i="79"/>
  <c r="BV24" i="79"/>
  <c r="CD24" i="79"/>
  <c r="CH24" i="79"/>
  <c r="CP24" i="79"/>
  <c r="CT24" i="79"/>
  <c r="CX24" i="79"/>
  <c r="DB24" i="79"/>
  <c r="DF24" i="79"/>
  <c r="DJ24" i="79"/>
  <c r="D25" i="79"/>
  <c r="H25" i="79"/>
  <c r="P25" i="79"/>
  <c r="Q25" i="79"/>
  <c r="X25" i="79"/>
  <c r="AB25" i="79"/>
  <c r="AJ25" i="79"/>
  <c r="AN25" i="79"/>
  <c r="AR25" i="79"/>
  <c r="AV25" i="79"/>
  <c r="AZ25" i="79"/>
  <c r="BH25" i="79"/>
  <c r="BL25" i="79"/>
  <c r="BT25" i="79"/>
  <c r="BX25" i="79"/>
  <c r="CF25" i="79"/>
  <c r="CJ25" i="79"/>
  <c r="CR25" i="79"/>
  <c r="CV25" i="79"/>
  <c r="DD25" i="79"/>
  <c r="DH25" i="79"/>
  <c r="AW4" i="210"/>
  <c r="AW24" i="210" s="1"/>
  <c r="AW5" i="210"/>
  <c r="AW25" i="210" s="1"/>
  <c r="AU4" i="210"/>
  <c r="AU24" i="210" s="1"/>
  <c r="AV4" i="210"/>
  <c r="AU5" i="210"/>
  <c r="AU25" i="210" s="1"/>
  <c r="AV5" i="210"/>
  <c r="AV25" i="210" s="1"/>
  <c r="AV24" i="210"/>
  <c r="AQ4" i="210"/>
  <c r="AR4" i="210"/>
  <c r="AS4" i="210"/>
  <c r="AT4" i="210"/>
  <c r="AQ5" i="210"/>
  <c r="AR5" i="210"/>
  <c r="AS5" i="210"/>
  <c r="AT5" i="210"/>
  <c r="AT25" i="210" s="1"/>
  <c r="AQ24" i="210"/>
  <c r="AR24" i="210"/>
  <c r="AS24" i="210"/>
  <c r="AT24" i="210"/>
  <c r="AQ25" i="210"/>
  <c r="AR25" i="210"/>
  <c r="AS25" i="210"/>
  <c r="AN4" i="210"/>
  <c r="AN24" i="210" s="1"/>
  <c r="AO4" i="210"/>
  <c r="AO24" i="210" s="1"/>
  <c r="AP4" i="210"/>
  <c r="AN5" i="210"/>
  <c r="AN25" i="210" s="1"/>
  <c r="AO5" i="210"/>
  <c r="AO25" i="210" s="1"/>
  <c r="AP5" i="210"/>
  <c r="AP25" i="210" s="1"/>
  <c r="AP24" i="210"/>
  <c r="M4" i="210"/>
  <c r="M24" i="210" s="1"/>
  <c r="N4" i="210"/>
  <c r="N24" i="210" s="1"/>
  <c r="O4" i="210"/>
  <c r="P4" i="210"/>
  <c r="Q4" i="210"/>
  <c r="R4" i="210"/>
  <c r="R24" i="210" s="1"/>
  <c r="S4" i="210"/>
  <c r="T4" i="210"/>
  <c r="T24" i="210" s="1"/>
  <c r="U4" i="210"/>
  <c r="U24" i="210" s="1"/>
  <c r="V4" i="210"/>
  <c r="V24" i="210" s="1"/>
  <c r="W4" i="210"/>
  <c r="W24" i="210" s="1"/>
  <c r="X4" i="210"/>
  <c r="X24" i="210" s="1"/>
  <c r="Y4" i="210"/>
  <c r="Y24" i="210" s="1"/>
  <c r="Z4" i="210"/>
  <c r="Z24" i="210" s="1"/>
  <c r="AA4" i="210"/>
  <c r="AB4" i="210"/>
  <c r="AB24" i="210" s="1"/>
  <c r="AC4" i="210"/>
  <c r="AC24" i="210" s="1"/>
  <c r="AD4" i="210"/>
  <c r="AD24" i="210" s="1"/>
  <c r="AE4" i="210"/>
  <c r="AF4" i="210"/>
  <c r="AF24" i="210" s="1"/>
  <c r="AG4" i="210"/>
  <c r="AG24" i="210" s="1"/>
  <c r="AH4" i="210"/>
  <c r="AH24" i="210" s="1"/>
  <c r="AI4" i="210"/>
  <c r="AI24" i="210" s="1"/>
  <c r="AJ4" i="210"/>
  <c r="AJ24" i="210" s="1"/>
  <c r="AK4" i="210"/>
  <c r="AK24" i="210" s="1"/>
  <c r="AL4" i="210"/>
  <c r="AL24" i="210" s="1"/>
  <c r="AM4" i="210"/>
  <c r="M5" i="210"/>
  <c r="M25" i="210" s="1"/>
  <c r="N5" i="210"/>
  <c r="O5" i="210"/>
  <c r="O25" i="210" s="1"/>
  <c r="P5" i="210"/>
  <c r="Q5" i="210"/>
  <c r="R5" i="210"/>
  <c r="R25" i="210" s="1"/>
  <c r="S5" i="210"/>
  <c r="S25" i="210" s="1"/>
  <c r="T5" i="210"/>
  <c r="T25" i="210" s="1"/>
  <c r="U5" i="210"/>
  <c r="U25" i="210" s="1"/>
  <c r="V5" i="210"/>
  <c r="W5" i="210"/>
  <c r="W25" i="210" s="1"/>
  <c r="X5" i="210"/>
  <c r="Y5" i="210"/>
  <c r="Y25" i="210" s="1"/>
  <c r="Z5" i="210"/>
  <c r="Z25" i="210" s="1"/>
  <c r="AA5" i="210"/>
  <c r="AA25" i="210" s="1"/>
  <c r="AB5" i="210"/>
  <c r="AC5" i="210"/>
  <c r="AC25" i="210" s="1"/>
  <c r="AD5" i="210"/>
  <c r="AE5" i="210"/>
  <c r="AE25" i="210" s="1"/>
  <c r="AF5" i="210"/>
  <c r="AG5" i="210"/>
  <c r="AG25" i="210" s="1"/>
  <c r="AH5" i="210"/>
  <c r="AH25" i="210" s="1"/>
  <c r="AI5" i="210"/>
  <c r="AI25" i="210" s="1"/>
  <c r="AJ5" i="210"/>
  <c r="AK5" i="210"/>
  <c r="AK25" i="210" s="1"/>
  <c r="AL5" i="210"/>
  <c r="AL25" i="210" s="1"/>
  <c r="AM5" i="210"/>
  <c r="AM25" i="210" s="1"/>
  <c r="O24" i="210"/>
  <c r="P24" i="210"/>
  <c r="Q24" i="210"/>
  <c r="S24" i="210"/>
  <c r="AA24" i="210"/>
  <c r="AE24" i="210"/>
  <c r="AM24" i="210"/>
  <c r="N25" i="210"/>
  <c r="P25" i="210"/>
  <c r="Q25" i="210"/>
  <c r="V25" i="210"/>
  <c r="X25" i="210"/>
  <c r="AB25" i="210"/>
  <c r="AD25" i="210"/>
  <c r="AF25" i="210"/>
  <c r="AJ25" i="210"/>
  <c r="AT4" i="209"/>
  <c r="AT24" i="209" s="1"/>
  <c r="AU4" i="209"/>
  <c r="AU24" i="209" s="1"/>
  <c r="AV4" i="209"/>
  <c r="AW4" i="209"/>
  <c r="AW24" i="209" s="1"/>
  <c r="AX4" i="209"/>
  <c r="AX24" i="209" s="1"/>
  <c r="AT5" i="209"/>
  <c r="AT25" i="209" s="1"/>
  <c r="AU5" i="209"/>
  <c r="AV5" i="209"/>
  <c r="AW5" i="209"/>
  <c r="AW25" i="209" s="1"/>
  <c r="AX5" i="209"/>
  <c r="AX25" i="209" s="1"/>
  <c r="AV24" i="209"/>
  <c r="AU25" i="209"/>
  <c r="AV25" i="209"/>
  <c r="AM4" i="209"/>
  <c r="AM24" i="209" s="1"/>
  <c r="AN4" i="209"/>
  <c r="AN24" i="209" s="1"/>
  <c r="AO4" i="209"/>
  <c r="AO24" i="209" s="1"/>
  <c r="AP4" i="209"/>
  <c r="AQ4" i="209"/>
  <c r="AQ24" i="209" s="1"/>
  <c r="AR4" i="209"/>
  <c r="AR24" i="209" s="1"/>
  <c r="AS4" i="209"/>
  <c r="AS24" i="209" s="1"/>
  <c r="AM5" i="209"/>
  <c r="AN5" i="209"/>
  <c r="AN25" i="209" s="1"/>
  <c r="AO5" i="209"/>
  <c r="AO25" i="209" s="1"/>
  <c r="AP5" i="209"/>
  <c r="AP25" i="209" s="1"/>
  <c r="AQ5" i="209"/>
  <c r="AR5" i="209"/>
  <c r="AR25" i="209" s="1"/>
  <c r="AS5" i="209"/>
  <c r="AS25" i="209" s="1"/>
  <c r="AP24" i="209"/>
  <c r="AM25" i="209"/>
  <c r="AQ25" i="209"/>
  <c r="M4" i="209"/>
  <c r="N4" i="209"/>
  <c r="O4" i="209"/>
  <c r="P4" i="209"/>
  <c r="Q4" i="209"/>
  <c r="R4" i="209"/>
  <c r="S4" i="209"/>
  <c r="T4" i="209"/>
  <c r="U4" i="209"/>
  <c r="V4" i="209"/>
  <c r="W4" i="209"/>
  <c r="X4" i="209"/>
  <c r="Y4" i="209"/>
  <c r="Z4" i="209"/>
  <c r="AA4" i="209"/>
  <c r="AB4" i="209"/>
  <c r="AC4" i="209"/>
  <c r="AD4" i="209"/>
  <c r="AE4" i="209"/>
  <c r="AF4" i="209"/>
  <c r="AG4" i="209"/>
  <c r="AH4" i="209"/>
  <c r="AI4" i="209"/>
  <c r="AJ4" i="209"/>
  <c r="AK4" i="209"/>
  <c r="AL4" i="209"/>
  <c r="M5" i="209"/>
  <c r="N5" i="209"/>
  <c r="O5" i="209"/>
  <c r="P5" i="209"/>
  <c r="Q5" i="209"/>
  <c r="R5" i="209"/>
  <c r="S5" i="209"/>
  <c r="T5" i="209"/>
  <c r="U5" i="209"/>
  <c r="V5" i="209"/>
  <c r="W5" i="209"/>
  <c r="X5" i="209"/>
  <c r="Y5" i="209"/>
  <c r="Z5" i="209"/>
  <c r="AA5" i="209"/>
  <c r="AB5" i="209"/>
  <c r="AC5" i="209"/>
  <c r="AD5" i="209"/>
  <c r="AE5" i="209"/>
  <c r="AF5" i="209"/>
  <c r="AG5" i="209"/>
  <c r="AH5" i="209"/>
  <c r="AI5" i="209"/>
  <c r="AJ5" i="209"/>
  <c r="AK5" i="209"/>
  <c r="AL5" i="209"/>
  <c r="M24" i="209"/>
  <c r="N24" i="209"/>
  <c r="O24" i="209"/>
  <c r="P24" i="209"/>
  <c r="Q24" i="209"/>
  <c r="R24" i="209"/>
  <c r="S24" i="209"/>
  <c r="T24" i="209"/>
  <c r="U24" i="209"/>
  <c r="V24" i="209"/>
  <c r="W24" i="209"/>
  <c r="X24" i="209"/>
  <c r="Y24" i="209"/>
  <c r="Z24" i="209"/>
  <c r="AA24" i="209"/>
  <c r="AB24" i="209"/>
  <c r="AC24" i="209"/>
  <c r="AD24" i="209"/>
  <c r="AE24" i="209"/>
  <c r="AF24" i="209"/>
  <c r="AG24" i="209"/>
  <c r="AH24" i="209"/>
  <c r="AI24" i="209"/>
  <c r="AJ24" i="209"/>
  <c r="AK24" i="209"/>
  <c r="AL24" i="209"/>
  <c r="M25" i="209"/>
  <c r="N25" i="209"/>
  <c r="O25" i="209"/>
  <c r="P25" i="209"/>
  <c r="Q25" i="209"/>
  <c r="R25" i="209"/>
  <c r="S25" i="209"/>
  <c r="T25" i="209"/>
  <c r="U25" i="209"/>
  <c r="V25" i="209"/>
  <c r="W25" i="209"/>
  <c r="X25" i="209"/>
  <c r="Y25" i="209"/>
  <c r="Z25" i="209"/>
  <c r="AA25" i="209"/>
  <c r="AB25" i="209"/>
  <c r="AC25" i="209"/>
  <c r="AD25" i="209"/>
  <c r="AE25" i="209"/>
  <c r="AF25" i="209"/>
  <c r="AG25" i="209"/>
  <c r="AH25" i="209"/>
  <c r="AI25" i="209"/>
  <c r="AJ25" i="209"/>
  <c r="AK25" i="209"/>
  <c r="AL25" i="209"/>
  <c r="AB4" i="211"/>
  <c r="AB25" i="211" s="1"/>
  <c r="AE4" i="172"/>
  <c r="AE5" i="172"/>
  <c r="AB4" i="172"/>
  <c r="AB4" i="174" s="1"/>
  <c r="AB25" i="174" s="1"/>
  <c r="AC4" i="172"/>
  <c r="AD4" i="172"/>
  <c r="AB5" i="172"/>
  <c r="AB5" i="171" s="1"/>
  <c r="AB26" i="171" s="1"/>
  <c r="AB4" i="173" s="1"/>
  <c r="AC5" i="172"/>
  <c r="AD5" i="172"/>
  <c r="AD5" i="174" s="1"/>
  <c r="AD26" i="174" s="1"/>
  <c r="V4" i="172"/>
  <c r="V4" i="171" s="1"/>
  <c r="V25" i="171" s="1"/>
  <c r="V3" i="173" s="1"/>
  <c r="W4" i="172"/>
  <c r="W4" i="171" s="1"/>
  <c r="W25" i="171" s="1"/>
  <c r="W3" i="173" s="1"/>
  <c r="X4" i="172"/>
  <c r="X4" i="174" s="1"/>
  <c r="X25" i="174" s="1"/>
  <c r="Y4" i="172"/>
  <c r="Z4" i="172"/>
  <c r="Z4" i="171" s="1"/>
  <c r="Z25" i="171" s="1"/>
  <c r="Z3" i="173" s="1"/>
  <c r="AA4" i="172"/>
  <c r="AA4" i="171" s="1"/>
  <c r="AA25" i="171" s="1"/>
  <c r="AA3" i="173" s="1"/>
  <c r="V5" i="172"/>
  <c r="V5" i="174" s="1"/>
  <c r="V26" i="174" s="1"/>
  <c r="W5" i="172"/>
  <c r="W5" i="171" s="1"/>
  <c r="W26" i="171" s="1"/>
  <c r="W4" i="173" s="1"/>
  <c r="X5" i="172"/>
  <c r="X5" i="171" s="1"/>
  <c r="X26" i="171" s="1"/>
  <c r="X4" i="173" s="1"/>
  <c r="Y5" i="172"/>
  <c r="Y5" i="211" s="1"/>
  <c r="Y26" i="211" s="1"/>
  <c r="Z5" i="172"/>
  <c r="Z5" i="174" s="1"/>
  <c r="Z26" i="174" s="1"/>
  <c r="AA5" i="172"/>
  <c r="AA5" i="171" s="1"/>
  <c r="AA26" i="171" s="1"/>
  <c r="AA4" i="173" s="1"/>
  <c r="B4" i="172"/>
  <c r="C4" i="172"/>
  <c r="D4" i="172"/>
  <c r="D4" i="174" s="1"/>
  <c r="D25" i="174" s="1"/>
  <c r="E4" i="172"/>
  <c r="F4" i="172"/>
  <c r="G4" i="172"/>
  <c r="H4" i="172"/>
  <c r="H4" i="174" s="1"/>
  <c r="H25" i="174" s="1"/>
  <c r="I4" i="172"/>
  <c r="J4" i="172"/>
  <c r="K4" i="172"/>
  <c r="L4" i="172"/>
  <c r="L4" i="211" s="1"/>
  <c r="L25" i="211" s="1"/>
  <c r="M4" i="172"/>
  <c r="N4" i="172"/>
  <c r="O4" i="172"/>
  <c r="P4" i="172"/>
  <c r="P4" i="211" s="1"/>
  <c r="P25" i="211" s="1"/>
  <c r="Q4" i="172"/>
  <c r="R4" i="172"/>
  <c r="S4" i="172"/>
  <c r="T4" i="172"/>
  <c r="T4" i="211" s="1"/>
  <c r="T25" i="211" s="1"/>
  <c r="U4" i="172"/>
  <c r="B5" i="172"/>
  <c r="B5" i="174" s="1"/>
  <c r="B26" i="174" s="1"/>
  <c r="C5" i="172"/>
  <c r="C5" i="171" s="1"/>
  <c r="C26" i="171" s="1"/>
  <c r="C4" i="173" s="1"/>
  <c r="D5" i="172"/>
  <c r="D5" i="171" s="1"/>
  <c r="D26" i="171" s="1"/>
  <c r="D4" i="173" s="1"/>
  <c r="E5" i="172"/>
  <c r="E5" i="211" s="1"/>
  <c r="E26" i="211" s="1"/>
  <c r="F5" i="172"/>
  <c r="F5" i="174" s="1"/>
  <c r="F26" i="174" s="1"/>
  <c r="G5" i="172"/>
  <c r="H5" i="172"/>
  <c r="H5" i="171" s="1"/>
  <c r="H26" i="171" s="1"/>
  <c r="H4" i="173" s="1"/>
  <c r="I5" i="172"/>
  <c r="I5" i="211" s="1"/>
  <c r="I26" i="211" s="1"/>
  <c r="J5" i="172"/>
  <c r="J5" i="174" s="1"/>
  <c r="J26" i="174" s="1"/>
  <c r="K5" i="172"/>
  <c r="K5" i="171" s="1"/>
  <c r="K26" i="171" s="1"/>
  <c r="K4" i="173" s="1"/>
  <c r="L5" i="172"/>
  <c r="L5" i="171" s="1"/>
  <c r="L26" i="171" s="1"/>
  <c r="L4" i="173" s="1"/>
  <c r="M5" i="172"/>
  <c r="M5" i="211" s="1"/>
  <c r="M26" i="211" s="1"/>
  <c r="N5" i="172"/>
  <c r="N5" i="174" s="1"/>
  <c r="N26" i="174" s="1"/>
  <c r="O5" i="172"/>
  <c r="O5" i="171" s="1"/>
  <c r="O26" i="171" s="1"/>
  <c r="O4" i="173" s="1"/>
  <c r="P5" i="172"/>
  <c r="P5" i="171" s="1"/>
  <c r="P26" i="171" s="1"/>
  <c r="P4" i="173" s="1"/>
  <c r="Q5" i="172"/>
  <c r="Q5" i="211" s="1"/>
  <c r="Q26" i="211" s="1"/>
  <c r="R5" i="172"/>
  <c r="R5" i="174" s="1"/>
  <c r="R26" i="174" s="1"/>
  <c r="S5" i="172"/>
  <c r="T5" i="172"/>
  <c r="T5" i="171" s="1"/>
  <c r="T26" i="171" s="1"/>
  <c r="T4" i="173" s="1"/>
  <c r="U5" i="172"/>
  <c r="AF5" i="185"/>
  <c r="AI4" i="193"/>
  <c r="AN4" i="144" s="1"/>
  <c r="AN25" i="144" s="1"/>
  <c r="AN4" i="184" s="1"/>
  <c r="AI5" i="193"/>
  <c r="AN5" i="144" s="1"/>
  <c r="AN26" i="144" s="1"/>
  <c r="AE4" i="193"/>
  <c r="AJ4" i="144" s="1"/>
  <c r="AJ25" i="144" s="1"/>
  <c r="AF4" i="193"/>
  <c r="AK4" i="144" s="1"/>
  <c r="AK25" i="144" s="1"/>
  <c r="AG4" i="193"/>
  <c r="AL4" i="144" s="1"/>
  <c r="AL25" i="144" s="1"/>
  <c r="AH4" i="193"/>
  <c r="AM4" i="144" s="1"/>
  <c r="AM25" i="144" s="1"/>
  <c r="AE5" i="193"/>
  <c r="AJ5" i="144" s="1"/>
  <c r="AJ26" i="144" s="1"/>
  <c r="AF5" i="193"/>
  <c r="AK5" i="144" s="1"/>
  <c r="AK26" i="144" s="1"/>
  <c r="AK5" i="184" s="1"/>
  <c r="AG5" i="193"/>
  <c r="AL5" i="144" s="1"/>
  <c r="AL26" i="144" s="1"/>
  <c r="AH5" i="193"/>
  <c r="AM5" i="144" s="1"/>
  <c r="AM26" i="144" s="1"/>
  <c r="U4" i="193"/>
  <c r="Z4" i="144" s="1"/>
  <c r="Z25" i="144" s="1"/>
  <c r="Z4" i="185" s="1"/>
  <c r="V4" i="193"/>
  <c r="AA4" i="144" s="1"/>
  <c r="AA25" i="144" s="1"/>
  <c r="W4" i="193"/>
  <c r="AB4" i="144" s="1"/>
  <c r="AB25" i="144" s="1"/>
  <c r="X4" i="193"/>
  <c r="AC4" i="144" s="1"/>
  <c r="AC25" i="144" s="1"/>
  <c r="Y4" i="193"/>
  <c r="AD4" i="144" s="1"/>
  <c r="AD25" i="144" s="1"/>
  <c r="Z4" i="193"/>
  <c r="AE4" i="144" s="1"/>
  <c r="AE25" i="144" s="1"/>
  <c r="AE4" i="185" s="1"/>
  <c r="AA4" i="193"/>
  <c r="AF4" i="144" s="1"/>
  <c r="AF25" i="144" s="1"/>
  <c r="AF4" i="186" s="1"/>
  <c r="AB4" i="193"/>
  <c r="AG4" i="144" s="1"/>
  <c r="AG25" i="144" s="1"/>
  <c r="AC4" i="193"/>
  <c r="AH4" i="144" s="1"/>
  <c r="AH25" i="144" s="1"/>
  <c r="AH4" i="186" s="1"/>
  <c r="AD4" i="193"/>
  <c r="AI4" i="144" s="1"/>
  <c r="AI25" i="144" s="1"/>
  <c r="U5" i="193"/>
  <c r="Z5" i="144" s="1"/>
  <c r="Z26" i="144" s="1"/>
  <c r="V5" i="193"/>
  <c r="AA5" i="144" s="1"/>
  <c r="AA26" i="144" s="1"/>
  <c r="W5" i="193"/>
  <c r="AB5" i="144" s="1"/>
  <c r="AB26" i="144" s="1"/>
  <c r="X5" i="193"/>
  <c r="AC5" i="144" s="1"/>
  <c r="AC26" i="144" s="1"/>
  <c r="AC5" i="186" s="1"/>
  <c r="Y5" i="193"/>
  <c r="AD5" i="144" s="1"/>
  <c r="AD26" i="144" s="1"/>
  <c r="Z5" i="193"/>
  <c r="AE5" i="144" s="1"/>
  <c r="AE26" i="144" s="1"/>
  <c r="AA5" i="193"/>
  <c r="AF5" i="144" s="1"/>
  <c r="AF26" i="144" s="1"/>
  <c r="AF5" i="186" s="1"/>
  <c r="AB5" i="193"/>
  <c r="AG5" i="144" s="1"/>
  <c r="AG26" i="144" s="1"/>
  <c r="AG5" i="185" s="1"/>
  <c r="AC5" i="193"/>
  <c r="AH5" i="144" s="1"/>
  <c r="AH26" i="144" s="1"/>
  <c r="AD5" i="193"/>
  <c r="AI5" i="144" s="1"/>
  <c r="AI26" i="144" s="1"/>
  <c r="F4" i="193"/>
  <c r="K4" i="144" s="1"/>
  <c r="K25" i="144" s="1"/>
  <c r="G4" i="193"/>
  <c r="L4" i="144" s="1"/>
  <c r="L25" i="144" s="1"/>
  <c r="H4" i="193"/>
  <c r="M4" i="144" s="1"/>
  <c r="M25" i="144" s="1"/>
  <c r="I4" i="193"/>
  <c r="N4" i="144" s="1"/>
  <c r="N25" i="144" s="1"/>
  <c r="J4" i="193"/>
  <c r="O4" i="144" s="1"/>
  <c r="O25" i="144" s="1"/>
  <c r="K4" i="193"/>
  <c r="P4" i="144" s="1"/>
  <c r="P25" i="144" s="1"/>
  <c r="P4" i="186" s="1"/>
  <c r="L4" i="193"/>
  <c r="Q4" i="144" s="1"/>
  <c r="Q25" i="144" s="1"/>
  <c r="M4" i="193"/>
  <c r="R4" i="144" s="1"/>
  <c r="R25" i="144" s="1"/>
  <c r="N4" i="193"/>
  <c r="S4" i="144" s="1"/>
  <c r="S25" i="144" s="1"/>
  <c r="O4" i="193"/>
  <c r="T4" i="144" s="1"/>
  <c r="T25" i="144" s="1"/>
  <c r="P4" i="193"/>
  <c r="U4" i="144" s="1"/>
  <c r="U25" i="144" s="1"/>
  <c r="Q4" i="193"/>
  <c r="V4" i="144" s="1"/>
  <c r="V25" i="144" s="1"/>
  <c r="R4" i="193"/>
  <c r="W4" i="144" s="1"/>
  <c r="W25" i="144" s="1"/>
  <c r="S4" i="193"/>
  <c r="X4" i="144" s="1"/>
  <c r="X25" i="144" s="1"/>
  <c r="X4" i="184" s="1"/>
  <c r="T4" i="193"/>
  <c r="Y4" i="144" s="1"/>
  <c r="Y25" i="144" s="1"/>
  <c r="F5" i="193"/>
  <c r="K5" i="144" s="1"/>
  <c r="K26" i="144" s="1"/>
  <c r="G5" i="193"/>
  <c r="L5" i="144" s="1"/>
  <c r="L26" i="144" s="1"/>
  <c r="H5" i="193"/>
  <c r="M5" i="144" s="1"/>
  <c r="M26" i="144" s="1"/>
  <c r="M5" i="186" s="1"/>
  <c r="I5" i="193"/>
  <c r="N5" i="144" s="1"/>
  <c r="N26" i="144" s="1"/>
  <c r="J5" i="193"/>
  <c r="O5" i="144" s="1"/>
  <c r="O26" i="144" s="1"/>
  <c r="K5" i="193"/>
  <c r="P5" i="144" s="1"/>
  <c r="P26" i="144" s="1"/>
  <c r="L5" i="193"/>
  <c r="Q5" i="144" s="1"/>
  <c r="Q26" i="144" s="1"/>
  <c r="Q5" i="185" s="1"/>
  <c r="M5" i="193"/>
  <c r="R5" i="144" s="1"/>
  <c r="R26" i="144" s="1"/>
  <c r="R5" i="186" s="1"/>
  <c r="N5" i="193"/>
  <c r="S5" i="144" s="1"/>
  <c r="S26" i="144" s="1"/>
  <c r="O5" i="193"/>
  <c r="T5" i="144" s="1"/>
  <c r="T26" i="144" s="1"/>
  <c r="P5" i="193"/>
  <c r="U5" i="144" s="1"/>
  <c r="U26" i="144" s="1"/>
  <c r="U5" i="184" s="1"/>
  <c r="Q5" i="193"/>
  <c r="V5" i="144" s="1"/>
  <c r="V26" i="144" s="1"/>
  <c r="R5" i="193"/>
  <c r="W5" i="144" s="1"/>
  <c r="W26" i="144" s="1"/>
  <c r="S5" i="193"/>
  <c r="X5" i="144" s="1"/>
  <c r="X26" i="144" s="1"/>
  <c r="T5" i="193"/>
  <c r="Y5" i="144" s="1"/>
  <c r="Y26" i="144" s="1"/>
  <c r="AE4" i="167"/>
  <c r="AE16" i="167" s="1"/>
  <c r="AF4" i="167"/>
  <c r="AF16" i="167" s="1"/>
  <c r="AG4" i="167"/>
  <c r="AG16" i="167" s="1"/>
  <c r="AH4" i="167"/>
  <c r="AH16" i="167" s="1"/>
  <c r="AI4" i="167"/>
  <c r="AI16" i="167" s="1"/>
  <c r="AE5" i="167"/>
  <c r="AE17" i="167" s="1"/>
  <c r="AF5" i="167"/>
  <c r="AF17" i="167" s="1"/>
  <c r="AG5" i="167"/>
  <c r="AG17" i="167" s="1"/>
  <c r="AH5" i="167"/>
  <c r="AH17" i="167" s="1"/>
  <c r="AI5" i="167"/>
  <c r="AI17" i="167" s="1"/>
  <c r="Z4" i="167"/>
  <c r="Z16" i="167" s="1"/>
  <c r="AA4" i="167"/>
  <c r="AA16" i="167" s="1"/>
  <c r="AB4" i="167"/>
  <c r="AB16" i="167" s="1"/>
  <c r="AC4" i="167"/>
  <c r="AC16" i="167" s="1"/>
  <c r="AD4" i="167"/>
  <c r="AD16" i="167" s="1"/>
  <c r="Z5" i="167"/>
  <c r="Z17" i="167" s="1"/>
  <c r="AA5" i="167"/>
  <c r="AA17" i="167" s="1"/>
  <c r="AB5" i="167"/>
  <c r="AB17" i="167" s="1"/>
  <c r="AC5" i="167"/>
  <c r="AC17" i="167" s="1"/>
  <c r="AD5" i="167"/>
  <c r="AD17" i="167" s="1"/>
  <c r="B4" i="167"/>
  <c r="B16" i="167" s="1"/>
  <c r="C4" i="167"/>
  <c r="C16" i="167" s="1"/>
  <c r="D4" i="167"/>
  <c r="D16" i="167" s="1"/>
  <c r="E4" i="167"/>
  <c r="E16" i="167" s="1"/>
  <c r="F4" i="167"/>
  <c r="F16" i="167" s="1"/>
  <c r="G4" i="167"/>
  <c r="G16" i="167" s="1"/>
  <c r="H4" i="167"/>
  <c r="H16" i="167" s="1"/>
  <c r="I4" i="167"/>
  <c r="I16" i="167" s="1"/>
  <c r="J4" i="167"/>
  <c r="J16" i="167" s="1"/>
  <c r="K4" i="167"/>
  <c r="K16" i="167" s="1"/>
  <c r="L4" i="167"/>
  <c r="L16" i="167" s="1"/>
  <c r="M4" i="167"/>
  <c r="M16" i="167" s="1"/>
  <c r="N4" i="167"/>
  <c r="O4" i="167"/>
  <c r="O16" i="167" s="1"/>
  <c r="P4" i="167"/>
  <c r="P16" i="167" s="1"/>
  <c r="Q4" i="167"/>
  <c r="Q16" i="167" s="1"/>
  <c r="R4" i="167"/>
  <c r="R16" i="167" s="1"/>
  <c r="S4" i="167"/>
  <c r="S16" i="167" s="1"/>
  <c r="T4" i="167"/>
  <c r="T16" i="167" s="1"/>
  <c r="U4" i="167"/>
  <c r="U16" i="167" s="1"/>
  <c r="V4" i="167"/>
  <c r="V16" i="167" s="1"/>
  <c r="W4" i="167"/>
  <c r="W16" i="167" s="1"/>
  <c r="X4" i="167"/>
  <c r="X16" i="167" s="1"/>
  <c r="Y4" i="167"/>
  <c r="Y16" i="167" s="1"/>
  <c r="B5" i="167"/>
  <c r="B17" i="167" s="1"/>
  <c r="C5" i="167"/>
  <c r="C17" i="167" s="1"/>
  <c r="D5" i="167"/>
  <c r="D17" i="167" s="1"/>
  <c r="E5" i="167"/>
  <c r="E17" i="167" s="1"/>
  <c r="F5" i="167"/>
  <c r="F17" i="167" s="1"/>
  <c r="G5" i="167"/>
  <c r="G17" i="167" s="1"/>
  <c r="H5" i="167"/>
  <c r="H17" i="167" s="1"/>
  <c r="I5" i="167"/>
  <c r="I17" i="167" s="1"/>
  <c r="J5" i="167"/>
  <c r="J17" i="167" s="1"/>
  <c r="K5" i="167"/>
  <c r="K17" i="167" s="1"/>
  <c r="L5" i="167"/>
  <c r="M5" i="167"/>
  <c r="M17" i="167" s="1"/>
  <c r="N5" i="167"/>
  <c r="N17" i="167" s="1"/>
  <c r="O5" i="167"/>
  <c r="O17" i="167" s="1"/>
  <c r="P5" i="167"/>
  <c r="P17" i="167" s="1"/>
  <c r="Q5" i="167"/>
  <c r="Q17" i="167" s="1"/>
  <c r="R5" i="167"/>
  <c r="R17" i="167" s="1"/>
  <c r="S5" i="167"/>
  <c r="S17" i="167" s="1"/>
  <c r="T5" i="167"/>
  <c r="T17" i="167" s="1"/>
  <c r="U5" i="167"/>
  <c r="U17" i="167" s="1"/>
  <c r="V5" i="167"/>
  <c r="V17" i="167" s="1"/>
  <c r="W5" i="167"/>
  <c r="W17" i="167" s="1"/>
  <c r="X5" i="167"/>
  <c r="X17" i="167" s="1"/>
  <c r="Y5" i="167"/>
  <c r="Y17" i="167" s="1"/>
  <c r="N16" i="167"/>
  <c r="L17" i="167"/>
  <c r="AA4" i="156"/>
  <c r="AA16" i="156" s="1"/>
  <c r="AA3" i="166" s="1"/>
  <c r="Z5" i="156"/>
  <c r="Z17" i="156" s="1"/>
  <c r="Z4" i="166" s="1"/>
  <c r="AI4" i="157"/>
  <c r="AI5" i="157"/>
  <c r="AG4" i="157"/>
  <c r="AG4" i="155" s="1"/>
  <c r="AG16" i="155" s="1"/>
  <c r="AH4" i="157"/>
  <c r="AG5" i="157"/>
  <c r="AG5" i="155" s="1"/>
  <c r="AG17" i="155" s="1"/>
  <c r="AH5" i="157"/>
  <c r="AH5" i="155" s="1"/>
  <c r="AH17" i="155" s="1"/>
  <c r="AE4" i="157"/>
  <c r="AE4" i="155" s="1"/>
  <c r="AE16" i="155" s="1"/>
  <c r="AF4" i="157"/>
  <c r="AF4" i="155" s="1"/>
  <c r="AF16" i="155" s="1"/>
  <c r="AE5" i="157"/>
  <c r="AF5" i="157"/>
  <c r="AF5" i="155" s="1"/>
  <c r="AF17" i="155" s="1"/>
  <c r="AB4" i="157"/>
  <c r="AC4" i="157"/>
  <c r="AD4" i="157"/>
  <c r="AD4" i="155" s="1"/>
  <c r="AD16" i="155" s="1"/>
  <c r="AB5" i="157"/>
  <c r="AB5" i="156" s="1"/>
  <c r="AB17" i="156" s="1"/>
  <c r="AB4" i="166" s="1"/>
  <c r="AC5" i="157"/>
  <c r="AC5" i="155" s="1"/>
  <c r="AC17" i="155" s="1"/>
  <c r="AD5" i="157"/>
  <c r="AD5" i="155" s="1"/>
  <c r="AD17" i="155" s="1"/>
  <c r="S4" i="157"/>
  <c r="S4" i="155" s="1"/>
  <c r="S16" i="155" s="1"/>
  <c r="T4" i="157"/>
  <c r="T4" i="155" s="1"/>
  <c r="T16" i="155" s="1"/>
  <c r="U4" i="157"/>
  <c r="U4" i="155" s="1"/>
  <c r="U16" i="155" s="1"/>
  <c r="V4" i="157"/>
  <c r="V4" i="155" s="1"/>
  <c r="V16" i="155" s="1"/>
  <c r="W4" i="157"/>
  <c r="W4" i="155" s="1"/>
  <c r="W16" i="155" s="1"/>
  <c r="X4" i="157"/>
  <c r="X4" i="155" s="1"/>
  <c r="X16" i="155" s="1"/>
  <c r="Y4" i="157"/>
  <c r="Y4" i="155" s="1"/>
  <c r="Y16" i="155" s="1"/>
  <c r="Z4" i="157"/>
  <c r="AA4" i="157"/>
  <c r="AA4" i="155" s="1"/>
  <c r="AA16" i="155" s="1"/>
  <c r="S5" i="157"/>
  <c r="S5" i="155" s="1"/>
  <c r="S17" i="155" s="1"/>
  <c r="T5" i="157"/>
  <c r="U5" i="157"/>
  <c r="V5" i="157"/>
  <c r="V5" i="155" s="1"/>
  <c r="V17" i="155" s="1"/>
  <c r="W5" i="157"/>
  <c r="W5" i="155" s="1"/>
  <c r="W17" i="155" s="1"/>
  <c r="X5" i="157"/>
  <c r="Y5" i="157"/>
  <c r="Z5" i="157"/>
  <c r="Z5" i="155" s="1"/>
  <c r="Z17" i="155" s="1"/>
  <c r="AA5" i="157"/>
  <c r="AA5" i="155" s="1"/>
  <c r="AA17" i="155" s="1"/>
  <c r="B4" i="157"/>
  <c r="B4" i="155" s="1"/>
  <c r="B16" i="155" s="1"/>
  <c r="C4" i="157"/>
  <c r="C4" i="155" s="1"/>
  <c r="C16" i="155" s="1"/>
  <c r="D4" i="157"/>
  <c r="E4" i="157"/>
  <c r="F4" i="157"/>
  <c r="F4" i="155" s="1"/>
  <c r="F16" i="155" s="1"/>
  <c r="G4" i="157"/>
  <c r="G4" i="155" s="1"/>
  <c r="G16" i="155" s="1"/>
  <c r="H4" i="157"/>
  <c r="I4" i="157"/>
  <c r="J4" i="157"/>
  <c r="J4" i="155" s="1"/>
  <c r="J16" i="155" s="1"/>
  <c r="K4" i="157"/>
  <c r="K4" i="155" s="1"/>
  <c r="K16" i="155" s="1"/>
  <c r="L4" i="157"/>
  <c r="M4" i="157"/>
  <c r="N4" i="157"/>
  <c r="N4" i="155" s="1"/>
  <c r="N16" i="155" s="1"/>
  <c r="O4" i="157"/>
  <c r="O4" i="155" s="1"/>
  <c r="O16" i="155" s="1"/>
  <c r="P4" i="157"/>
  <c r="P4" i="155" s="1"/>
  <c r="P16" i="155" s="1"/>
  <c r="Q4" i="157"/>
  <c r="R4" i="157"/>
  <c r="B5" i="157"/>
  <c r="B5" i="155" s="1"/>
  <c r="B17" i="155" s="1"/>
  <c r="C5" i="157"/>
  <c r="C5" i="155" s="1"/>
  <c r="C17" i="155" s="1"/>
  <c r="D5" i="157"/>
  <c r="D5" i="155" s="1"/>
  <c r="D17" i="155" s="1"/>
  <c r="E5" i="157"/>
  <c r="E5" i="155" s="1"/>
  <c r="E17" i="155" s="1"/>
  <c r="F5" i="157"/>
  <c r="F5" i="155" s="1"/>
  <c r="F17" i="155" s="1"/>
  <c r="G5" i="157"/>
  <c r="H5" i="157"/>
  <c r="H5" i="155" s="1"/>
  <c r="H17" i="155" s="1"/>
  <c r="I5" i="157"/>
  <c r="I5" i="155" s="1"/>
  <c r="I17" i="155" s="1"/>
  <c r="J5" i="157"/>
  <c r="J5" i="155" s="1"/>
  <c r="J17" i="155" s="1"/>
  <c r="K5" i="157"/>
  <c r="L5" i="157"/>
  <c r="L5" i="155" s="1"/>
  <c r="L17" i="155" s="1"/>
  <c r="M5" i="157"/>
  <c r="M5" i="155" s="1"/>
  <c r="M17" i="155" s="1"/>
  <c r="N5" i="157"/>
  <c r="N5" i="155" s="1"/>
  <c r="N17" i="155" s="1"/>
  <c r="O5" i="157"/>
  <c r="O5" i="155" s="1"/>
  <c r="O17" i="155" s="1"/>
  <c r="P5" i="157"/>
  <c r="P5" i="155" s="1"/>
  <c r="P17" i="155" s="1"/>
  <c r="Q5" i="157"/>
  <c r="Q5" i="155" s="1"/>
  <c r="Q17" i="155" s="1"/>
  <c r="R5" i="157"/>
  <c r="R5" i="155" s="1"/>
  <c r="R17" i="155" s="1"/>
  <c r="EK8" i="54"/>
  <c r="EO10" i="54"/>
  <c r="EO11" i="54" s="1"/>
  <c r="EP13" i="54"/>
  <c r="ES13" i="54"/>
  <c r="DY10" i="54"/>
  <c r="DY11" i="54" s="1"/>
  <c r="DZ10" i="54"/>
  <c r="EB8" i="54"/>
  <c r="EC16" i="54"/>
  <c r="ED13" i="54"/>
  <c r="EG8" i="54"/>
  <c r="EH13" i="54"/>
  <c r="DY8" i="54"/>
  <c r="DZ8" i="54"/>
  <c r="CD6" i="194"/>
  <c r="EJ22" i="194" l="1"/>
  <c r="EJ3" i="195" s="1"/>
  <c r="EJ3" i="181" s="1"/>
  <c r="DT22" i="194"/>
  <c r="DT3" i="195" s="1"/>
  <c r="DT3" i="181" s="1"/>
  <c r="BX22" i="194"/>
  <c r="BX3" i="195" s="1"/>
  <c r="BX3" i="181" s="1"/>
  <c r="BH22" i="194"/>
  <c r="BH3" i="195" s="1"/>
  <c r="BH3" i="181" s="1"/>
  <c r="AB22" i="194"/>
  <c r="AB3" i="195" s="1"/>
  <c r="AB3" i="181" s="1"/>
  <c r="L22" i="194"/>
  <c r="L3" i="195" s="1"/>
  <c r="L3" i="181" s="1"/>
  <c r="DT4" i="182"/>
  <c r="DT25" i="182" s="1"/>
  <c r="F4" i="156"/>
  <c r="F16" i="156" s="1"/>
  <c r="F3" i="166" s="1"/>
  <c r="CQ25" i="79"/>
  <c r="O25" i="79"/>
  <c r="L5" i="161"/>
  <c r="EN22" i="194"/>
  <c r="EN3" i="195" s="1"/>
  <c r="EN3" i="181" s="1"/>
  <c r="DH22" i="194"/>
  <c r="DH3" i="195" s="1"/>
  <c r="DH3" i="181" s="1"/>
  <c r="CB22" i="194"/>
  <c r="CB3" i="195" s="1"/>
  <c r="CB3" i="181" s="1"/>
  <c r="AV22" i="194"/>
  <c r="AV3" i="195" s="1"/>
  <c r="AV3" i="181" s="1"/>
  <c r="AF22" i="194"/>
  <c r="AF3" i="195" s="1"/>
  <c r="AF3" i="181" s="1"/>
  <c r="P22" i="194"/>
  <c r="P3" i="195" s="1"/>
  <c r="P3" i="181" s="1"/>
  <c r="AN4" i="182"/>
  <c r="AN25" i="182" s="1"/>
  <c r="B4" i="156"/>
  <c r="B16" i="156" s="1"/>
  <c r="B3" i="166" s="1"/>
  <c r="CM23" i="194"/>
  <c r="CM4" i="195" s="1"/>
  <c r="CM4" i="181" s="1"/>
  <c r="ER22" i="194"/>
  <c r="ER3" i="195" s="1"/>
  <c r="ER3" i="181" s="1"/>
  <c r="EB22" i="194"/>
  <c r="EB3" i="195" s="1"/>
  <c r="EB3" i="181" s="1"/>
  <c r="CV22" i="194"/>
  <c r="CV3" i="195" s="1"/>
  <c r="CV3" i="181" s="1"/>
  <c r="CF22" i="194"/>
  <c r="CF3" i="195" s="1"/>
  <c r="CF3" i="181" s="1"/>
  <c r="T22" i="194"/>
  <c r="T3" i="195" s="1"/>
  <c r="T3" i="181" s="1"/>
  <c r="D22" i="194"/>
  <c r="D3" i="195" s="1"/>
  <c r="D3" i="181" s="1"/>
  <c r="EL5" i="182"/>
  <c r="EL26" i="182" s="1"/>
  <c r="BB5" i="182"/>
  <c r="BB26" i="182" s="1"/>
  <c r="DN5" i="182"/>
  <c r="DN26" i="182" s="1"/>
  <c r="AH5" i="182"/>
  <c r="AH26" i="182" s="1"/>
  <c r="CZ4" i="182"/>
  <c r="CZ25" i="182" s="1"/>
  <c r="L4" i="182"/>
  <c r="L25" i="182" s="1"/>
  <c r="CT5" i="182"/>
  <c r="CT26" i="182" s="1"/>
  <c r="R5" i="182"/>
  <c r="R26" i="182" s="1"/>
  <c r="ER4" i="182"/>
  <c r="ER25" i="182" s="1"/>
  <c r="BH4" i="182"/>
  <c r="BH25" i="182" s="1"/>
  <c r="AE25" i="79"/>
  <c r="CC24" i="79"/>
  <c r="C24" i="79"/>
  <c r="CA25" i="79"/>
  <c r="BZ4" i="161"/>
  <c r="AB4" i="171"/>
  <c r="AB25" i="171" s="1"/>
  <c r="AB3" i="173" s="1"/>
  <c r="Q5" i="186"/>
  <c r="AE4" i="156"/>
  <c r="AE16" i="156" s="1"/>
  <c r="AE3" i="166" s="1"/>
  <c r="V5" i="156"/>
  <c r="V17" i="156" s="1"/>
  <c r="V4" i="166" s="1"/>
  <c r="W4" i="156"/>
  <c r="W16" i="156" s="1"/>
  <c r="W3" i="166" s="1"/>
  <c r="AG4" i="156"/>
  <c r="AG16" i="156" s="1"/>
  <c r="AG3" i="166" s="1"/>
  <c r="O5" i="156"/>
  <c r="O17" i="156" s="1"/>
  <c r="O4" i="166" s="1"/>
  <c r="J4" i="156"/>
  <c r="J16" i="156" s="1"/>
  <c r="J3" i="166" s="1"/>
  <c r="Y5" i="185"/>
  <c r="Y5" i="186"/>
  <c r="Y5" i="184"/>
  <c r="T4" i="186"/>
  <c r="T4" i="185"/>
  <c r="T4" i="184"/>
  <c r="L4" i="185"/>
  <c r="L4" i="186"/>
  <c r="L4" i="184"/>
  <c r="AI4" i="184"/>
  <c r="AI4" i="185"/>
  <c r="T5" i="186"/>
  <c r="T5" i="184"/>
  <c r="W4" i="186"/>
  <c r="W4" i="184"/>
  <c r="K5" i="155"/>
  <c r="K17" i="155" s="1"/>
  <c r="K5" i="156"/>
  <c r="K17" i="156" s="1"/>
  <c r="K4" i="166" s="1"/>
  <c r="G5" i="155"/>
  <c r="G17" i="155" s="1"/>
  <c r="G5" i="156"/>
  <c r="G17" i="156" s="1"/>
  <c r="G4" i="166" s="1"/>
  <c r="R4" i="155"/>
  <c r="R16" i="155" s="1"/>
  <c r="R4" i="156"/>
  <c r="R16" i="156" s="1"/>
  <c r="R3" i="166" s="1"/>
  <c r="AE5" i="155"/>
  <c r="AE17" i="155" s="1"/>
  <c r="AE5" i="156"/>
  <c r="AE17" i="156" s="1"/>
  <c r="AE4" i="166" s="1"/>
  <c r="AI4" i="155"/>
  <c r="AI16" i="155" s="1"/>
  <c r="AI4" i="156"/>
  <c r="AI16" i="156" s="1"/>
  <c r="AI3" i="166" s="1"/>
  <c r="J5" i="156"/>
  <c r="J17" i="156" s="1"/>
  <c r="J4" i="166" s="1"/>
  <c r="P4" i="156"/>
  <c r="P16" i="156" s="1"/>
  <c r="P3" i="166" s="1"/>
  <c r="AG5" i="156"/>
  <c r="AG17" i="156" s="1"/>
  <c r="AG4" i="166" s="1"/>
  <c r="Q5" i="184"/>
  <c r="DY16" i="54"/>
  <c r="Z4" i="155"/>
  <c r="Z16" i="155" s="1"/>
  <c r="Z4" i="156"/>
  <c r="Z16" i="156" s="1"/>
  <c r="Z3" i="166" s="1"/>
  <c r="Z5" i="184"/>
  <c r="Z5" i="185"/>
  <c r="X4" i="185"/>
  <c r="AA5" i="182"/>
  <c r="AA26" i="182" s="1"/>
  <c r="U5" i="185"/>
  <c r="L4" i="155"/>
  <c r="L16" i="155" s="1"/>
  <c r="L4" i="156"/>
  <c r="L16" i="156" s="1"/>
  <c r="L3" i="166" s="1"/>
  <c r="H4" i="155"/>
  <c r="H16" i="155" s="1"/>
  <c r="H4" i="156"/>
  <c r="H16" i="156" s="1"/>
  <c r="H3" i="166" s="1"/>
  <c r="D4" i="155"/>
  <c r="D16" i="155" s="1"/>
  <c r="D4" i="156"/>
  <c r="D16" i="156" s="1"/>
  <c r="D3" i="166" s="1"/>
  <c r="X5" i="155"/>
  <c r="X17" i="155" s="1"/>
  <c r="X5" i="156"/>
  <c r="X17" i="156" s="1"/>
  <c r="X4" i="166" s="1"/>
  <c r="T5" i="155"/>
  <c r="T17" i="155" s="1"/>
  <c r="T5" i="156"/>
  <c r="T17" i="156" s="1"/>
  <c r="T4" i="166" s="1"/>
  <c r="AB4" i="155"/>
  <c r="AB16" i="155" s="1"/>
  <c r="AB4" i="156"/>
  <c r="AB16" i="156" s="1"/>
  <c r="AB3" i="166" s="1"/>
  <c r="AJ4" i="185"/>
  <c r="AJ4" i="186"/>
  <c r="AG5" i="186"/>
  <c r="DI5" i="161"/>
  <c r="DI25" i="79"/>
  <c r="CC5" i="161"/>
  <c r="CC25" i="79"/>
  <c r="AW5" i="161"/>
  <c r="AW25" i="79"/>
  <c r="CU4" i="161"/>
  <c r="CU24" i="79"/>
  <c r="BO4" i="161"/>
  <c r="BO24" i="79"/>
  <c r="AI4" i="161"/>
  <c r="AI24" i="79"/>
  <c r="DG25" i="79"/>
  <c r="BK25" i="79"/>
  <c r="CS24" i="79"/>
  <c r="AW24" i="79"/>
  <c r="CZ5" i="161"/>
  <c r="ET5" i="182"/>
  <c r="ET26" i="182" s="1"/>
  <c r="EP5" i="182"/>
  <c r="EP26" i="182" s="1"/>
  <c r="DZ5" i="182"/>
  <c r="DZ26" i="182" s="1"/>
  <c r="DF5" i="182"/>
  <c r="DF26" i="182" s="1"/>
  <c r="CX5" i="182"/>
  <c r="CX26" i="182" s="1"/>
  <c r="CL5" i="182"/>
  <c r="CL26" i="182" s="1"/>
  <c r="CH5" i="182"/>
  <c r="CH26" i="182" s="1"/>
  <c r="CD5" i="182"/>
  <c r="CD26" i="182" s="1"/>
  <c r="BN5" i="182"/>
  <c r="BN26" i="182" s="1"/>
  <c r="BJ5" i="182"/>
  <c r="BJ26" i="182" s="1"/>
  <c r="AL5" i="182"/>
  <c r="AL26" i="182" s="1"/>
  <c r="Z5" i="182"/>
  <c r="Z26" i="182" s="1"/>
  <c r="V5" i="182"/>
  <c r="V26" i="182" s="1"/>
  <c r="J5" i="182"/>
  <c r="J26" i="182" s="1"/>
  <c r="F5" i="182"/>
  <c r="F26" i="182" s="1"/>
  <c r="B5" i="182"/>
  <c r="B26" i="182" s="1"/>
  <c r="DX4" i="182"/>
  <c r="DX25" i="182" s="1"/>
  <c r="DL4" i="182"/>
  <c r="DL25" i="182" s="1"/>
  <c r="DD4" i="182"/>
  <c r="DD25" i="182" s="1"/>
  <c r="CR4" i="182"/>
  <c r="CR25" i="182" s="1"/>
  <c r="CN4" i="182"/>
  <c r="CN25" i="182" s="1"/>
  <c r="CJ4" i="182"/>
  <c r="CJ25" i="182" s="1"/>
  <c r="BP4" i="182"/>
  <c r="BP25" i="182" s="1"/>
  <c r="BL4" i="182"/>
  <c r="BL25" i="182" s="1"/>
  <c r="AZ4" i="182"/>
  <c r="AZ25" i="182" s="1"/>
  <c r="AR4" i="182"/>
  <c r="AR25" i="182" s="1"/>
  <c r="AJ4" i="182"/>
  <c r="AJ25" i="182" s="1"/>
  <c r="X4" i="182"/>
  <c r="X25" i="182" s="1"/>
  <c r="H4" i="182"/>
  <c r="H25" i="182" s="1"/>
  <c r="ED5" i="182"/>
  <c r="ED26" i="182" s="1"/>
  <c r="CP5" i="182"/>
  <c r="CP26" i="182" s="1"/>
  <c r="AX5" i="182"/>
  <c r="AX26" i="182" s="1"/>
  <c r="N5" i="182"/>
  <c r="N26" i="182" s="1"/>
  <c r="DP4" i="182"/>
  <c r="DP25" i="182" s="1"/>
  <c r="BX4" i="182"/>
  <c r="BX25" i="182" s="1"/>
  <c r="AB4" i="182"/>
  <c r="AB25" i="182" s="1"/>
  <c r="AC24" i="79"/>
  <c r="AC4" i="161"/>
  <c r="CN5" i="161"/>
  <c r="BI4" i="161"/>
  <c r="AF5" i="184"/>
  <c r="AF4" i="185"/>
  <c r="CB25" i="79"/>
  <c r="BP25" i="79"/>
  <c r="BD25" i="79"/>
  <c r="AU25" i="79"/>
  <c r="AF25" i="79"/>
  <c r="T25" i="79"/>
  <c r="DI24" i="79"/>
  <c r="CL24" i="79"/>
  <c r="BN24" i="79"/>
  <c r="BB24" i="79"/>
  <c r="AP24" i="79"/>
  <c r="AG24" i="79"/>
  <c r="R24" i="79"/>
  <c r="F24" i="79"/>
  <c r="ET25" i="79"/>
  <c r="CO4" i="161"/>
  <c r="DJ5" i="182"/>
  <c r="DJ26" i="182" s="1"/>
  <c r="BR5" i="182"/>
  <c r="BR26" i="182" s="1"/>
  <c r="AD5" i="182"/>
  <c r="AD26" i="182" s="1"/>
  <c r="EJ4" i="182"/>
  <c r="EJ25" i="182" s="1"/>
  <c r="CV4" i="182"/>
  <c r="CV25" i="182" s="1"/>
  <c r="D4" i="182"/>
  <c r="D25" i="182" s="1"/>
  <c r="L5" i="185"/>
  <c r="L5" i="186"/>
  <c r="L5" i="184"/>
  <c r="AM5" i="186"/>
  <c r="AM5" i="185"/>
  <c r="AM5" i="184"/>
  <c r="S5" i="186"/>
  <c r="S5" i="185"/>
  <c r="S5" i="184"/>
  <c r="O5" i="186"/>
  <c r="O5" i="185"/>
  <c r="O5" i="184"/>
  <c r="K5" i="186"/>
  <c r="K5" i="185"/>
  <c r="K5" i="184"/>
  <c r="V4" i="186"/>
  <c r="V4" i="185"/>
  <c r="V4" i="184"/>
  <c r="R4" i="186"/>
  <c r="R4" i="185"/>
  <c r="R4" i="184"/>
  <c r="N4" i="184"/>
  <c r="N4" i="185"/>
  <c r="N4" i="186"/>
  <c r="AI5" i="186"/>
  <c r="AI5" i="185"/>
  <c r="AI5" i="184"/>
  <c r="AE5" i="186"/>
  <c r="AE5" i="185"/>
  <c r="AE5" i="184"/>
  <c r="AA5" i="186"/>
  <c r="AA5" i="185"/>
  <c r="AA5" i="184"/>
  <c r="AG4" i="186"/>
  <c r="AG4" i="185"/>
  <c r="AG4" i="184"/>
  <c r="AC4" i="186"/>
  <c r="AC4" i="185"/>
  <c r="AC4" i="184"/>
  <c r="AM4" i="186"/>
  <c r="AM4" i="185"/>
  <c r="AM4" i="184"/>
  <c r="AN5" i="186"/>
  <c r="AN5" i="185"/>
  <c r="AN5" i="184"/>
  <c r="AA4" i="186"/>
  <c r="AA4" i="185"/>
  <c r="AA4" i="184"/>
  <c r="AD5" i="184"/>
  <c r="AD5" i="186"/>
  <c r="AD5" i="185"/>
  <c r="AB5" i="185"/>
  <c r="AB5" i="186"/>
  <c r="AB5" i="184"/>
  <c r="V5" i="185"/>
  <c r="V5" i="184"/>
  <c r="V5" i="186"/>
  <c r="Y4" i="186"/>
  <c r="Y4" i="185"/>
  <c r="Y4" i="184"/>
  <c r="AB4" i="184"/>
  <c r="AB4" i="186"/>
  <c r="AB4" i="185"/>
  <c r="AL4" i="186"/>
  <c r="AL4" i="185"/>
  <c r="AL4" i="184"/>
  <c r="X5" i="186"/>
  <c r="X5" i="185"/>
  <c r="X5" i="184"/>
  <c r="S4" i="184"/>
  <c r="S4" i="186"/>
  <c r="S4" i="185"/>
  <c r="K4" i="186"/>
  <c r="K4" i="185"/>
  <c r="K4" i="184"/>
  <c r="AJ5" i="184"/>
  <c r="AJ5" i="186"/>
  <c r="AJ5" i="185"/>
  <c r="AL5" i="185"/>
  <c r="AL5" i="184"/>
  <c r="AL5" i="186"/>
  <c r="O4" i="185"/>
  <c r="O4" i="184"/>
  <c r="O4" i="186"/>
  <c r="N5" i="184"/>
  <c r="N5" i="186"/>
  <c r="N5" i="185"/>
  <c r="Q4" i="186"/>
  <c r="Q4" i="185"/>
  <c r="Q4" i="184"/>
  <c r="P5" i="184"/>
  <c r="P5" i="185"/>
  <c r="P5" i="186"/>
  <c r="AD4" i="184"/>
  <c r="AD4" i="185"/>
  <c r="AD4" i="186"/>
  <c r="AH5" i="186"/>
  <c r="AH5" i="185"/>
  <c r="AH5" i="184"/>
  <c r="AK4" i="186"/>
  <c r="AK4" i="185"/>
  <c r="AK4" i="184"/>
  <c r="EL10" i="54"/>
  <c r="EL10" i="79" s="1"/>
  <c r="EL13" i="54"/>
  <c r="EL13" i="79" s="1"/>
  <c r="AI5" i="155"/>
  <c r="AI17" i="155" s="1"/>
  <c r="AI5" i="156"/>
  <c r="AI17" i="156" s="1"/>
  <c r="AI4" i="166" s="1"/>
  <c r="T4" i="156"/>
  <c r="T16" i="156" s="1"/>
  <c r="T3" i="166" s="1"/>
  <c r="W5" i="186"/>
  <c r="W5" i="185"/>
  <c r="W5" i="184"/>
  <c r="Z4" i="186"/>
  <c r="U5" i="211"/>
  <c r="U26" i="211" s="1"/>
  <c r="U5" i="174"/>
  <c r="U26" i="174" s="1"/>
  <c r="CI24" i="79"/>
  <c r="CI4" i="161"/>
  <c r="ES5" i="161"/>
  <c r="AD5" i="156"/>
  <c r="AD17" i="156" s="1"/>
  <c r="AD4" i="166" s="1"/>
  <c r="S5" i="156"/>
  <c r="S17" i="156" s="1"/>
  <c r="S4" i="166" s="1"/>
  <c r="N5" i="156"/>
  <c r="N17" i="156" s="1"/>
  <c r="N4" i="166" s="1"/>
  <c r="H5" i="156"/>
  <c r="H17" i="156" s="1"/>
  <c r="H4" i="166" s="1"/>
  <c r="C5" i="156"/>
  <c r="C17" i="156" s="1"/>
  <c r="C4" i="166" s="1"/>
  <c r="AD4" i="156"/>
  <c r="AD16" i="156" s="1"/>
  <c r="AD3" i="166" s="1"/>
  <c r="X4" i="156"/>
  <c r="X16" i="156" s="1"/>
  <c r="X3" i="166" s="1"/>
  <c r="S4" i="156"/>
  <c r="S16" i="156" s="1"/>
  <c r="S3" i="166" s="1"/>
  <c r="N4" i="156"/>
  <c r="N16" i="156" s="1"/>
  <c r="N3" i="166" s="1"/>
  <c r="C4" i="156"/>
  <c r="C16" i="156" s="1"/>
  <c r="C3" i="166" s="1"/>
  <c r="AC5" i="184"/>
  <c r="R5" i="184"/>
  <c r="M5" i="184"/>
  <c r="AF4" i="184"/>
  <c r="P4" i="184"/>
  <c r="T5" i="185"/>
  <c r="AH4" i="185"/>
  <c r="W4" i="185"/>
  <c r="AK5" i="186"/>
  <c r="Z5" i="186"/>
  <c r="U5" i="186"/>
  <c r="AN4" i="186"/>
  <c r="AI4" i="186"/>
  <c r="X4" i="186"/>
  <c r="X4" i="171"/>
  <c r="X25" i="171" s="1"/>
  <c r="X3" i="173" s="1"/>
  <c r="DA25" i="79"/>
  <c r="CU25" i="79"/>
  <c r="CO25" i="79"/>
  <c r="CI25" i="79"/>
  <c r="BU25" i="79"/>
  <c r="BO25" i="79"/>
  <c r="BI25" i="79"/>
  <c r="BC25" i="79"/>
  <c r="AO25" i="79"/>
  <c r="AI25" i="79"/>
  <c r="AC25" i="79"/>
  <c r="W25" i="79"/>
  <c r="I25" i="79"/>
  <c r="C25" i="79"/>
  <c r="DG24" i="79"/>
  <c r="DA24" i="79"/>
  <c r="CM24" i="79"/>
  <c r="CG24" i="79"/>
  <c r="CA24" i="79"/>
  <c r="BU24" i="79"/>
  <c r="BG24" i="79"/>
  <c r="BA24" i="79"/>
  <c r="AU24" i="79"/>
  <c r="AO24" i="79"/>
  <c r="AA24" i="79"/>
  <c r="U24" i="79"/>
  <c r="O24" i="79"/>
  <c r="I24" i="79"/>
  <c r="DJ5" i="161"/>
  <c r="DB5" i="161"/>
  <c r="CT5" i="161"/>
  <c r="CL5" i="161"/>
  <c r="CD5" i="161"/>
  <c r="BV5" i="161"/>
  <c r="BN5" i="161"/>
  <c r="BF5" i="161"/>
  <c r="AX5" i="161"/>
  <c r="AP5" i="161"/>
  <c r="AH5" i="161"/>
  <c r="Z5" i="161"/>
  <c r="R5" i="161"/>
  <c r="J5" i="161"/>
  <c r="B5" i="161"/>
  <c r="DC4" i="161"/>
  <c r="CK4" i="161"/>
  <c r="BW4" i="161"/>
  <c r="BE4" i="161"/>
  <c r="AQ4" i="161"/>
  <c r="Y4" i="161"/>
  <c r="K4" i="161"/>
  <c r="EL8" i="54"/>
  <c r="D5" i="156"/>
  <c r="D17" i="156" s="1"/>
  <c r="D4" i="166" s="1"/>
  <c r="O4" i="156"/>
  <c r="O16" i="156" s="1"/>
  <c r="O3" i="166" s="1"/>
  <c r="AH4" i="184"/>
  <c r="AK5" i="185"/>
  <c r="AE4" i="186"/>
  <c r="Q4" i="155"/>
  <c r="Q16" i="155" s="1"/>
  <c r="Q4" i="156"/>
  <c r="Q16" i="156" s="1"/>
  <c r="Q3" i="166" s="1"/>
  <c r="M4" i="155"/>
  <c r="M16" i="155" s="1"/>
  <c r="M4" i="156"/>
  <c r="M16" i="156" s="1"/>
  <c r="M3" i="166" s="1"/>
  <c r="I4" i="156"/>
  <c r="I16" i="156" s="1"/>
  <c r="I3" i="166" s="1"/>
  <c r="I4" i="155"/>
  <c r="I16" i="155" s="1"/>
  <c r="E4" i="155"/>
  <c r="E16" i="155" s="1"/>
  <c r="E4" i="156"/>
  <c r="E16" i="156" s="1"/>
  <c r="E3" i="166" s="1"/>
  <c r="Y5" i="155"/>
  <c r="Y17" i="155" s="1"/>
  <c r="Y5" i="156"/>
  <c r="Y17" i="156" s="1"/>
  <c r="Y4" i="166" s="1"/>
  <c r="U5" i="155"/>
  <c r="U17" i="155" s="1"/>
  <c r="U5" i="156"/>
  <c r="U17" i="156" s="1"/>
  <c r="U4" i="166" s="1"/>
  <c r="AC4" i="155"/>
  <c r="AC16" i="155" s="1"/>
  <c r="AC4" i="156"/>
  <c r="AC16" i="156" s="1"/>
  <c r="AC3" i="166" s="1"/>
  <c r="AH4" i="155"/>
  <c r="AH16" i="155" s="1"/>
  <c r="AH4" i="156"/>
  <c r="AH16" i="156" s="1"/>
  <c r="AH3" i="166" s="1"/>
  <c r="AB5" i="155"/>
  <c r="AB17" i="155" s="1"/>
  <c r="W5" i="156"/>
  <c r="W17" i="156" s="1"/>
  <c r="W4" i="166" s="1"/>
  <c r="R5" i="156"/>
  <c r="R17" i="156" s="1"/>
  <c r="R4" i="166" s="1"/>
  <c r="L5" i="156"/>
  <c r="L17" i="156" s="1"/>
  <c r="L4" i="166" s="1"/>
  <c r="B5" i="156"/>
  <c r="B17" i="156" s="1"/>
  <c r="B4" i="166" s="1"/>
  <c r="G4" i="156"/>
  <c r="G16" i="156" s="1"/>
  <c r="G3" i="166" s="1"/>
  <c r="AH5" i="156"/>
  <c r="AH17" i="156" s="1"/>
  <c r="AH4" i="166" s="1"/>
  <c r="M4" i="186"/>
  <c r="M4" i="185"/>
  <c r="M4" i="184"/>
  <c r="AG5" i="184"/>
  <c r="AJ4" i="184"/>
  <c r="AE4" i="184"/>
  <c r="Z4" i="184"/>
  <c r="AC5" i="185"/>
  <c r="R5" i="185"/>
  <c r="M5" i="185"/>
  <c r="P4" i="185"/>
  <c r="E5" i="174"/>
  <c r="E26" i="174" s="1"/>
  <c r="CS25" i="79"/>
  <c r="BM25" i="79"/>
  <c r="AG25" i="79"/>
  <c r="CE24" i="79"/>
  <c r="AY24" i="79"/>
  <c r="S24" i="79"/>
  <c r="DC5" i="161"/>
  <c r="DC25" i="79"/>
  <c r="CM5" i="161"/>
  <c r="CM25" i="79"/>
  <c r="BW5" i="161"/>
  <c r="BW25" i="79"/>
  <c r="BG5" i="161"/>
  <c r="BG25" i="79"/>
  <c r="AQ5" i="161"/>
  <c r="AQ25" i="79"/>
  <c r="AA5" i="161"/>
  <c r="AA25" i="79"/>
  <c r="K5" i="161"/>
  <c r="K25" i="79"/>
  <c r="DE24" i="79"/>
  <c r="DE4" i="161"/>
  <c r="BY24" i="79"/>
  <c r="BY4" i="161"/>
  <c r="AS24" i="79"/>
  <c r="AS4" i="161"/>
  <c r="M24" i="79"/>
  <c r="M4" i="161"/>
  <c r="CY4" i="161"/>
  <c r="BS4" i="161"/>
  <c r="AM4" i="161"/>
  <c r="ES5" i="182"/>
  <c r="ES26" i="182" s="1"/>
  <c r="EO5" i="182"/>
  <c r="EO26" i="182" s="1"/>
  <c r="EK5" i="182"/>
  <c r="EK26" i="182" s="1"/>
  <c r="EG5" i="182"/>
  <c r="EG26" i="182" s="1"/>
  <c r="EC5" i="182"/>
  <c r="EC26" i="182" s="1"/>
  <c r="DY5" i="182"/>
  <c r="DY26" i="182" s="1"/>
  <c r="DU5" i="182"/>
  <c r="DU26" i="182" s="1"/>
  <c r="DQ5" i="182"/>
  <c r="DQ26" i="182" s="1"/>
  <c r="DM5" i="182"/>
  <c r="DM26" i="182" s="1"/>
  <c r="DE5" i="182"/>
  <c r="DE26" i="182" s="1"/>
  <c r="DA5" i="182"/>
  <c r="DA26" i="182" s="1"/>
  <c r="CW5" i="182"/>
  <c r="CW26" i="182" s="1"/>
  <c r="CS5" i="182"/>
  <c r="CS26" i="182" s="1"/>
  <c r="CO5" i="182"/>
  <c r="CO26" i="182" s="1"/>
  <c r="CK5" i="182"/>
  <c r="CK26" i="182" s="1"/>
  <c r="CG5" i="182"/>
  <c r="CG26" i="182" s="1"/>
  <c r="CC5" i="182"/>
  <c r="CC26" i="182" s="1"/>
  <c r="BY5" i="182"/>
  <c r="BY26" i="182" s="1"/>
  <c r="BU5" i="182"/>
  <c r="BU26" i="182" s="1"/>
  <c r="BQ5" i="182"/>
  <c r="BQ26" i="182" s="1"/>
  <c r="BM5" i="182"/>
  <c r="BM26" i="182" s="1"/>
  <c r="BE5" i="182"/>
  <c r="BE26" i="182" s="1"/>
  <c r="BA5" i="182"/>
  <c r="BA26" i="182" s="1"/>
  <c r="AW5" i="182"/>
  <c r="AW26" i="182" s="1"/>
  <c r="AS5" i="182"/>
  <c r="AS26" i="182" s="1"/>
  <c r="AK5" i="182"/>
  <c r="AK26" i="182" s="1"/>
  <c r="AG5" i="182"/>
  <c r="AG26" i="182" s="1"/>
  <c r="AC5" i="182"/>
  <c r="AC26" i="182" s="1"/>
  <c r="Y5" i="182"/>
  <c r="Y26" i="182" s="1"/>
  <c r="U5" i="182"/>
  <c r="U26" i="182" s="1"/>
  <c r="Q5" i="182"/>
  <c r="Q26" i="182" s="1"/>
  <c r="M5" i="182"/>
  <c r="M26" i="182" s="1"/>
  <c r="I5" i="182"/>
  <c r="I26" i="182" s="1"/>
  <c r="E5" i="182"/>
  <c r="E26" i="182" s="1"/>
  <c r="EQ4" i="182"/>
  <c r="EQ25" i="182" s="1"/>
  <c r="EM4" i="182"/>
  <c r="EM25" i="182" s="1"/>
  <c r="EI4" i="182"/>
  <c r="EI25" i="182" s="1"/>
  <c r="EE4" i="182"/>
  <c r="EE25" i="182" s="1"/>
  <c r="EA4" i="182"/>
  <c r="EA25" i="182" s="1"/>
  <c r="DW4" i="182"/>
  <c r="DW25" i="182" s="1"/>
  <c r="DS4" i="182"/>
  <c r="DS25" i="182" s="1"/>
  <c r="DO4" i="182"/>
  <c r="DO25" i="182" s="1"/>
  <c r="DK4" i="182"/>
  <c r="DK25" i="182" s="1"/>
  <c r="DG4" i="182"/>
  <c r="DG25" i="182" s="1"/>
  <c r="DC4" i="182"/>
  <c r="DC25" i="182" s="1"/>
  <c r="CY4" i="182"/>
  <c r="CY25" i="182" s="1"/>
  <c r="CU4" i="182"/>
  <c r="CU25" i="182" s="1"/>
  <c r="CQ4" i="182"/>
  <c r="CQ25" i="182" s="1"/>
  <c r="CM4" i="182"/>
  <c r="CM25" i="182" s="1"/>
  <c r="CI4" i="182"/>
  <c r="CI25" i="182" s="1"/>
  <c r="CE4" i="182"/>
  <c r="CE25" i="182" s="1"/>
  <c r="CA4" i="182"/>
  <c r="CA25" i="182" s="1"/>
  <c r="BW4" i="182"/>
  <c r="BW25" i="182" s="1"/>
  <c r="BS4" i="182"/>
  <c r="BS25" i="182" s="1"/>
  <c r="BO4" i="182"/>
  <c r="BO25" i="182" s="1"/>
  <c r="BK4" i="182"/>
  <c r="BK25" i="182" s="1"/>
  <c r="BG4" i="182"/>
  <c r="BG25" i="182" s="1"/>
  <c r="BC4" i="182"/>
  <c r="BC25" i="182" s="1"/>
  <c r="AY4" i="182"/>
  <c r="AY25" i="182" s="1"/>
  <c r="AU4" i="182"/>
  <c r="AU25" i="182" s="1"/>
  <c r="AQ4" i="182"/>
  <c r="AQ25" i="182" s="1"/>
  <c r="AM4" i="182"/>
  <c r="AM25" i="182" s="1"/>
  <c r="AI4" i="182"/>
  <c r="AI25" i="182" s="1"/>
  <c r="AE4" i="182"/>
  <c r="AE25" i="182" s="1"/>
  <c r="AA4" i="182"/>
  <c r="AA25" i="182" s="1"/>
  <c r="W4" i="182"/>
  <c r="W25" i="182" s="1"/>
  <c r="S4" i="182"/>
  <c r="S25" i="182" s="1"/>
  <c r="O4" i="182"/>
  <c r="O25" i="182" s="1"/>
  <c r="K4" i="182"/>
  <c r="K25" i="182" s="1"/>
  <c r="G4" i="182"/>
  <c r="G25" i="182" s="1"/>
  <c r="C4" i="182"/>
  <c r="C25" i="182" s="1"/>
  <c r="BI5" i="182"/>
  <c r="BI26" i="182" s="1"/>
  <c r="U4" i="186"/>
  <c r="U4" i="185"/>
  <c r="U4" i="184"/>
  <c r="AN4" i="185"/>
  <c r="BC24" i="79"/>
  <c r="BC4" i="161"/>
  <c r="W24" i="79"/>
  <c r="W4" i="161"/>
  <c r="G24" i="79"/>
  <c r="G4" i="161"/>
  <c r="AF5" i="156"/>
  <c r="AF17" i="156" s="1"/>
  <c r="AF4" i="166" s="1"/>
  <c r="AA5" i="156"/>
  <c r="AA17" i="156" s="1"/>
  <c r="AA4" i="166" s="1"/>
  <c r="P5" i="156"/>
  <c r="P17" i="156" s="1"/>
  <c r="P4" i="166" s="1"/>
  <c r="F5" i="156"/>
  <c r="F17" i="156" s="1"/>
  <c r="F4" i="166" s="1"/>
  <c r="AF4" i="156"/>
  <c r="AF16" i="156" s="1"/>
  <c r="AF3" i="166" s="1"/>
  <c r="V4" i="156"/>
  <c r="V16" i="156" s="1"/>
  <c r="V3" i="166" s="1"/>
  <c r="K4" i="156"/>
  <c r="K16" i="156" s="1"/>
  <c r="K3" i="166" s="1"/>
  <c r="N5" i="211"/>
  <c r="N26" i="211" s="1"/>
  <c r="DE25" i="79"/>
  <c r="CY25" i="79"/>
  <c r="CK25" i="79"/>
  <c r="CE25" i="79"/>
  <c r="BY25" i="79"/>
  <c r="BS25" i="79"/>
  <c r="BE25" i="79"/>
  <c r="AY25" i="79"/>
  <c r="AS25" i="79"/>
  <c r="AM25" i="79"/>
  <c r="Y25" i="79"/>
  <c r="S25" i="79"/>
  <c r="M25" i="79"/>
  <c r="G25" i="79"/>
  <c r="CW24" i="79"/>
  <c r="CQ24" i="79"/>
  <c r="BQ24" i="79"/>
  <c r="BK24" i="79"/>
  <c r="AK24" i="79"/>
  <c r="AE24" i="79"/>
  <c r="E24" i="79"/>
  <c r="DF25" i="79"/>
  <c r="DF5" i="161"/>
  <c r="CX25" i="79"/>
  <c r="CX5" i="161"/>
  <c r="CP25" i="79"/>
  <c r="CP5" i="161"/>
  <c r="CH25" i="79"/>
  <c r="CH5" i="161"/>
  <c r="BZ25" i="79"/>
  <c r="BZ5" i="161"/>
  <c r="BR25" i="79"/>
  <c r="BR5" i="161"/>
  <c r="BJ25" i="79"/>
  <c r="BJ5" i="161"/>
  <c r="BB25" i="79"/>
  <c r="BB5" i="161"/>
  <c r="AT25" i="79"/>
  <c r="AT5" i="161"/>
  <c r="AL25" i="79"/>
  <c r="AL5" i="161"/>
  <c r="AD25" i="79"/>
  <c r="AD5" i="161"/>
  <c r="V25" i="79"/>
  <c r="V5" i="161"/>
  <c r="N25" i="79"/>
  <c r="N5" i="161"/>
  <c r="F25" i="79"/>
  <c r="F5" i="161"/>
  <c r="DH24" i="79"/>
  <c r="DH4" i="161"/>
  <c r="DD24" i="79"/>
  <c r="DD4" i="161"/>
  <c r="CZ24" i="79"/>
  <c r="CZ4" i="161"/>
  <c r="CV24" i="79"/>
  <c r="CV4" i="161"/>
  <c r="CR24" i="79"/>
  <c r="CR4" i="161"/>
  <c r="CN24" i="79"/>
  <c r="CN4" i="161"/>
  <c r="CJ24" i="79"/>
  <c r="CJ4" i="161"/>
  <c r="CF24" i="79"/>
  <c r="CF4" i="161"/>
  <c r="CB24" i="79"/>
  <c r="CB4" i="161"/>
  <c r="BX24" i="79"/>
  <c r="BX4" i="161"/>
  <c r="BT24" i="79"/>
  <c r="BT4" i="161"/>
  <c r="BP24" i="79"/>
  <c r="BP4" i="161"/>
  <c r="BL24" i="79"/>
  <c r="BL4" i="161"/>
  <c r="BH24" i="79"/>
  <c r="BH4" i="161"/>
  <c r="BD24" i="79"/>
  <c r="BD4" i="161"/>
  <c r="AZ24" i="79"/>
  <c r="AZ4" i="161"/>
  <c r="AV24" i="79"/>
  <c r="AV4" i="161"/>
  <c r="AR24" i="79"/>
  <c r="AR4" i="161"/>
  <c r="AN24" i="79"/>
  <c r="AN4" i="161"/>
  <c r="AJ24" i="79"/>
  <c r="AJ4" i="161"/>
  <c r="AF24" i="79"/>
  <c r="AF4" i="161"/>
  <c r="AB24" i="79"/>
  <c r="AB4" i="161"/>
  <c r="X24" i="79"/>
  <c r="X4" i="161"/>
  <c r="T24" i="79"/>
  <c r="T4" i="161"/>
  <c r="P24" i="79"/>
  <c r="P4" i="161"/>
  <c r="L24" i="79"/>
  <c r="L4" i="161"/>
  <c r="H24" i="79"/>
  <c r="H4" i="161"/>
  <c r="D24" i="79"/>
  <c r="D4" i="161"/>
  <c r="CW5" i="161"/>
  <c r="CG5" i="161"/>
  <c r="BQ5" i="161"/>
  <c r="BA5" i="161"/>
  <c r="AK5" i="161"/>
  <c r="U5" i="161"/>
  <c r="E5" i="161"/>
  <c r="DI5" i="182"/>
  <c r="DI26" i="182" s="1"/>
  <c r="ER5" i="182"/>
  <c r="ER26" i="182" s="1"/>
  <c r="EN5" i="182"/>
  <c r="EN26" i="182" s="1"/>
  <c r="EJ5" i="182"/>
  <c r="EJ26" i="182" s="1"/>
  <c r="EF5" i="182"/>
  <c r="EF26" i="182" s="1"/>
  <c r="EB5" i="182"/>
  <c r="EB26" i="182" s="1"/>
  <c r="DX5" i="182"/>
  <c r="DX26" i="182" s="1"/>
  <c r="DT5" i="182"/>
  <c r="DT26" i="182" s="1"/>
  <c r="DP5" i="182"/>
  <c r="DP26" i="182" s="1"/>
  <c r="DL5" i="182"/>
  <c r="DL26" i="182" s="1"/>
  <c r="DH5" i="182"/>
  <c r="DH26" i="182" s="1"/>
  <c r="DD5" i="182"/>
  <c r="DD26" i="182" s="1"/>
  <c r="CZ5" i="182"/>
  <c r="CZ26" i="182" s="1"/>
  <c r="CV5" i="182"/>
  <c r="CV26" i="182" s="1"/>
  <c r="CR5" i="182"/>
  <c r="CR26" i="182" s="1"/>
  <c r="CN5" i="182"/>
  <c r="CN26" i="182" s="1"/>
  <c r="CJ5" i="182"/>
  <c r="CJ26" i="182" s="1"/>
  <c r="CF5" i="182"/>
  <c r="CF26" i="182" s="1"/>
  <c r="CB5" i="182"/>
  <c r="CB26" i="182" s="1"/>
  <c r="BX5" i="182"/>
  <c r="BX26" i="182" s="1"/>
  <c r="BT5" i="182"/>
  <c r="BT26" i="182" s="1"/>
  <c r="BL5" i="182"/>
  <c r="BL26" i="182" s="1"/>
  <c r="BH5" i="182"/>
  <c r="BH26" i="182" s="1"/>
  <c r="BD5" i="182"/>
  <c r="BD26" i="182" s="1"/>
  <c r="AZ5" i="182"/>
  <c r="AZ26" i="182" s="1"/>
  <c r="AV5" i="182"/>
  <c r="AV26" i="182" s="1"/>
  <c r="AR5" i="182"/>
  <c r="AR26" i="182" s="1"/>
  <c r="AN5" i="182"/>
  <c r="AN26" i="182" s="1"/>
  <c r="AJ5" i="182"/>
  <c r="AJ26" i="182" s="1"/>
  <c r="AF5" i="182"/>
  <c r="AF26" i="182" s="1"/>
  <c r="AB5" i="182"/>
  <c r="AB26" i="182" s="1"/>
  <c r="X5" i="182"/>
  <c r="X26" i="182" s="1"/>
  <c r="T5" i="182"/>
  <c r="T26" i="182" s="1"/>
  <c r="P5" i="182"/>
  <c r="P26" i="182" s="1"/>
  <c r="L5" i="182"/>
  <c r="L26" i="182" s="1"/>
  <c r="H5" i="182"/>
  <c r="H26" i="182" s="1"/>
  <c r="ET4" i="182"/>
  <c r="ET25" i="182" s="1"/>
  <c r="EP4" i="182"/>
  <c r="EP25" i="182" s="1"/>
  <c r="EH4" i="182"/>
  <c r="EH25" i="182" s="1"/>
  <c r="ED4" i="182"/>
  <c r="ED25" i="182" s="1"/>
  <c r="DZ4" i="182"/>
  <c r="DZ25" i="182" s="1"/>
  <c r="DV4" i="182"/>
  <c r="DV25" i="182" s="1"/>
  <c r="DR4" i="182"/>
  <c r="DR25" i="182" s="1"/>
  <c r="DN4" i="182"/>
  <c r="DN25" i="182" s="1"/>
  <c r="DJ4" i="182"/>
  <c r="DJ25" i="182" s="1"/>
  <c r="DF4" i="182"/>
  <c r="DF25" i="182" s="1"/>
  <c r="DB4" i="182"/>
  <c r="DB25" i="182" s="1"/>
  <c r="CX4" i="182"/>
  <c r="CX25" i="182" s="1"/>
  <c r="CT4" i="182"/>
  <c r="CT25" i="182" s="1"/>
  <c r="CP4" i="182"/>
  <c r="CP25" i="182" s="1"/>
  <c r="CL4" i="182"/>
  <c r="CL25" i="182" s="1"/>
  <c r="CH4" i="182"/>
  <c r="CH25" i="182" s="1"/>
  <c r="CD4" i="182"/>
  <c r="CD25" i="182" s="1"/>
  <c r="BZ4" i="182"/>
  <c r="BZ25" i="182" s="1"/>
  <c r="BV4" i="182"/>
  <c r="BV25" i="182" s="1"/>
  <c r="BR4" i="182"/>
  <c r="BR25" i="182" s="1"/>
  <c r="BN4" i="182"/>
  <c r="BN25" i="182" s="1"/>
  <c r="BJ4" i="182"/>
  <c r="BJ25" i="182" s="1"/>
  <c r="BF4" i="182"/>
  <c r="BF25" i="182" s="1"/>
  <c r="BB4" i="182"/>
  <c r="BB25" i="182" s="1"/>
  <c r="AX4" i="182"/>
  <c r="AX25" i="182" s="1"/>
  <c r="AT4" i="182"/>
  <c r="AT25" i="182" s="1"/>
  <c r="AP4" i="182"/>
  <c r="AP25" i="182" s="1"/>
  <c r="AL4" i="182"/>
  <c r="AL25" i="182" s="1"/>
  <c r="AH4" i="182"/>
  <c r="AH25" i="182" s="1"/>
  <c r="AD4" i="182"/>
  <c r="AD25" i="182" s="1"/>
  <c r="Z4" i="182"/>
  <c r="Z25" i="182" s="1"/>
  <c r="V4" i="182"/>
  <c r="V25" i="182" s="1"/>
  <c r="R4" i="182"/>
  <c r="R25" i="182" s="1"/>
  <c r="N4" i="182"/>
  <c r="N25" i="182" s="1"/>
  <c r="J4" i="182"/>
  <c r="J25" i="182" s="1"/>
  <c r="F4" i="182"/>
  <c r="F25" i="182" s="1"/>
  <c r="B4" i="182"/>
  <c r="B25" i="182" s="1"/>
  <c r="CM5" i="182"/>
  <c r="CM26" i="182" s="1"/>
  <c r="EQ5" i="182"/>
  <c r="EQ26" i="182" s="1"/>
  <c r="EM5" i="182"/>
  <c r="EM26" i="182" s="1"/>
  <c r="EI5" i="182"/>
  <c r="EI26" i="182" s="1"/>
  <c r="EE5" i="182"/>
  <c r="EE26" i="182" s="1"/>
  <c r="EA5" i="182"/>
  <c r="EA26" i="182" s="1"/>
  <c r="DW5" i="182"/>
  <c r="DW26" i="182" s="1"/>
  <c r="DS5" i="182"/>
  <c r="DS26" i="182" s="1"/>
  <c r="DO5" i="182"/>
  <c r="DO26" i="182" s="1"/>
  <c r="DK5" i="182"/>
  <c r="DK26" i="182" s="1"/>
  <c r="DG5" i="182"/>
  <c r="DG26" i="182" s="1"/>
  <c r="DC5" i="182"/>
  <c r="DC26" i="182" s="1"/>
  <c r="CY5" i="182"/>
  <c r="CY26" i="182" s="1"/>
  <c r="CU5" i="182"/>
  <c r="CU26" i="182" s="1"/>
  <c r="CQ5" i="182"/>
  <c r="CQ26" i="182" s="1"/>
  <c r="CI5" i="182"/>
  <c r="CI26" i="182" s="1"/>
  <c r="CE5" i="182"/>
  <c r="CE26" i="182" s="1"/>
  <c r="CA5" i="182"/>
  <c r="CA26" i="182" s="1"/>
  <c r="BW5" i="182"/>
  <c r="BW26" i="182" s="1"/>
  <c r="BS5" i="182"/>
  <c r="BS26" i="182" s="1"/>
  <c r="BO5" i="182"/>
  <c r="BO26" i="182" s="1"/>
  <c r="BK5" i="182"/>
  <c r="BK26" i="182" s="1"/>
  <c r="BG5" i="182"/>
  <c r="BG26" i="182" s="1"/>
  <c r="BC5" i="182"/>
  <c r="BC26" i="182" s="1"/>
  <c r="AY5" i="182"/>
  <c r="AY26" i="182" s="1"/>
  <c r="AU5" i="182"/>
  <c r="AU26" i="182" s="1"/>
  <c r="AQ5" i="182"/>
  <c r="AQ26" i="182" s="1"/>
  <c r="AM5" i="182"/>
  <c r="AM26" i="182" s="1"/>
  <c r="AI5" i="182"/>
  <c r="AI26" i="182" s="1"/>
  <c r="AE5" i="182"/>
  <c r="AE26" i="182" s="1"/>
  <c r="W5" i="182"/>
  <c r="W26" i="182" s="1"/>
  <c r="S5" i="182"/>
  <c r="S26" i="182" s="1"/>
  <c r="O5" i="182"/>
  <c r="O26" i="182" s="1"/>
  <c r="K5" i="182"/>
  <c r="K26" i="182" s="1"/>
  <c r="G5" i="182"/>
  <c r="G26" i="182" s="1"/>
  <c r="C5" i="182"/>
  <c r="C26" i="182" s="1"/>
  <c r="ES4" i="182"/>
  <c r="ES25" i="182" s="1"/>
  <c r="EO4" i="182"/>
  <c r="EO25" i="182" s="1"/>
  <c r="EK4" i="182"/>
  <c r="EK25" i="182" s="1"/>
  <c r="EG4" i="182"/>
  <c r="EG25" i="182" s="1"/>
  <c r="EC4" i="182"/>
  <c r="EC25" i="182" s="1"/>
  <c r="DY4" i="182"/>
  <c r="DY25" i="182" s="1"/>
  <c r="DU4" i="182"/>
  <c r="DU25" i="182" s="1"/>
  <c r="DQ4" i="182"/>
  <c r="DQ25" i="182" s="1"/>
  <c r="DM4" i="182"/>
  <c r="DM25" i="182" s="1"/>
  <c r="DE4" i="182"/>
  <c r="DE25" i="182" s="1"/>
  <c r="DA4" i="182"/>
  <c r="DA25" i="182" s="1"/>
  <c r="CW4" i="182"/>
  <c r="CW25" i="182" s="1"/>
  <c r="CS4" i="182"/>
  <c r="CS25" i="182" s="1"/>
  <c r="CO4" i="182"/>
  <c r="CO25" i="182" s="1"/>
  <c r="CK4" i="182"/>
  <c r="CK25" i="182" s="1"/>
  <c r="CG4" i="182"/>
  <c r="CG25" i="182" s="1"/>
  <c r="CC4" i="182"/>
  <c r="CC25" i="182" s="1"/>
  <c r="BY4" i="182"/>
  <c r="BY25" i="182" s="1"/>
  <c r="BU4" i="182"/>
  <c r="BU25" i="182" s="1"/>
  <c r="BQ4" i="182"/>
  <c r="BQ25" i="182" s="1"/>
  <c r="BM4" i="182"/>
  <c r="BM25" i="182" s="1"/>
  <c r="BI4" i="182"/>
  <c r="BI25" i="182" s="1"/>
  <c r="BE4" i="182"/>
  <c r="BE25" i="182" s="1"/>
  <c r="BA4" i="182"/>
  <c r="BA25" i="182" s="1"/>
  <c r="AS4" i="182"/>
  <c r="AS25" i="182" s="1"/>
  <c r="AO4" i="182"/>
  <c r="AO25" i="182" s="1"/>
  <c r="AK4" i="182"/>
  <c r="AK25" i="182" s="1"/>
  <c r="AG4" i="182"/>
  <c r="AG25" i="182" s="1"/>
  <c r="AC4" i="182"/>
  <c r="AC25" i="182" s="1"/>
  <c r="Y4" i="182"/>
  <c r="Y25" i="182" s="1"/>
  <c r="U4" i="182"/>
  <c r="U25" i="182" s="1"/>
  <c r="Q4" i="182"/>
  <c r="Q25" i="182" s="1"/>
  <c r="M4" i="182"/>
  <c r="M25" i="182" s="1"/>
  <c r="I4" i="182"/>
  <c r="I25" i="182" s="1"/>
  <c r="E4" i="182"/>
  <c r="E25" i="182" s="1"/>
  <c r="AW4" i="182"/>
  <c r="AW25" i="182" s="1"/>
  <c r="DI4" i="182"/>
  <c r="DI25" i="182" s="1"/>
  <c r="AC5" i="156"/>
  <c r="AC17" i="156" s="1"/>
  <c r="AC4" i="166" s="1"/>
  <c r="Q5" i="156"/>
  <c r="Q17" i="156" s="1"/>
  <c r="Q4" i="166" s="1"/>
  <c r="M5" i="156"/>
  <c r="M17" i="156" s="1"/>
  <c r="M4" i="166" s="1"/>
  <c r="I5" i="156"/>
  <c r="I17" i="156" s="1"/>
  <c r="I4" i="166" s="1"/>
  <c r="E5" i="156"/>
  <c r="E17" i="156" s="1"/>
  <c r="E4" i="166" s="1"/>
  <c r="Y4" i="156"/>
  <c r="Y16" i="156" s="1"/>
  <c r="Y3" i="166" s="1"/>
  <c r="U4" i="156"/>
  <c r="U16" i="156" s="1"/>
  <c r="U3" i="166" s="1"/>
  <c r="DR5" i="182"/>
  <c r="DR26" i="182" s="1"/>
  <c r="BF5" i="182"/>
  <c r="BF26" i="182" s="1"/>
  <c r="EN4" i="182"/>
  <c r="EN25" i="182" s="1"/>
  <c r="CB4" i="182"/>
  <c r="CB25" i="182" s="1"/>
  <c r="EC13" i="54"/>
  <c r="EC13" i="79" s="1"/>
  <c r="EC13" i="161" s="1"/>
  <c r="EP16" i="54"/>
  <c r="EP17" i="54" s="1"/>
  <c r="EP10" i="54"/>
  <c r="EP10" i="79" s="1"/>
  <c r="EC10" i="54"/>
  <c r="EC10" i="79" s="1"/>
  <c r="EL16" i="54"/>
  <c r="EK10" i="54"/>
  <c r="EK11" i="54" s="1"/>
  <c r="S5" i="211"/>
  <c r="S26" i="211" s="1"/>
  <c r="S5" i="174"/>
  <c r="S26" i="174" s="1"/>
  <c r="G5" i="211"/>
  <c r="G26" i="211" s="1"/>
  <c r="G5" i="174"/>
  <c r="G26" i="174" s="1"/>
  <c r="P4" i="171"/>
  <c r="P25" i="171" s="1"/>
  <c r="P3" i="173" s="1"/>
  <c r="H4" i="171"/>
  <c r="H25" i="171" s="1"/>
  <c r="H3" i="173" s="1"/>
  <c r="T4" i="174"/>
  <c r="T25" i="174" s="1"/>
  <c r="S4" i="211"/>
  <c r="S25" i="211" s="1"/>
  <c r="S4" i="174"/>
  <c r="S25" i="174" s="1"/>
  <c r="O4" i="211"/>
  <c r="O25" i="211" s="1"/>
  <c r="O4" i="174"/>
  <c r="O25" i="174" s="1"/>
  <c r="K4" i="211"/>
  <c r="K25" i="211" s="1"/>
  <c r="K4" i="174"/>
  <c r="K25" i="174" s="1"/>
  <c r="G4" i="211"/>
  <c r="G25" i="211" s="1"/>
  <c r="G4" i="174"/>
  <c r="G25" i="174" s="1"/>
  <c r="C4" i="211"/>
  <c r="C25" i="211" s="1"/>
  <c r="C4" i="174"/>
  <c r="C25" i="174" s="1"/>
  <c r="AC5" i="211"/>
  <c r="AC26" i="211" s="1"/>
  <c r="AC5" i="171"/>
  <c r="AC26" i="171" s="1"/>
  <c r="AC4" i="173" s="1"/>
  <c r="S5" i="171"/>
  <c r="S26" i="171" s="1"/>
  <c r="S4" i="173" s="1"/>
  <c r="G5" i="171"/>
  <c r="G26" i="171" s="1"/>
  <c r="G4" i="173" s="1"/>
  <c r="S4" i="171"/>
  <c r="S25" i="171" s="1"/>
  <c r="S3" i="173" s="1"/>
  <c r="O4" i="171"/>
  <c r="O25" i="171" s="1"/>
  <c r="O3" i="173" s="1"/>
  <c r="K4" i="171"/>
  <c r="K25" i="171" s="1"/>
  <c r="K3" i="173" s="1"/>
  <c r="G4" i="171"/>
  <c r="G25" i="171" s="1"/>
  <c r="G3" i="173" s="1"/>
  <c r="AD5" i="171"/>
  <c r="AD26" i="171" s="1"/>
  <c r="AD4" i="173" s="1"/>
  <c r="Q5" i="174"/>
  <c r="Q26" i="174" s="1"/>
  <c r="P4" i="174"/>
  <c r="P25" i="174" s="1"/>
  <c r="Z5" i="211"/>
  <c r="Z26" i="211" s="1"/>
  <c r="J5" i="211"/>
  <c r="J26" i="211" s="1"/>
  <c r="X4" i="211"/>
  <c r="X25" i="211" s="1"/>
  <c r="H4" i="211"/>
  <c r="H25" i="211" s="1"/>
  <c r="K5" i="211"/>
  <c r="K26" i="211" s="1"/>
  <c r="K5" i="174"/>
  <c r="K26" i="174" s="1"/>
  <c r="AA5" i="211"/>
  <c r="AA26" i="211" s="1"/>
  <c r="AA5" i="174"/>
  <c r="AA26" i="174" s="1"/>
  <c r="Y4" i="211"/>
  <c r="Y25" i="211" s="1"/>
  <c r="Y4" i="174"/>
  <c r="Y25" i="174" s="1"/>
  <c r="T4" i="171"/>
  <c r="T25" i="171" s="1"/>
  <c r="T3" i="173" s="1"/>
  <c r="R4" i="211"/>
  <c r="R25" i="211" s="1"/>
  <c r="R4" i="174"/>
  <c r="R25" i="174" s="1"/>
  <c r="N4" i="211"/>
  <c r="N25" i="211" s="1"/>
  <c r="N4" i="174"/>
  <c r="N25" i="174" s="1"/>
  <c r="J4" i="211"/>
  <c r="J25" i="211" s="1"/>
  <c r="J4" i="174"/>
  <c r="J25" i="174" s="1"/>
  <c r="F4" i="211"/>
  <c r="F25" i="211" s="1"/>
  <c r="F4" i="174"/>
  <c r="F25" i="174" s="1"/>
  <c r="F4" i="171"/>
  <c r="F25" i="171" s="1"/>
  <c r="F3" i="173" s="1"/>
  <c r="B4" i="211"/>
  <c r="B25" i="211" s="1"/>
  <c r="B4" i="174"/>
  <c r="B25" i="174" s="1"/>
  <c r="B4" i="171"/>
  <c r="B25" i="171" s="1"/>
  <c r="B3" i="173" s="1"/>
  <c r="AA4" i="211"/>
  <c r="AA25" i="211" s="1"/>
  <c r="AA4" i="174"/>
  <c r="AA25" i="174" s="1"/>
  <c r="W4" i="211"/>
  <c r="W25" i="211" s="1"/>
  <c r="W4" i="174"/>
  <c r="W25" i="174" s="1"/>
  <c r="AB5" i="211"/>
  <c r="AB26" i="211" s="1"/>
  <c r="AB5" i="174"/>
  <c r="AB26" i="174" s="1"/>
  <c r="AE5" i="174"/>
  <c r="AE26" i="174" s="1"/>
  <c r="AE5" i="211"/>
  <c r="AE26" i="211" s="1"/>
  <c r="AE5" i="171"/>
  <c r="AE26" i="171" s="1"/>
  <c r="AE4" i="173" s="1"/>
  <c r="Z5" i="171"/>
  <c r="Z26" i="171" s="1"/>
  <c r="Z4" i="173" s="1"/>
  <c r="V5" i="171"/>
  <c r="V26" i="171" s="1"/>
  <c r="V4" i="173" s="1"/>
  <c r="R5" i="171"/>
  <c r="R26" i="171" s="1"/>
  <c r="R4" i="173" s="1"/>
  <c r="N5" i="171"/>
  <c r="N26" i="171" s="1"/>
  <c r="N4" i="173" s="1"/>
  <c r="J5" i="171"/>
  <c r="J26" i="171" s="1"/>
  <c r="J4" i="173" s="1"/>
  <c r="F5" i="171"/>
  <c r="F26" i="171" s="1"/>
  <c r="F4" i="173" s="1"/>
  <c r="B5" i="171"/>
  <c r="B26" i="171" s="1"/>
  <c r="B4" i="173" s="1"/>
  <c r="R4" i="171"/>
  <c r="R25" i="171" s="1"/>
  <c r="R3" i="173" s="1"/>
  <c r="N4" i="171"/>
  <c r="N25" i="171" s="1"/>
  <c r="N3" i="173" s="1"/>
  <c r="J4" i="171"/>
  <c r="J25" i="171" s="1"/>
  <c r="J3" i="173" s="1"/>
  <c r="D4" i="171"/>
  <c r="D25" i="171" s="1"/>
  <c r="D3" i="173" s="1"/>
  <c r="AC5" i="174"/>
  <c r="AC26" i="174" s="1"/>
  <c r="M5" i="174"/>
  <c r="M26" i="174" s="1"/>
  <c r="L4" i="174"/>
  <c r="L25" i="174" s="1"/>
  <c r="V5" i="211"/>
  <c r="V26" i="211" s="1"/>
  <c r="F5" i="211"/>
  <c r="F26" i="211" s="1"/>
  <c r="D4" i="211"/>
  <c r="D25" i="211" s="1"/>
  <c r="O5" i="211"/>
  <c r="O26" i="211" s="1"/>
  <c r="O5" i="174"/>
  <c r="O26" i="174" s="1"/>
  <c r="C5" i="211"/>
  <c r="C26" i="211" s="1"/>
  <c r="C5" i="174"/>
  <c r="C26" i="174" s="1"/>
  <c r="W5" i="211"/>
  <c r="W26" i="211" s="1"/>
  <c r="W5" i="174"/>
  <c r="W26" i="174" s="1"/>
  <c r="AC4" i="211"/>
  <c r="AC25" i="211" s="1"/>
  <c r="AC4" i="174"/>
  <c r="AC25" i="174" s="1"/>
  <c r="AC4" i="171"/>
  <c r="AC25" i="171" s="1"/>
  <c r="AC3" i="173" s="1"/>
  <c r="L4" i="171"/>
  <c r="L25" i="171" s="1"/>
  <c r="L3" i="173" s="1"/>
  <c r="AD5" i="211"/>
  <c r="AD26" i="211" s="1"/>
  <c r="T5" i="211"/>
  <c r="T26" i="211" s="1"/>
  <c r="T5" i="174"/>
  <c r="T26" i="174" s="1"/>
  <c r="P5" i="211"/>
  <c r="P26" i="211" s="1"/>
  <c r="P5" i="174"/>
  <c r="P26" i="174" s="1"/>
  <c r="L5" i="211"/>
  <c r="L26" i="211" s="1"/>
  <c r="L5" i="174"/>
  <c r="L26" i="174" s="1"/>
  <c r="H5" i="211"/>
  <c r="H26" i="211" s="1"/>
  <c r="H5" i="174"/>
  <c r="H26" i="174" s="1"/>
  <c r="D5" i="211"/>
  <c r="D26" i="211" s="1"/>
  <c r="D5" i="174"/>
  <c r="D26" i="174" s="1"/>
  <c r="U4" i="211"/>
  <c r="U25" i="211" s="1"/>
  <c r="U4" i="174"/>
  <c r="U25" i="174" s="1"/>
  <c r="Q4" i="211"/>
  <c r="Q25" i="211" s="1"/>
  <c r="Q4" i="174"/>
  <c r="Q25" i="174" s="1"/>
  <c r="M4" i="211"/>
  <c r="M25" i="211" s="1"/>
  <c r="M4" i="174"/>
  <c r="M25" i="174" s="1"/>
  <c r="I4" i="211"/>
  <c r="I25" i="211" s="1"/>
  <c r="I4" i="174"/>
  <c r="I25" i="174" s="1"/>
  <c r="E4" i="211"/>
  <c r="E25" i="211" s="1"/>
  <c r="E4" i="174"/>
  <c r="E25" i="174" s="1"/>
  <c r="E4" i="171"/>
  <c r="E25" i="171" s="1"/>
  <c r="E3" i="173" s="1"/>
  <c r="X5" i="211"/>
  <c r="X26" i="211" s="1"/>
  <c r="X5" i="174"/>
  <c r="X26" i="174" s="1"/>
  <c r="Z4" i="211"/>
  <c r="Z25" i="211" s="1"/>
  <c r="Z4" i="174"/>
  <c r="Z25" i="174" s="1"/>
  <c r="V4" i="211"/>
  <c r="V25" i="211" s="1"/>
  <c r="V4" i="174"/>
  <c r="V25" i="174" s="1"/>
  <c r="AD4" i="211"/>
  <c r="AD25" i="211" s="1"/>
  <c r="AD4" i="174"/>
  <c r="AD25" i="174" s="1"/>
  <c r="AD4" i="171"/>
  <c r="AD25" i="171" s="1"/>
  <c r="AD3" i="173" s="1"/>
  <c r="AE4" i="211"/>
  <c r="AE25" i="211" s="1"/>
  <c r="AE4" i="171"/>
  <c r="AE25" i="171" s="1"/>
  <c r="AE3" i="173" s="1"/>
  <c r="AE4" i="174"/>
  <c r="AE25" i="174" s="1"/>
  <c r="Y5" i="171"/>
  <c r="Y26" i="171" s="1"/>
  <c r="Y4" i="173" s="1"/>
  <c r="U5" i="171"/>
  <c r="U26" i="171" s="1"/>
  <c r="U4" i="173" s="1"/>
  <c r="Q5" i="171"/>
  <c r="Q26" i="171" s="1"/>
  <c r="Q4" i="173" s="1"/>
  <c r="M5" i="171"/>
  <c r="M26" i="171" s="1"/>
  <c r="M4" i="173" s="1"/>
  <c r="I5" i="171"/>
  <c r="I26" i="171" s="1"/>
  <c r="I4" i="173" s="1"/>
  <c r="E5" i="171"/>
  <c r="E26" i="171" s="1"/>
  <c r="E4" i="173" s="1"/>
  <c r="Y4" i="171"/>
  <c r="Y25" i="171" s="1"/>
  <c r="Y3" i="173" s="1"/>
  <c r="U4" i="171"/>
  <c r="U25" i="171" s="1"/>
  <c r="U3" i="173" s="1"/>
  <c r="Q4" i="171"/>
  <c r="Q25" i="171" s="1"/>
  <c r="Q3" i="173" s="1"/>
  <c r="M4" i="171"/>
  <c r="M25" i="171" s="1"/>
  <c r="M3" i="173" s="1"/>
  <c r="I4" i="171"/>
  <c r="I25" i="171" s="1"/>
  <c r="I3" i="173" s="1"/>
  <c r="C4" i="171"/>
  <c r="C25" i="171" s="1"/>
  <c r="C3" i="173" s="1"/>
  <c r="Y5" i="174"/>
  <c r="Y26" i="174" s="1"/>
  <c r="I5" i="174"/>
  <c r="I26" i="174" s="1"/>
  <c r="R5" i="211"/>
  <c r="R26" i="211" s="1"/>
  <c r="B5" i="211"/>
  <c r="B26" i="211" s="1"/>
  <c r="ED10" i="54"/>
  <c r="ED10" i="132" s="1"/>
  <c r="ED30" i="132" s="1"/>
  <c r="ED9" i="160" s="1"/>
  <c r="DZ16" i="54"/>
  <c r="DZ17" i="54" s="1"/>
  <c r="EK19" i="54"/>
  <c r="EK18" i="194" s="1"/>
  <c r="EK21" i="54"/>
  <c r="EK20" i="194" s="1"/>
  <c r="EK7" i="79"/>
  <c r="EK27" i="79" s="1"/>
  <c r="DZ13" i="54"/>
  <c r="DZ12" i="194" s="1"/>
  <c r="ED8" i="54"/>
  <c r="ED8" i="132" s="1"/>
  <c r="ED28" i="132" s="1"/>
  <c r="ED7" i="160" s="1"/>
  <c r="EO16" i="54"/>
  <c r="EO17" i="54" s="1"/>
  <c r="EO17" i="132" s="1"/>
  <c r="EO37" i="132" s="1"/>
  <c r="EO16" i="160" s="1"/>
  <c r="EO13" i="54"/>
  <c r="EO14" i="54" s="1"/>
  <c r="EO8" i="54"/>
  <c r="EO19" i="54" s="1"/>
  <c r="ED16" i="54"/>
  <c r="ED15" i="194" s="1"/>
  <c r="DY13" i="54"/>
  <c r="DY13" i="132" s="1"/>
  <c r="DY33" i="132" s="1"/>
  <c r="DY12" i="160" s="1"/>
  <c r="EC8" i="54"/>
  <c r="EC8" i="79" s="1"/>
  <c r="EK16" i="54"/>
  <c r="EK16" i="79" s="1"/>
  <c r="EK13" i="54"/>
  <c r="EK13" i="132" s="1"/>
  <c r="EK33" i="132" s="1"/>
  <c r="EK12" i="160" s="1"/>
  <c r="CB16" i="54"/>
  <c r="CB6" i="194"/>
  <c r="CB7" i="79"/>
  <c r="CB7" i="132"/>
  <c r="CB27" i="132" s="1"/>
  <c r="CB6" i="160" s="1"/>
  <c r="DC10" i="54"/>
  <c r="DC6" i="194"/>
  <c r="DC7" i="132"/>
  <c r="DC27" i="132" s="1"/>
  <c r="DC6" i="160" s="1"/>
  <c r="DC7" i="79"/>
  <c r="EE16" i="54"/>
  <c r="EE6" i="194"/>
  <c r="EE7" i="79"/>
  <c r="EE7" i="132"/>
  <c r="EE27" i="132" s="1"/>
  <c r="EE6" i="160" s="1"/>
  <c r="EO16" i="194"/>
  <c r="ER8" i="54"/>
  <c r="ER6" i="194"/>
  <c r="ER7" i="132"/>
  <c r="ER27" i="132" s="1"/>
  <c r="ER6" i="160" s="1"/>
  <c r="ER7" i="79"/>
  <c r="CX10" i="54"/>
  <c r="CX6" i="194"/>
  <c r="CX7" i="132"/>
  <c r="CX27" i="132" s="1"/>
  <c r="CX6" i="160" s="1"/>
  <c r="CX7" i="79"/>
  <c r="EA10" i="54"/>
  <c r="EA6" i="194"/>
  <c r="EA7" i="132"/>
  <c r="EA27" i="132" s="1"/>
  <c r="EA6" i="160" s="1"/>
  <c r="EA7" i="79"/>
  <c r="ES14" i="54"/>
  <c r="ES12" i="194"/>
  <c r="ES13" i="132"/>
  <c r="ES33" i="132" s="1"/>
  <c r="ES12" i="160" s="1"/>
  <c r="ES13" i="79"/>
  <c r="CD7" i="182"/>
  <c r="CD28" i="182" s="1"/>
  <c r="CD6" i="195"/>
  <c r="CD6" i="181" s="1"/>
  <c r="CD25" i="194"/>
  <c r="EO13" i="132"/>
  <c r="EO33" i="132" s="1"/>
  <c r="EO12" i="160" s="1"/>
  <c r="EN8" i="54"/>
  <c r="EN19" i="54" s="1"/>
  <c r="EN6" i="194"/>
  <c r="EN7" i="79"/>
  <c r="EN7" i="132"/>
  <c r="EN27" i="132" s="1"/>
  <c r="EN6" i="160" s="1"/>
  <c r="EL17" i="54"/>
  <c r="EL16" i="132"/>
  <c r="EL36" i="132" s="1"/>
  <c r="EL15" i="160" s="1"/>
  <c r="EL16" i="79"/>
  <c r="EL15" i="194"/>
  <c r="CK8" i="54"/>
  <c r="CK19" i="54" s="1"/>
  <c r="CK6" i="194"/>
  <c r="CK7" i="132"/>
  <c r="CK27" i="132" s="1"/>
  <c r="CK6" i="160" s="1"/>
  <c r="CK7" i="79"/>
  <c r="EI16" i="54"/>
  <c r="EI6" i="194"/>
  <c r="EI7" i="132"/>
  <c r="EI27" i="132" s="1"/>
  <c r="EI6" i="160" s="1"/>
  <c r="EI7" i="79"/>
  <c r="BW10" i="54"/>
  <c r="BW6" i="194"/>
  <c r="BW7" i="132"/>
  <c r="BW27" i="132" s="1"/>
  <c r="BW6" i="160" s="1"/>
  <c r="BW7" i="79"/>
  <c r="CQ10" i="54"/>
  <c r="CQ6" i="194"/>
  <c r="CQ7" i="132"/>
  <c r="CQ27" i="132" s="1"/>
  <c r="CQ6" i="160" s="1"/>
  <c r="CQ7" i="79"/>
  <c r="DR8" i="54"/>
  <c r="DR6" i="194"/>
  <c r="DR7" i="132"/>
  <c r="DR27" i="132" s="1"/>
  <c r="DR6" i="160" s="1"/>
  <c r="DR7" i="79"/>
  <c r="DY17" i="54"/>
  <c r="DY15" i="194"/>
  <c r="DY16" i="132"/>
  <c r="DY36" i="132" s="1"/>
  <c r="DY15" i="160" s="1"/>
  <c r="DY16" i="79"/>
  <c r="EC10" i="132"/>
  <c r="EC30" i="132" s="1"/>
  <c r="EC9" i="160" s="1"/>
  <c r="EE8" i="54"/>
  <c r="EE21" i="54" s="1"/>
  <c r="EA8" i="54"/>
  <c r="EK19" i="79"/>
  <c r="EK7" i="161"/>
  <c r="BU10" i="54"/>
  <c r="BU6" i="194"/>
  <c r="BU7" i="132"/>
  <c r="BU27" i="132" s="1"/>
  <c r="BU6" i="160" s="1"/>
  <c r="BU7" i="79"/>
  <c r="CE8" i="54"/>
  <c r="CE19" i="54" s="1"/>
  <c r="CE6" i="194"/>
  <c r="CE7" i="132"/>
  <c r="CE27" i="132" s="1"/>
  <c r="CE6" i="160" s="1"/>
  <c r="CA8" i="54"/>
  <c r="CA19" i="54" s="1"/>
  <c r="CA6" i="194"/>
  <c r="CA7" i="132"/>
  <c r="CA27" i="132" s="1"/>
  <c r="CA6" i="160" s="1"/>
  <c r="CA7" i="79"/>
  <c r="CJ16" i="54"/>
  <c r="CJ6" i="194"/>
  <c r="CJ7" i="79"/>
  <c r="CJ7" i="132"/>
  <c r="CJ27" i="132" s="1"/>
  <c r="CJ6" i="160" s="1"/>
  <c r="CP10" i="54"/>
  <c r="CP6" i="194"/>
  <c r="CP7" i="132"/>
  <c r="CP27" i="132" s="1"/>
  <c r="CP6" i="160" s="1"/>
  <c r="CP7" i="79"/>
  <c r="DA8" i="54"/>
  <c r="DA21" i="54" s="1"/>
  <c r="DA6" i="194"/>
  <c r="DA7" i="132"/>
  <c r="DA27" i="132" s="1"/>
  <c r="DA6" i="160" s="1"/>
  <c r="DA7" i="79"/>
  <c r="DI13" i="54"/>
  <c r="DI6" i="194"/>
  <c r="DI7" i="132"/>
  <c r="DI27" i="132" s="1"/>
  <c r="DI6" i="160" s="1"/>
  <c r="DI7" i="79"/>
  <c r="DV8" i="54"/>
  <c r="DV21" i="54" s="1"/>
  <c r="DV6" i="194"/>
  <c r="DV7" i="132"/>
  <c r="DV27" i="132" s="1"/>
  <c r="DV6" i="160" s="1"/>
  <c r="DV7" i="79"/>
  <c r="ED17" i="54"/>
  <c r="ED16" i="132"/>
  <c r="ED36" i="132" s="1"/>
  <c r="ED15" i="160" s="1"/>
  <c r="EH14" i="54"/>
  <c r="EH12" i="194"/>
  <c r="EH13" i="132"/>
  <c r="EH33" i="132" s="1"/>
  <c r="EH12" i="160" s="1"/>
  <c r="EH13" i="79"/>
  <c r="DZ11" i="54"/>
  <c r="DZ9" i="194"/>
  <c r="DZ10" i="132"/>
  <c r="DZ30" i="132" s="1"/>
  <c r="DZ9" i="160" s="1"/>
  <c r="DZ10" i="79"/>
  <c r="DZ21" i="54"/>
  <c r="DZ7" i="194"/>
  <c r="DZ8" i="79"/>
  <c r="DZ8" i="132"/>
  <c r="DZ28" i="132" s="1"/>
  <c r="DZ7" i="160" s="1"/>
  <c r="EH16" i="54"/>
  <c r="EH7" i="132"/>
  <c r="EH27" i="132" s="1"/>
  <c r="EH6" i="160" s="1"/>
  <c r="EH6" i="194"/>
  <c r="EH7" i="79"/>
  <c r="ED6" i="194"/>
  <c r="ED7" i="132"/>
  <c r="ED27" i="132" s="1"/>
  <c r="ED6" i="160" s="1"/>
  <c r="ED7" i="79"/>
  <c r="DZ6" i="194"/>
  <c r="DZ7" i="132"/>
  <c r="DZ27" i="132" s="1"/>
  <c r="DZ6" i="160" s="1"/>
  <c r="DZ7" i="79"/>
  <c r="EL13" i="132"/>
  <c r="EL33" i="132" s="1"/>
  <c r="EL12" i="160" s="1"/>
  <c r="EO9" i="194"/>
  <c r="EO10" i="132"/>
  <c r="EO30" i="132" s="1"/>
  <c r="EO9" i="160" s="1"/>
  <c r="EO10" i="79"/>
  <c r="EL21" i="54"/>
  <c r="EL7" i="194"/>
  <c r="EL8" i="132"/>
  <c r="EL28" i="132" s="1"/>
  <c r="EL7" i="160" s="1"/>
  <c r="EL8" i="79"/>
  <c r="EQ10" i="54"/>
  <c r="EQ6" i="194"/>
  <c r="EQ7" i="132"/>
  <c r="EQ27" i="132" s="1"/>
  <c r="EQ6" i="160" s="1"/>
  <c r="EQ7" i="79"/>
  <c r="EM8" i="54"/>
  <c r="EM21" i="54" s="1"/>
  <c r="EM6" i="194"/>
  <c r="EM7" i="79"/>
  <c r="EM7" i="132"/>
  <c r="EM27" i="132" s="1"/>
  <c r="EM6" i="160" s="1"/>
  <c r="BT8" i="54"/>
  <c r="BT6" i="194"/>
  <c r="BT7" i="79"/>
  <c r="BT7" i="132"/>
  <c r="BT27" i="132" s="1"/>
  <c r="BT6" i="160" s="1"/>
  <c r="CD8" i="54"/>
  <c r="CD21" i="54" s="1"/>
  <c r="CD7" i="132"/>
  <c r="CD27" i="132" s="1"/>
  <c r="CD6" i="160" s="1"/>
  <c r="CD7" i="79"/>
  <c r="CG13" i="54"/>
  <c r="CG6" i="194"/>
  <c r="CG7" i="132"/>
  <c r="CG27" i="132" s="1"/>
  <c r="CG6" i="160" s="1"/>
  <c r="CG7" i="79"/>
  <c r="CI10" i="54"/>
  <c r="CI6" i="194"/>
  <c r="CI7" i="132"/>
  <c r="CI27" i="132" s="1"/>
  <c r="CI6" i="160" s="1"/>
  <c r="CI7" i="79"/>
  <c r="CT13" i="54"/>
  <c r="CT6" i="194"/>
  <c r="CT7" i="132"/>
  <c r="CT27" i="132" s="1"/>
  <c r="CT6" i="160" s="1"/>
  <c r="CT7" i="79"/>
  <c r="DE8" i="54"/>
  <c r="DE21" i="54" s="1"/>
  <c r="DE6" i="194"/>
  <c r="DE7" i="132"/>
  <c r="DE27" i="132" s="1"/>
  <c r="DE6" i="160" s="1"/>
  <c r="DE7" i="79"/>
  <c r="DK8" i="54"/>
  <c r="DK21" i="54" s="1"/>
  <c r="DK6" i="194"/>
  <c r="DK7" i="132"/>
  <c r="DK27" i="132" s="1"/>
  <c r="DK6" i="160" s="1"/>
  <c r="DK7" i="79"/>
  <c r="DW13" i="54"/>
  <c r="DW6" i="194"/>
  <c r="DW7" i="79"/>
  <c r="DW7" i="132"/>
  <c r="DW27" i="132" s="1"/>
  <c r="DW6" i="160" s="1"/>
  <c r="EC17" i="54"/>
  <c r="EC15" i="194"/>
  <c r="EC16" i="132"/>
  <c r="EC36" i="132" s="1"/>
  <c r="EC15" i="160" s="1"/>
  <c r="EC16" i="79"/>
  <c r="ED14" i="54"/>
  <c r="ED12" i="194"/>
  <c r="ED13" i="132"/>
  <c r="ED33" i="132" s="1"/>
  <c r="ED12" i="160" s="1"/>
  <c r="ED13" i="79"/>
  <c r="DY10" i="194"/>
  <c r="DY11" i="132"/>
  <c r="DY31" i="132" s="1"/>
  <c r="DY10" i="160" s="1"/>
  <c r="DY11" i="79"/>
  <c r="DY9" i="194"/>
  <c r="DY10" i="132"/>
  <c r="DY30" i="132" s="1"/>
  <c r="DY9" i="160" s="1"/>
  <c r="DY10" i="79"/>
  <c r="EC7" i="194"/>
  <c r="EC8" i="132"/>
  <c r="EC28" i="132" s="1"/>
  <c r="EC7" i="160" s="1"/>
  <c r="DY19" i="54"/>
  <c r="DY7" i="194"/>
  <c r="DY8" i="79"/>
  <c r="DY8" i="132"/>
  <c r="DY28" i="132" s="1"/>
  <c r="DY7" i="160" s="1"/>
  <c r="EG10" i="54"/>
  <c r="EG6" i="194"/>
  <c r="EG7" i="132"/>
  <c r="EG27" i="132" s="1"/>
  <c r="EG6" i="160" s="1"/>
  <c r="EG7" i="79"/>
  <c r="EC6" i="194"/>
  <c r="EC7" i="132"/>
  <c r="EC27" i="132" s="1"/>
  <c r="EC6" i="160" s="1"/>
  <c r="EC7" i="79"/>
  <c r="DY6" i="194"/>
  <c r="DY7" i="132"/>
  <c r="DY27" i="132" s="1"/>
  <c r="DY6" i="160" s="1"/>
  <c r="DY7" i="79"/>
  <c r="EP16" i="79"/>
  <c r="EL10" i="132"/>
  <c r="EL30" i="132" s="1"/>
  <c r="EL9" i="160" s="1"/>
  <c r="EK7" i="194"/>
  <c r="EK8" i="132"/>
  <c r="EK28" i="132" s="1"/>
  <c r="EK7" i="160" s="1"/>
  <c r="EK8" i="79"/>
  <c r="EP8" i="54"/>
  <c r="EP21" i="54" s="1"/>
  <c r="EP7" i="132"/>
  <c r="EP27" i="132" s="1"/>
  <c r="EP6" i="160" s="1"/>
  <c r="EP7" i="79"/>
  <c r="EP6" i="194"/>
  <c r="EL6" i="194"/>
  <c r="EL7" i="132"/>
  <c r="EL27" i="132" s="1"/>
  <c r="EL6" i="160" s="1"/>
  <c r="EL7" i="79"/>
  <c r="CE7" i="79"/>
  <c r="BX10" i="54"/>
  <c r="BX6" i="194"/>
  <c r="BX7" i="79"/>
  <c r="BX7" i="132"/>
  <c r="BX27" i="132" s="1"/>
  <c r="BX6" i="160" s="1"/>
  <c r="CC10" i="54"/>
  <c r="CC6" i="194"/>
  <c r="CC7" i="132"/>
  <c r="CC27" i="132" s="1"/>
  <c r="CC6" i="160" s="1"/>
  <c r="CC7" i="79"/>
  <c r="CL8" i="54"/>
  <c r="CL19" i="54" s="1"/>
  <c r="CL6" i="194"/>
  <c r="CL7" i="132"/>
  <c r="CL27" i="132" s="1"/>
  <c r="CL6" i="160" s="1"/>
  <c r="CL7" i="79"/>
  <c r="CR8" i="54"/>
  <c r="CR19" i="54" s="1"/>
  <c r="CR6" i="194"/>
  <c r="CR7" i="79"/>
  <c r="CR7" i="132"/>
  <c r="CR27" i="132" s="1"/>
  <c r="CR6" i="160" s="1"/>
  <c r="CY10" i="54"/>
  <c r="CY6" i="194"/>
  <c r="CY7" i="132"/>
  <c r="CY27" i="132" s="1"/>
  <c r="CY6" i="160" s="1"/>
  <c r="CY7" i="79"/>
  <c r="DD10" i="54"/>
  <c r="DD6" i="194"/>
  <c r="DD7" i="79"/>
  <c r="DD7" i="132"/>
  <c r="DD27" i="132" s="1"/>
  <c r="DD6" i="160" s="1"/>
  <c r="DO8" i="54"/>
  <c r="DO19" i="54" s="1"/>
  <c r="DO6" i="194"/>
  <c r="DO7" i="79"/>
  <c r="DO7" i="132"/>
  <c r="DO27" i="132" s="1"/>
  <c r="DO6" i="160" s="1"/>
  <c r="DZ16" i="79"/>
  <c r="EC14" i="54"/>
  <c r="EC12" i="194"/>
  <c r="EC13" i="132"/>
  <c r="EC33" i="132" s="1"/>
  <c r="EC12" i="160" s="1"/>
  <c r="ED11" i="54"/>
  <c r="ED9" i="194"/>
  <c r="EG19" i="54"/>
  <c r="EG7" i="194"/>
  <c r="EG8" i="79"/>
  <c r="EG8" i="132"/>
  <c r="EG28" i="132" s="1"/>
  <c r="EG7" i="160" s="1"/>
  <c r="EB19" i="54"/>
  <c r="EB7" i="194"/>
  <c r="EB8" i="132"/>
  <c r="EB28" i="132" s="1"/>
  <c r="EB7" i="160" s="1"/>
  <c r="EB8" i="79"/>
  <c r="EJ8" i="54"/>
  <c r="EJ19" i="54" s="1"/>
  <c r="EJ6" i="194"/>
  <c r="EJ7" i="132"/>
  <c r="EJ27" i="132" s="1"/>
  <c r="EJ6" i="160" s="1"/>
  <c r="EJ7" i="79"/>
  <c r="EF8" i="54"/>
  <c r="EF21" i="54" s="1"/>
  <c r="EF6" i="194"/>
  <c r="EF7" i="79"/>
  <c r="EF7" i="132"/>
  <c r="EF27" i="132" s="1"/>
  <c r="EF6" i="160" s="1"/>
  <c r="EB10" i="54"/>
  <c r="EB6" i="194"/>
  <c r="EB7" i="132"/>
  <c r="EB27" i="132" s="1"/>
  <c r="EB6" i="160" s="1"/>
  <c r="EB7" i="79"/>
  <c r="EP14" i="54"/>
  <c r="EP13" i="132"/>
  <c r="EP33" i="132" s="1"/>
  <c r="EP12" i="160" s="1"/>
  <c r="EP12" i="194"/>
  <c r="EP13" i="79"/>
  <c r="EO10" i="194"/>
  <c r="EO11" i="132"/>
  <c r="EO31" i="132" s="1"/>
  <c r="EO10" i="160" s="1"/>
  <c r="EO11" i="79"/>
  <c r="EK10" i="79"/>
  <c r="ES8" i="54"/>
  <c r="ES19" i="54" s="1"/>
  <c r="ES6" i="194"/>
  <c r="ES7" i="132"/>
  <c r="ES27" i="132" s="1"/>
  <c r="ES6" i="160" s="1"/>
  <c r="ES7" i="79"/>
  <c r="EO6" i="194"/>
  <c r="EO7" i="132"/>
  <c r="EO27" i="132" s="1"/>
  <c r="EO6" i="160" s="1"/>
  <c r="EO7" i="79"/>
  <c r="EK6" i="194"/>
  <c r="EK7" i="132"/>
  <c r="EK27" i="132" s="1"/>
  <c r="EK6" i="160" s="1"/>
  <c r="DZ19" i="54"/>
  <c r="EM16" i="54"/>
  <c r="EQ8" i="54"/>
  <c r="EL19" i="54"/>
  <c r="EQ16" i="54"/>
  <c r="EM13" i="54"/>
  <c r="EM10" i="54"/>
  <c r="EQ13" i="54"/>
  <c r="ES16" i="54"/>
  <c r="ES10" i="54"/>
  <c r="ER16" i="54"/>
  <c r="EN16" i="54"/>
  <c r="ER10" i="54"/>
  <c r="EN10" i="54"/>
  <c r="ER13" i="54"/>
  <c r="EN13" i="54"/>
  <c r="EG16" i="54"/>
  <c r="EA16" i="54"/>
  <c r="EE13" i="54"/>
  <c r="EA13" i="54"/>
  <c r="EE10" i="54"/>
  <c r="DY21" i="54"/>
  <c r="EH10" i="54"/>
  <c r="EH8" i="54"/>
  <c r="EG13" i="54"/>
  <c r="EI13" i="54"/>
  <c r="EI8" i="54"/>
  <c r="EG21" i="54"/>
  <c r="EB21" i="54"/>
  <c r="EI10" i="54"/>
  <c r="EB16" i="54"/>
  <c r="EB13" i="54"/>
  <c r="EJ16" i="54"/>
  <c r="EF16" i="54"/>
  <c r="EJ13" i="54"/>
  <c r="EF13" i="54"/>
  <c r="EJ10" i="54"/>
  <c r="EF10" i="54"/>
  <c r="DW16" i="54"/>
  <c r="DW10" i="54"/>
  <c r="DW8" i="54"/>
  <c r="DV13" i="54"/>
  <c r="DV16" i="54"/>
  <c r="DV10" i="54"/>
  <c r="DR13" i="54"/>
  <c r="DR16" i="54"/>
  <c r="DR10" i="54"/>
  <c r="DO13" i="54"/>
  <c r="DO16" i="54"/>
  <c r="DO10" i="54"/>
  <c r="DD13" i="54"/>
  <c r="DD16" i="54"/>
  <c r="DD8" i="54"/>
  <c r="DK13" i="54"/>
  <c r="DK16" i="54"/>
  <c r="DK10" i="54"/>
  <c r="DE13" i="54"/>
  <c r="DI16" i="54"/>
  <c r="DI10" i="54"/>
  <c r="DI8" i="54"/>
  <c r="DE16" i="54"/>
  <c r="DE10" i="54"/>
  <c r="DC13" i="54"/>
  <c r="DC8" i="54"/>
  <c r="DC16" i="54"/>
  <c r="DA13" i="54"/>
  <c r="DA16" i="54"/>
  <c r="DA10" i="54"/>
  <c r="CI8" i="54"/>
  <c r="CI21" i="54" s="1"/>
  <c r="CJ8" i="54"/>
  <c r="CJ13" i="54"/>
  <c r="CY8" i="54"/>
  <c r="CX8" i="54"/>
  <c r="CY16" i="54"/>
  <c r="CY13" i="54"/>
  <c r="CX16" i="54"/>
  <c r="CX13" i="54"/>
  <c r="CJ10" i="54"/>
  <c r="CR13" i="54"/>
  <c r="CR16" i="54"/>
  <c r="CR10" i="54"/>
  <c r="CT16" i="54"/>
  <c r="CT10" i="54"/>
  <c r="CT8" i="54"/>
  <c r="CQ13" i="54"/>
  <c r="CP13" i="54"/>
  <c r="CQ8" i="54"/>
  <c r="CQ16" i="54"/>
  <c r="CP8" i="54"/>
  <c r="CP16" i="54"/>
  <c r="CI16" i="54"/>
  <c r="CI13" i="54"/>
  <c r="CE13" i="54"/>
  <c r="CA10" i="54"/>
  <c r="CL16" i="54"/>
  <c r="CL13" i="54"/>
  <c r="CL10" i="54"/>
  <c r="CK16" i="54"/>
  <c r="CK13" i="54"/>
  <c r="CK10" i="54"/>
  <c r="CB8" i="54"/>
  <c r="CB13" i="54"/>
  <c r="CC16" i="54"/>
  <c r="CB10" i="54"/>
  <c r="CC8" i="54"/>
  <c r="CA13" i="54"/>
  <c r="CG16" i="54"/>
  <c r="CG10" i="54"/>
  <c r="CG8" i="54"/>
  <c r="CA16" i="54"/>
  <c r="CC13" i="54"/>
  <c r="CE16" i="54"/>
  <c r="CE10" i="54"/>
  <c r="CD16" i="54"/>
  <c r="CD10" i="54"/>
  <c r="CD13" i="54"/>
  <c r="BX8" i="54"/>
  <c r="BW8" i="54"/>
  <c r="BX16" i="54"/>
  <c r="BX13" i="54"/>
  <c r="BW16" i="54"/>
  <c r="BW13" i="54"/>
  <c r="BT16" i="54"/>
  <c r="BT13" i="54"/>
  <c r="BT10" i="54"/>
  <c r="BU8" i="54"/>
  <c r="BU16" i="54"/>
  <c r="BU13" i="54"/>
  <c r="EL9" i="194" l="1"/>
  <c r="EP10" i="132"/>
  <c r="EP30" i="132" s="1"/>
  <c r="EP9" i="160" s="1"/>
  <c r="EL11" i="54"/>
  <c r="EL10" i="194" s="1"/>
  <c r="EP9" i="194"/>
  <c r="EC33" i="79"/>
  <c r="EK10" i="132"/>
  <c r="EK30" i="132" s="1"/>
  <c r="EK9" i="160" s="1"/>
  <c r="EP16" i="132"/>
  <c r="EP36" i="132" s="1"/>
  <c r="EP15" i="160" s="1"/>
  <c r="EK9" i="194"/>
  <c r="EK10" i="182" s="1"/>
  <c r="EK31" i="182" s="1"/>
  <c r="EP15" i="194"/>
  <c r="EP16" i="182" s="1"/>
  <c r="EP37" i="182" s="1"/>
  <c r="EP19" i="54"/>
  <c r="CR21" i="54"/>
  <c r="CR20" i="194" s="1"/>
  <c r="EL12" i="194"/>
  <c r="EL13" i="182" s="1"/>
  <c r="EL34" i="182" s="1"/>
  <c r="EL14" i="54"/>
  <c r="EL14" i="132" s="1"/>
  <c r="EL34" i="132" s="1"/>
  <c r="EL13" i="160" s="1"/>
  <c r="EC9" i="194"/>
  <c r="EK12" i="194"/>
  <c r="EK12" i="195" s="1"/>
  <c r="EK12" i="181" s="1"/>
  <c r="ED7" i="194"/>
  <c r="EC11" i="54"/>
  <c r="EC10" i="194" s="1"/>
  <c r="EP11" i="54"/>
  <c r="EK14" i="54"/>
  <c r="EK13" i="194" s="1"/>
  <c r="ED21" i="54"/>
  <c r="ED20" i="194" s="1"/>
  <c r="DZ16" i="132"/>
  <c r="DZ36" i="132" s="1"/>
  <c r="DZ15" i="160" s="1"/>
  <c r="ED10" i="79"/>
  <c r="DZ15" i="194"/>
  <c r="DZ16" i="182" s="1"/>
  <c r="DZ37" i="182" s="1"/>
  <c r="DZ14" i="54"/>
  <c r="DZ13" i="194" s="1"/>
  <c r="EO8" i="132"/>
  <c r="EO28" i="132" s="1"/>
  <c r="EO7" i="160" s="1"/>
  <c r="EF19" i="54"/>
  <c r="EO13" i="79"/>
  <c r="EO13" i="161" s="1"/>
  <c r="EO15" i="194"/>
  <c r="EO15" i="195" s="1"/>
  <c r="EO15" i="181" s="1"/>
  <c r="CL21" i="54"/>
  <c r="CL21" i="79" s="1"/>
  <c r="DO21" i="54"/>
  <c r="DK19" i="54"/>
  <c r="DK19" i="79" s="1"/>
  <c r="DY12" i="194"/>
  <c r="DY13" i="182" s="1"/>
  <c r="DY34" i="182" s="1"/>
  <c r="EK21" i="79"/>
  <c r="EK41" i="79" s="1"/>
  <c r="ED19" i="54"/>
  <c r="EO16" i="79"/>
  <c r="EO16" i="161" s="1"/>
  <c r="EK21" i="132"/>
  <c r="EK41" i="132" s="1"/>
  <c r="EK20" i="160" s="1"/>
  <c r="ED8" i="79"/>
  <c r="ED28" i="79" s="1"/>
  <c r="DY13" i="79"/>
  <c r="ED16" i="79"/>
  <c r="ED16" i="161" s="1"/>
  <c r="EK19" i="132"/>
  <c r="EK39" i="132" s="1"/>
  <c r="EK18" i="160" s="1"/>
  <c r="EO17" i="79"/>
  <c r="EO17" i="161" s="1"/>
  <c r="DY14" i="54"/>
  <c r="EK13" i="79"/>
  <c r="EK13" i="161" s="1"/>
  <c r="DV19" i="54"/>
  <c r="DV19" i="79" s="1"/>
  <c r="EO16" i="132"/>
  <c r="EO36" i="132" s="1"/>
  <c r="EO15" i="160" s="1"/>
  <c r="EK16" i="132"/>
  <c r="EK36" i="132" s="1"/>
  <c r="EK15" i="160" s="1"/>
  <c r="ES21" i="54"/>
  <c r="ES21" i="79" s="1"/>
  <c r="EK15" i="194"/>
  <c r="EK34" i="194" s="1"/>
  <c r="DZ13" i="79"/>
  <c r="DZ33" i="79" s="1"/>
  <c r="EO8" i="79"/>
  <c r="EO28" i="79" s="1"/>
  <c r="EC19" i="54"/>
  <c r="EC21" i="54"/>
  <c r="DA19" i="54"/>
  <c r="DA19" i="132" s="1"/>
  <c r="DA39" i="132" s="1"/>
  <c r="DA18" i="160" s="1"/>
  <c r="EJ21" i="54"/>
  <c r="EJ21" i="132" s="1"/>
  <c r="EJ41" i="132" s="1"/>
  <c r="EJ20" i="160" s="1"/>
  <c r="EO21" i="54"/>
  <c r="EO21" i="132" s="1"/>
  <c r="EO41" i="132" s="1"/>
  <c r="EO20" i="160" s="1"/>
  <c r="CA21" i="54"/>
  <c r="CA20" i="194" s="1"/>
  <c r="EK17" i="54"/>
  <c r="EK16" i="194" s="1"/>
  <c r="DZ13" i="132"/>
  <c r="DZ33" i="132" s="1"/>
  <c r="DZ12" i="160" s="1"/>
  <c r="EO12" i="194"/>
  <c r="EO31" i="194" s="1"/>
  <c r="EO7" i="194"/>
  <c r="EO7" i="195" s="1"/>
  <c r="EO7" i="181" s="1"/>
  <c r="EM20" i="194"/>
  <c r="EM21" i="132"/>
  <c r="EM41" i="132" s="1"/>
  <c r="EM20" i="160" s="1"/>
  <c r="EM21" i="79"/>
  <c r="BT14" i="54"/>
  <c r="BT12" i="194"/>
  <c r="BT13" i="79"/>
  <c r="BT13" i="132"/>
  <c r="BT33" i="132" s="1"/>
  <c r="BT12" i="160" s="1"/>
  <c r="CB11" i="54"/>
  <c r="CB9" i="194"/>
  <c r="CB10" i="79"/>
  <c r="CB10" i="132"/>
  <c r="CB30" i="132" s="1"/>
  <c r="CB9" i="160" s="1"/>
  <c r="CR18" i="194"/>
  <c r="CR19" i="79"/>
  <c r="CR19" i="132"/>
  <c r="CR39" i="132" s="1"/>
  <c r="CR18" i="160" s="1"/>
  <c r="DC17" i="54"/>
  <c r="DC15" i="194"/>
  <c r="DC16" i="132"/>
  <c r="DC36" i="132" s="1"/>
  <c r="DC15" i="160" s="1"/>
  <c r="DC16" i="79"/>
  <c r="DO14" i="54"/>
  <c r="DO12" i="194"/>
  <c r="DO13" i="79"/>
  <c r="DO13" i="132"/>
  <c r="DO33" i="132" s="1"/>
  <c r="DO12" i="160" s="1"/>
  <c r="EF17" i="54"/>
  <c r="EF15" i="194"/>
  <c r="EF16" i="132"/>
  <c r="EF36" i="132" s="1"/>
  <c r="EF15" i="160" s="1"/>
  <c r="EF16" i="79"/>
  <c r="EA14" i="54"/>
  <c r="EA12" i="194"/>
  <c r="EA13" i="132"/>
  <c r="EA33" i="132" s="1"/>
  <c r="EA12" i="160" s="1"/>
  <c r="EA13" i="79"/>
  <c r="EQ14" i="54"/>
  <c r="EQ12" i="194"/>
  <c r="EQ13" i="132"/>
  <c r="EQ33" i="132" s="1"/>
  <c r="EQ12" i="160" s="1"/>
  <c r="EQ13" i="79"/>
  <c r="EO21" i="79"/>
  <c r="ES7" i="182"/>
  <c r="ES28" i="182" s="1"/>
  <c r="ES6" i="195"/>
  <c r="ES6" i="181" s="1"/>
  <c r="ES25" i="194"/>
  <c r="EF7" i="182"/>
  <c r="EF28" i="182" s="1"/>
  <c r="EF6" i="195"/>
  <c r="EF6" i="181" s="1"/>
  <c r="EF25" i="194"/>
  <c r="EC13" i="194"/>
  <c r="EC14" i="132"/>
  <c r="EC34" i="132" s="1"/>
  <c r="EC13" i="160" s="1"/>
  <c r="EC14" i="79"/>
  <c r="CG7" i="182"/>
  <c r="CG28" i="182" s="1"/>
  <c r="CG6" i="195"/>
  <c r="CG6" i="181" s="1"/>
  <c r="CG25" i="194"/>
  <c r="DZ10" i="182"/>
  <c r="DZ31" i="182" s="1"/>
  <c r="DZ9" i="195"/>
  <c r="DZ9" i="181" s="1"/>
  <c r="DZ28" i="194"/>
  <c r="DV7" i="182"/>
  <c r="DV28" i="182" s="1"/>
  <c r="DV6" i="195"/>
  <c r="DV6" i="181" s="1"/>
  <c r="DV25" i="194"/>
  <c r="CE7" i="194"/>
  <c r="CE8" i="132"/>
  <c r="CE28" i="132" s="1"/>
  <c r="CE7" i="160" s="1"/>
  <c r="CE8" i="79"/>
  <c r="DR7" i="194"/>
  <c r="DR8" i="79"/>
  <c r="DR8" i="132"/>
  <c r="DR28" i="132" s="1"/>
  <c r="DR7" i="160" s="1"/>
  <c r="DC7" i="161"/>
  <c r="DC27" i="79"/>
  <c r="BW7" i="194"/>
  <c r="BW8" i="132"/>
  <c r="BW28" i="132" s="1"/>
  <c r="BW7" i="160" s="1"/>
  <c r="BW8" i="79"/>
  <c r="CG11" i="54"/>
  <c r="CG9" i="194"/>
  <c r="CG10" i="132"/>
  <c r="CG30" i="132" s="1"/>
  <c r="CG9" i="160" s="1"/>
  <c r="CG10" i="79"/>
  <c r="CI14" i="54"/>
  <c r="CI12" i="194"/>
  <c r="CI13" i="132"/>
  <c r="CI33" i="132" s="1"/>
  <c r="CI12" i="160" s="1"/>
  <c r="CI13" i="79"/>
  <c r="CR11" i="54"/>
  <c r="CR9" i="194"/>
  <c r="CR10" i="79"/>
  <c r="CR10" i="132"/>
  <c r="CR30" i="132" s="1"/>
  <c r="CR9" i="160" s="1"/>
  <c r="DA17" i="54"/>
  <c r="DA15" i="194"/>
  <c r="DA16" i="132"/>
  <c r="DA36" i="132" s="1"/>
  <c r="DA15" i="160" s="1"/>
  <c r="DA16" i="79"/>
  <c r="DK14" i="54"/>
  <c r="DK12" i="194"/>
  <c r="DK13" i="132"/>
  <c r="DK33" i="132" s="1"/>
  <c r="DK12" i="160" s="1"/>
  <c r="DK13" i="79"/>
  <c r="DV11" i="54"/>
  <c r="DV10" i="132"/>
  <c r="DV30" i="132" s="1"/>
  <c r="DV9" i="160" s="1"/>
  <c r="DV9" i="194"/>
  <c r="DV10" i="79"/>
  <c r="EF11" i="54"/>
  <c r="EF9" i="194"/>
  <c r="EF10" i="132"/>
  <c r="EF30" i="132" s="1"/>
  <c r="EF9" i="160" s="1"/>
  <c r="EF10" i="79"/>
  <c r="EI14" i="54"/>
  <c r="EI12" i="194"/>
  <c r="EI13" i="132"/>
  <c r="EI33" i="132" s="1"/>
  <c r="EI12" i="160" s="1"/>
  <c r="EI13" i="79"/>
  <c r="EN17" i="54"/>
  <c r="EN15" i="194"/>
  <c r="EN16" i="132"/>
  <c r="EN36" i="132" s="1"/>
  <c r="EN15" i="160" s="1"/>
  <c r="EN16" i="79"/>
  <c r="EO11" i="182"/>
  <c r="EO32" i="182" s="1"/>
  <c r="EO10" i="195"/>
  <c r="EO10" i="181" s="1"/>
  <c r="EO29" i="194"/>
  <c r="EB7" i="182"/>
  <c r="EB28" i="182" s="1"/>
  <c r="EB6" i="195"/>
  <c r="EB6" i="181" s="1"/>
  <c r="EB25" i="194"/>
  <c r="EJ7" i="182"/>
  <c r="EJ28" i="182" s="1"/>
  <c r="EJ6" i="195"/>
  <c r="EJ6" i="181" s="1"/>
  <c r="EJ25" i="194"/>
  <c r="EG8" i="182"/>
  <c r="EG29" i="182" s="1"/>
  <c r="EG7" i="195"/>
  <c r="EG7" i="181" s="1"/>
  <c r="EG26" i="194"/>
  <c r="CY7" i="161"/>
  <c r="CY27" i="79"/>
  <c r="CL7" i="161"/>
  <c r="CL27" i="79"/>
  <c r="EP7" i="182"/>
  <c r="EP28" i="182" s="1"/>
  <c r="EP6" i="195"/>
  <c r="EP6" i="181" s="1"/>
  <c r="EP25" i="194"/>
  <c r="EG11" i="54"/>
  <c r="EG9" i="194"/>
  <c r="EG10" i="132"/>
  <c r="EG30" i="132" s="1"/>
  <c r="EG9" i="160" s="1"/>
  <c r="EG10" i="79"/>
  <c r="EC16" i="182"/>
  <c r="EC37" i="182" s="1"/>
  <c r="EC34" i="194"/>
  <c r="EC15" i="195"/>
  <c r="EC15" i="181" s="1"/>
  <c r="DE7" i="182"/>
  <c r="DE28" i="182" s="1"/>
  <c r="DE6" i="195"/>
  <c r="DE6" i="181" s="1"/>
  <c r="DE25" i="194"/>
  <c r="BT7" i="194"/>
  <c r="BT8" i="132"/>
  <c r="BT28" i="132" s="1"/>
  <c r="BT7" i="160" s="1"/>
  <c r="BT8" i="79"/>
  <c r="EL20" i="194"/>
  <c r="EL21" i="132"/>
  <c r="EL41" i="132" s="1"/>
  <c r="EL20" i="160" s="1"/>
  <c r="EL21" i="79"/>
  <c r="EK16" i="161"/>
  <c r="EK36" i="79"/>
  <c r="DZ7" i="161"/>
  <c r="DZ27" i="79"/>
  <c r="DZ8" i="182"/>
  <c r="DZ29" i="182" s="1"/>
  <c r="DZ7" i="195"/>
  <c r="DZ7" i="181" s="1"/>
  <c r="DZ26" i="194"/>
  <c r="DI6" i="195"/>
  <c r="DI6" i="181" s="1"/>
  <c r="DI25" i="194"/>
  <c r="DI7" i="182"/>
  <c r="DI28" i="182" s="1"/>
  <c r="CJ7" i="182"/>
  <c r="CJ28" i="182" s="1"/>
  <c r="CJ6" i="195"/>
  <c r="CJ6" i="181" s="1"/>
  <c r="CJ25" i="194"/>
  <c r="CA7" i="182"/>
  <c r="CA28" i="182" s="1"/>
  <c r="CA6" i="195"/>
  <c r="CA6" i="181" s="1"/>
  <c r="CA25" i="194"/>
  <c r="BU11" i="54"/>
  <c r="BU9" i="194"/>
  <c r="BU10" i="132"/>
  <c r="BU30" i="132" s="1"/>
  <c r="BU9" i="160" s="1"/>
  <c r="BU10" i="79"/>
  <c r="EA19" i="54"/>
  <c r="EA7" i="194"/>
  <c r="EA8" i="132"/>
  <c r="EA28" i="132" s="1"/>
  <c r="EA7" i="160" s="1"/>
  <c r="EA8" i="79"/>
  <c r="EC9" i="195"/>
  <c r="EC9" i="181" s="1"/>
  <c r="EC10" i="182"/>
  <c r="EC31" i="182" s="1"/>
  <c r="EC28" i="194"/>
  <c r="DZ13" i="182"/>
  <c r="DZ34" i="182" s="1"/>
  <c r="DZ12" i="195"/>
  <c r="DZ12" i="181" s="1"/>
  <c r="DZ31" i="194"/>
  <c r="DY16" i="182"/>
  <c r="DY37" i="182" s="1"/>
  <c r="DY34" i="194"/>
  <c r="DY15" i="195"/>
  <c r="DY15" i="181" s="1"/>
  <c r="CQ11" i="54"/>
  <c r="CQ9" i="194"/>
  <c r="CQ10" i="132"/>
  <c r="CQ30" i="132" s="1"/>
  <c r="CQ9" i="160" s="1"/>
  <c r="CQ10" i="79"/>
  <c r="BW11" i="54"/>
  <c r="BW9" i="194"/>
  <c r="BW10" i="132"/>
  <c r="BW30" i="132" s="1"/>
  <c r="BW9" i="160" s="1"/>
  <c r="BW10" i="79"/>
  <c r="EI17" i="54"/>
  <c r="EI15" i="194"/>
  <c r="EI16" i="79"/>
  <c r="EI16" i="132"/>
  <c r="EI36" i="132" s="1"/>
  <c r="EI15" i="160" s="1"/>
  <c r="CK7" i="194"/>
  <c r="CK8" i="132"/>
  <c r="CK28" i="132" s="1"/>
  <c r="CK7" i="160" s="1"/>
  <c r="CK8" i="79"/>
  <c r="EL16" i="194"/>
  <c r="EL17" i="79"/>
  <c r="EL17" i="132"/>
  <c r="EL37" i="132" s="1"/>
  <c r="EL16" i="160" s="1"/>
  <c r="EN7" i="194"/>
  <c r="EN8" i="132"/>
  <c r="EN28" i="132" s="1"/>
  <c r="EN7" i="160" s="1"/>
  <c r="EN8" i="79"/>
  <c r="EP10" i="194"/>
  <c r="EP11" i="132"/>
  <c r="EP31" i="132" s="1"/>
  <c r="EP10" i="160" s="1"/>
  <c r="EP11" i="79"/>
  <c r="EO13" i="194"/>
  <c r="EO14" i="79"/>
  <c r="EO14" i="132"/>
  <c r="EO34" i="132" s="1"/>
  <c r="EO13" i="160" s="1"/>
  <c r="ES13" i="194"/>
  <c r="ES14" i="132"/>
  <c r="ES34" i="132" s="1"/>
  <c r="ES13" i="160" s="1"/>
  <c r="ES14" i="79"/>
  <c r="EA11" i="54"/>
  <c r="EA9" i="194"/>
  <c r="EA10" i="79"/>
  <c r="EA10" i="132"/>
  <c r="EA30" i="132" s="1"/>
  <c r="EA9" i="160" s="1"/>
  <c r="CX11" i="54"/>
  <c r="CX10" i="132"/>
  <c r="CX30" i="132" s="1"/>
  <c r="CX9" i="160" s="1"/>
  <c r="CX9" i="194"/>
  <c r="CX10" i="79"/>
  <c r="EO18" i="194"/>
  <c r="EO19" i="132"/>
  <c r="EO39" i="132" s="1"/>
  <c r="EO18" i="160" s="1"/>
  <c r="EO19" i="79"/>
  <c r="BU17" i="54"/>
  <c r="BU15" i="194"/>
  <c r="BU16" i="132"/>
  <c r="BU36" i="132" s="1"/>
  <c r="BU15" i="160" s="1"/>
  <c r="BU16" i="79"/>
  <c r="BT17" i="54"/>
  <c r="BT15" i="194"/>
  <c r="BT16" i="79"/>
  <c r="BT16" i="132"/>
  <c r="BT36" i="132" s="1"/>
  <c r="BT15" i="160" s="1"/>
  <c r="BW17" i="54"/>
  <c r="BW15" i="194"/>
  <c r="BW16" i="132"/>
  <c r="BW36" i="132" s="1"/>
  <c r="BW15" i="160" s="1"/>
  <c r="BW16" i="79"/>
  <c r="BX7" i="194"/>
  <c r="BX8" i="132"/>
  <c r="BX28" i="132" s="1"/>
  <c r="BX7" i="160" s="1"/>
  <c r="BX8" i="79"/>
  <c r="CE11" i="54"/>
  <c r="CE9" i="194"/>
  <c r="CE10" i="132"/>
  <c r="CE30" i="132" s="1"/>
  <c r="CE9" i="160" s="1"/>
  <c r="CE10" i="79"/>
  <c r="CA21" i="79"/>
  <c r="CC14" i="54"/>
  <c r="CC12" i="194"/>
  <c r="CC13" i="132"/>
  <c r="CC33" i="132" s="1"/>
  <c r="CC12" i="160" s="1"/>
  <c r="CC13" i="79"/>
  <c r="CG17" i="54"/>
  <c r="CG15" i="194"/>
  <c r="CG16" i="132"/>
  <c r="CG36" i="132" s="1"/>
  <c r="CG15" i="160" s="1"/>
  <c r="CG16" i="79"/>
  <c r="CC17" i="54"/>
  <c r="CC15" i="194"/>
  <c r="CC16" i="132"/>
  <c r="CC36" i="132" s="1"/>
  <c r="CC15" i="160" s="1"/>
  <c r="CC16" i="79"/>
  <c r="CK14" i="54"/>
  <c r="CK12" i="194"/>
  <c r="CK13" i="132"/>
  <c r="CK33" i="132" s="1"/>
  <c r="CK12" i="160" s="1"/>
  <c r="CK13" i="79"/>
  <c r="CL17" i="54"/>
  <c r="CL15" i="194"/>
  <c r="CL16" i="132"/>
  <c r="CL36" i="132" s="1"/>
  <c r="CL15" i="160" s="1"/>
  <c r="CL16" i="79"/>
  <c r="CL18" i="194"/>
  <c r="CL19" i="132"/>
  <c r="CL39" i="132" s="1"/>
  <c r="CL18" i="160" s="1"/>
  <c r="CL19" i="79"/>
  <c r="CI17" i="54"/>
  <c r="CI15" i="194"/>
  <c r="CI16" i="132"/>
  <c r="CI36" i="132" s="1"/>
  <c r="CI15" i="160" s="1"/>
  <c r="CI16" i="79"/>
  <c r="CQ17" i="54"/>
  <c r="CQ15" i="194"/>
  <c r="CQ16" i="132"/>
  <c r="CQ36" i="132" s="1"/>
  <c r="CQ15" i="160" s="1"/>
  <c r="CQ16" i="79"/>
  <c r="CT7" i="194"/>
  <c r="CT8" i="79"/>
  <c r="CT8" i="132"/>
  <c r="CT28" i="132" s="1"/>
  <c r="CT7" i="160" s="1"/>
  <c r="CR17" i="54"/>
  <c r="CR15" i="194"/>
  <c r="CR16" i="79"/>
  <c r="CR16" i="132"/>
  <c r="CR36" i="132" s="1"/>
  <c r="CR15" i="160" s="1"/>
  <c r="CJ11" i="54"/>
  <c r="CJ9" i="194"/>
  <c r="CJ10" i="79"/>
  <c r="CJ10" i="132"/>
  <c r="CJ30" i="132" s="1"/>
  <c r="CJ9" i="160" s="1"/>
  <c r="CY17" i="54"/>
  <c r="CY15" i="194"/>
  <c r="CY16" i="132"/>
  <c r="CY36" i="132" s="1"/>
  <c r="CY15" i="160" s="1"/>
  <c r="CY16" i="79"/>
  <c r="CJ7" i="194"/>
  <c r="CJ8" i="132"/>
  <c r="CJ28" i="132" s="1"/>
  <c r="CJ7" i="160" s="1"/>
  <c r="CJ8" i="79"/>
  <c r="DA14" i="54"/>
  <c r="DA12" i="194"/>
  <c r="DA13" i="132"/>
  <c r="DA33" i="132" s="1"/>
  <c r="DA12" i="160" s="1"/>
  <c r="DA13" i="79"/>
  <c r="DC7" i="194"/>
  <c r="DC8" i="132"/>
  <c r="DC28" i="132" s="1"/>
  <c r="DC7" i="160" s="1"/>
  <c r="DC8" i="79"/>
  <c r="DE17" i="54"/>
  <c r="DE15" i="194"/>
  <c r="DE16" i="132"/>
  <c r="DE36" i="132" s="1"/>
  <c r="DE15" i="160" s="1"/>
  <c r="DE16" i="79"/>
  <c r="DE14" i="54"/>
  <c r="DE12" i="194"/>
  <c r="DE13" i="132"/>
  <c r="DE33" i="132" s="1"/>
  <c r="DE12" i="160" s="1"/>
  <c r="DE13" i="79"/>
  <c r="DD14" i="54"/>
  <c r="DD12" i="194"/>
  <c r="DD13" i="79"/>
  <c r="DD13" i="132"/>
  <c r="DD33" i="132" s="1"/>
  <c r="DD12" i="160" s="1"/>
  <c r="DO19" i="79"/>
  <c r="DO19" i="132"/>
  <c r="DO39" i="132" s="1"/>
  <c r="DO18" i="160" s="1"/>
  <c r="DO18" i="194"/>
  <c r="DR14" i="54"/>
  <c r="DR13" i="132"/>
  <c r="DR33" i="132" s="1"/>
  <c r="DR12" i="160" s="1"/>
  <c r="DR13" i="79"/>
  <c r="DR12" i="194"/>
  <c r="DV17" i="54"/>
  <c r="DV15" i="194"/>
  <c r="DV16" i="132"/>
  <c r="DV36" i="132" s="1"/>
  <c r="DV15" i="160" s="1"/>
  <c r="DV16" i="79"/>
  <c r="DW7" i="194"/>
  <c r="DW8" i="132"/>
  <c r="DW28" i="132" s="1"/>
  <c r="DW7" i="160" s="1"/>
  <c r="DW8" i="79"/>
  <c r="EJ11" i="54"/>
  <c r="EJ9" i="194"/>
  <c r="EJ10" i="79"/>
  <c r="EJ10" i="132"/>
  <c r="EJ30" i="132" s="1"/>
  <c r="EJ9" i="160" s="1"/>
  <c r="EJ17" i="54"/>
  <c r="EJ15" i="194"/>
  <c r="EJ16" i="79"/>
  <c r="EJ16" i="132"/>
  <c r="EJ36" i="132" s="1"/>
  <c r="EJ15" i="160" s="1"/>
  <c r="EJ18" i="194"/>
  <c r="EJ19" i="132"/>
  <c r="EJ39" i="132" s="1"/>
  <c r="EJ18" i="160" s="1"/>
  <c r="EJ19" i="79"/>
  <c r="EB20" i="194"/>
  <c r="EB21" i="132"/>
  <c r="EB41" i="132" s="1"/>
  <c r="EB20" i="160" s="1"/>
  <c r="EB21" i="79"/>
  <c r="EA21" i="54"/>
  <c r="EH11" i="54"/>
  <c r="EH9" i="194"/>
  <c r="EH10" i="132"/>
  <c r="EH30" i="132" s="1"/>
  <c r="EH9" i="160" s="1"/>
  <c r="EH10" i="79"/>
  <c r="EE14" i="54"/>
  <c r="EE12" i="194"/>
  <c r="EE13" i="79"/>
  <c r="EE13" i="132"/>
  <c r="EE33" i="132" s="1"/>
  <c r="EE12" i="160" s="1"/>
  <c r="ER14" i="54"/>
  <c r="ER12" i="194"/>
  <c r="ER13" i="132"/>
  <c r="ER33" i="132" s="1"/>
  <c r="ER12" i="160" s="1"/>
  <c r="ER13" i="79"/>
  <c r="ER17" i="54"/>
  <c r="ER15" i="194"/>
  <c r="ER16" i="79"/>
  <c r="ER16" i="132"/>
  <c r="ER36" i="132" s="1"/>
  <c r="ER15" i="160" s="1"/>
  <c r="EN21" i="54"/>
  <c r="ES18" i="194"/>
  <c r="ES19" i="132"/>
  <c r="ES39" i="132" s="1"/>
  <c r="ES18" i="160" s="1"/>
  <c r="ES19" i="79"/>
  <c r="ED18" i="194"/>
  <c r="ED19" i="132"/>
  <c r="ED39" i="132" s="1"/>
  <c r="ED18" i="160" s="1"/>
  <c r="ED19" i="79"/>
  <c r="EL18" i="194"/>
  <c r="EL19" i="132"/>
  <c r="EL39" i="132" s="1"/>
  <c r="EL18" i="160" s="1"/>
  <c r="EL19" i="79"/>
  <c r="DZ19" i="132"/>
  <c r="DZ39" i="132" s="1"/>
  <c r="DZ18" i="160" s="1"/>
  <c r="DZ18" i="194"/>
  <c r="DZ19" i="79"/>
  <c r="EO6" i="195"/>
  <c r="EO6" i="181" s="1"/>
  <c r="EO7" i="182"/>
  <c r="EO28" i="182" s="1"/>
  <c r="EO25" i="194"/>
  <c r="ES7" i="194"/>
  <c r="ES8" i="132"/>
  <c r="ES28" i="132" s="1"/>
  <c r="ES7" i="160" s="1"/>
  <c r="ES8" i="79"/>
  <c r="EK10" i="194"/>
  <c r="EK11" i="79"/>
  <c r="EK11" i="132"/>
  <c r="EK31" i="132" s="1"/>
  <c r="EK10" i="160" s="1"/>
  <c r="EP13" i="161"/>
  <c r="EP33" i="79"/>
  <c r="EK21" i="182"/>
  <c r="EK42" i="182" s="1"/>
  <c r="EK20" i="195"/>
  <c r="EK20" i="181" s="1"/>
  <c r="EK39" i="194"/>
  <c r="EB11" i="54"/>
  <c r="EB9" i="194"/>
  <c r="EB10" i="79"/>
  <c r="EB10" i="132"/>
  <c r="EB30" i="132" s="1"/>
  <c r="EB9" i="160" s="1"/>
  <c r="EF7" i="194"/>
  <c r="EF8" i="132"/>
  <c r="EF28" i="132" s="1"/>
  <c r="EF7" i="160" s="1"/>
  <c r="EF8" i="79"/>
  <c r="EJ7" i="194"/>
  <c r="EJ8" i="132"/>
  <c r="EJ28" i="132" s="1"/>
  <c r="EJ7" i="160" s="1"/>
  <c r="EJ8" i="79"/>
  <c r="EB18" i="194"/>
  <c r="EB19" i="132"/>
  <c r="EB39" i="132" s="1"/>
  <c r="EB18" i="160" s="1"/>
  <c r="EB19" i="79"/>
  <c r="EG18" i="194"/>
  <c r="EG19" i="132"/>
  <c r="EG39" i="132" s="1"/>
  <c r="EG18" i="160" s="1"/>
  <c r="EG19" i="79"/>
  <c r="ED10" i="194"/>
  <c r="ED11" i="79"/>
  <c r="ED11" i="132"/>
  <c r="ED31" i="132" s="1"/>
  <c r="ED10" i="160" s="1"/>
  <c r="DZ16" i="161"/>
  <c r="DZ36" i="79"/>
  <c r="DO27" i="79"/>
  <c r="DO7" i="161"/>
  <c r="DD27" i="79"/>
  <c r="DD7" i="161"/>
  <c r="CR27" i="79"/>
  <c r="CR7" i="161"/>
  <c r="BX27" i="79"/>
  <c r="BX7" i="161"/>
  <c r="EL7" i="161"/>
  <c r="EL27" i="79"/>
  <c r="EP7" i="161"/>
  <c r="EP27" i="79"/>
  <c r="EL10" i="182"/>
  <c r="EL31" i="182" s="1"/>
  <c r="EL9" i="195"/>
  <c r="EL9" i="181" s="1"/>
  <c r="EL28" i="194"/>
  <c r="EK31" i="194"/>
  <c r="EP34" i="194"/>
  <c r="DY7" i="182"/>
  <c r="DY28" i="182" s="1"/>
  <c r="DY6" i="195"/>
  <c r="DY6" i="181" s="1"/>
  <c r="DY25" i="194"/>
  <c r="EG7" i="161"/>
  <c r="EG27" i="79"/>
  <c r="EC8" i="161"/>
  <c r="EC28" i="79"/>
  <c r="DY11" i="182"/>
  <c r="DY32" i="182" s="1"/>
  <c r="DY10" i="195"/>
  <c r="DY10" i="181" s="1"/>
  <c r="DY29" i="194"/>
  <c r="ED13" i="194"/>
  <c r="ED14" i="132"/>
  <c r="ED34" i="132" s="1"/>
  <c r="ED13" i="160" s="1"/>
  <c r="ED14" i="79"/>
  <c r="EC16" i="194"/>
  <c r="EC17" i="79"/>
  <c r="EC17" i="132"/>
  <c r="EC37" i="132" s="1"/>
  <c r="EC16" i="160" s="1"/>
  <c r="DW14" i="54"/>
  <c r="DW12" i="194"/>
  <c r="DW13" i="79"/>
  <c r="DW13" i="132"/>
  <c r="DW33" i="132" s="1"/>
  <c r="DW12" i="160" s="1"/>
  <c r="DK7" i="194"/>
  <c r="DK8" i="132"/>
  <c r="DK28" i="132" s="1"/>
  <c r="DK7" i="160" s="1"/>
  <c r="DK8" i="79"/>
  <c r="DE19" i="54"/>
  <c r="DE7" i="194"/>
  <c r="DE8" i="132"/>
  <c r="DE28" i="132" s="1"/>
  <c r="DE7" i="160" s="1"/>
  <c r="DE8" i="79"/>
  <c r="CT14" i="54"/>
  <c r="CT12" i="194"/>
  <c r="CT13" i="132"/>
  <c r="CT33" i="132" s="1"/>
  <c r="CT12" i="160" s="1"/>
  <c r="CT13" i="79"/>
  <c r="CI11" i="54"/>
  <c r="CI9" i="194"/>
  <c r="CI10" i="132"/>
  <c r="CI30" i="132" s="1"/>
  <c r="CI9" i="160" s="1"/>
  <c r="CI10" i="79"/>
  <c r="CG14" i="54"/>
  <c r="CG12" i="194"/>
  <c r="CG13" i="132"/>
  <c r="CG33" i="132" s="1"/>
  <c r="CG12" i="160" s="1"/>
  <c r="CG13" i="79"/>
  <c r="EQ7" i="161"/>
  <c r="EQ27" i="79"/>
  <c r="EL8" i="161"/>
  <c r="EL28" i="79"/>
  <c r="EO10" i="161"/>
  <c r="EO30" i="79"/>
  <c r="ED7" i="182"/>
  <c r="ED28" i="182" s="1"/>
  <c r="ED6" i="195"/>
  <c r="ED6" i="181" s="1"/>
  <c r="ED25" i="194"/>
  <c r="EH17" i="54"/>
  <c r="EH15" i="194"/>
  <c r="EH16" i="132"/>
  <c r="EH36" i="132" s="1"/>
  <c r="EH15" i="160" s="1"/>
  <c r="EH16" i="79"/>
  <c r="DZ20" i="194"/>
  <c r="DZ21" i="79"/>
  <c r="DZ21" i="132"/>
  <c r="DZ41" i="132" s="1"/>
  <c r="DZ20" i="160" s="1"/>
  <c r="DZ10" i="194"/>
  <c r="DZ11" i="132"/>
  <c r="DZ31" i="132" s="1"/>
  <c r="DZ10" i="160" s="1"/>
  <c r="DZ11" i="79"/>
  <c r="DY13" i="194"/>
  <c r="DY14" i="79"/>
  <c r="DY14" i="132"/>
  <c r="DY34" i="132" s="1"/>
  <c r="DY13" i="160" s="1"/>
  <c r="EH13" i="194"/>
  <c r="EH14" i="79"/>
  <c r="EH14" i="132"/>
  <c r="EH34" i="132" s="1"/>
  <c r="EH13" i="160" s="1"/>
  <c r="ED16" i="194"/>
  <c r="ED17" i="79"/>
  <c r="ED17" i="132"/>
  <c r="ED37" i="132" s="1"/>
  <c r="ED16" i="160" s="1"/>
  <c r="DV7" i="194"/>
  <c r="DV8" i="132"/>
  <c r="DV28" i="132" s="1"/>
  <c r="DV7" i="160" s="1"/>
  <c r="DV8" i="79"/>
  <c r="DI14" i="54"/>
  <c r="DI12" i="194"/>
  <c r="DI13" i="132"/>
  <c r="DI33" i="132" s="1"/>
  <c r="DI12" i="160" s="1"/>
  <c r="DI13" i="79"/>
  <c r="DA7" i="194"/>
  <c r="DA8" i="132"/>
  <c r="DA28" i="132" s="1"/>
  <c r="DA7" i="160" s="1"/>
  <c r="DA8" i="79"/>
  <c r="CP11" i="54"/>
  <c r="CP10" i="132"/>
  <c r="CP30" i="132" s="1"/>
  <c r="CP9" i="160" s="1"/>
  <c r="CP9" i="194"/>
  <c r="CP10" i="79"/>
  <c r="CJ17" i="54"/>
  <c r="CJ15" i="194"/>
  <c r="CJ16" i="79"/>
  <c r="CJ16" i="132"/>
  <c r="CJ36" i="132" s="1"/>
  <c r="CJ15" i="160" s="1"/>
  <c r="CA7" i="194"/>
  <c r="CA8" i="132"/>
  <c r="CA28" i="132" s="1"/>
  <c r="CA7" i="160" s="1"/>
  <c r="CA8" i="79"/>
  <c r="BU7" i="161"/>
  <c r="BU27" i="79"/>
  <c r="EK19" i="161"/>
  <c r="EK39" i="79"/>
  <c r="EE19" i="54"/>
  <c r="EE7" i="194"/>
  <c r="EE8" i="132"/>
  <c r="EE28" i="132" s="1"/>
  <c r="EE7" i="160" s="1"/>
  <c r="EE8" i="79"/>
  <c r="DY16" i="194"/>
  <c r="DY17" i="132"/>
  <c r="DY37" i="132" s="1"/>
  <c r="DY16" i="160" s="1"/>
  <c r="DY17" i="79"/>
  <c r="DR7" i="161"/>
  <c r="DR27" i="79"/>
  <c r="CQ7" i="161"/>
  <c r="CQ27" i="79"/>
  <c r="BW7" i="161"/>
  <c r="BW27" i="79"/>
  <c r="EI7" i="161"/>
  <c r="EI27" i="79"/>
  <c r="CK7" i="161"/>
  <c r="CK27" i="79"/>
  <c r="EL16" i="182"/>
  <c r="EL37" i="182" s="1"/>
  <c r="EL15" i="195"/>
  <c r="EL15" i="181" s="1"/>
  <c r="EL34" i="194"/>
  <c r="EP10" i="161"/>
  <c r="EP30" i="79"/>
  <c r="EO33" i="79"/>
  <c r="ES13" i="161"/>
  <c r="ES33" i="79"/>
  <c r="EA7" i="161"/>
  <c r="EA27" i="79"/>
  <c r="CX7" i="161"/>
  <c r="CX27" i="79"/>
  <c r="ER7" i="161"/>
  <c r="ER27" i="79"/>
  <c r="EO37" i="79"/>
  <c r="EE7" i="161"/>
  <c r="EE27" i="79"/>
  <c r="CB27" i="79"/>
  <c r="CB7" i="161"/>
  <c r="BU14" i="54"/>
  <c r="BU12" i="194"/>
  <c r="BU13" i="132"/>
  <c r="BU33" i="132" s="1"/>
  <c r="BU12" i="160" s="1"/>
  <c r="BU13" i="79"/>
  <c r="CD20" i="194"/>
  <c r="CD21" i="79"/>
  <c r="CD21" i="132"/>
  <c r="CD41" i="132" s="1"/>
  <c r="CD20" i="160" s="1"/>
  <c r="CL14" i="54"/>
  <c r="CL13" i="132"/>
  <c r="CL33" i="132" s="1"/>
  <c r="CL12" i="160" s="1"/>
  <c r="CL12" i="194"/>
  <c r="CL13" i="79"/>
  <c r="CY14" i="54"/>
  <c r="CY12" i="194"/>
  <c r="CY13" i="132"/>
  <c r="CY33" i="132" s="1"/>
  <c r="CY12" i="160" s="1"/>
  <c r="CY13" i="79"/>
  <c r="DI17" i="54"/>
  <c r="DI15" i="194"/>
  <c r="DI16" i="132"/>
  <c r="DI36" i="132" s="1"/>
  <c r="DI15" i="160" s="1"/>
  <c r="DI16" i="79"/>
  <c r="DR17" i="54"/>
  <c r="DR15" i="194"/>
  <c r="DR16" i="132"/>
  <c r="DR36" i="132" s="1"/>
  <c r="DR15" i="160" s="1"/>
  <c r="DR16" i="79"/>
  <c r="EN18" i="194"/>
  <c r="EN19" i="79"/>
  <c r="EN19" i="132"/>
  <c r="EN39" i="132" s="1"/>
  <c r="EN18" i="160" s="1"/>
  <c r="DZ16" i="194"/>
  <c r="DZ17" i="132"/>
  <c r="DZ37" i="132" s="1"/>
  <c r="DZ16" i="160" s="1"/>
  <c r="DZ17" i="79"/>
  <c r="CC7" i="161"/>
  <c r="CC27" i="79"/>
  <c r="CE7" i="161"/>
  <c r="CE27" i="79"/>
  <c r="EC7" i="182"/>
  <c r="EC28" i="182" s="1"/>
  <c r="EC6" i="195"/>
  <c r="EC6" i="181" s="1"/>
  <c r="EC25" i="194"/>
  <c r="DY10" i="161"/>
  <c r="DY30" i="79"/>
  <c r="DW7" i="182"/>
  <c r="DW28" i="182" s="1"/>
  <c r="DW6" i="195"/>
  <c r="DW6" i="181" s="1"/>
  <c r="DW25" i="194"/>
  <c r="CT7" i="182"/>
  <c r="CT28" i="182" s="1"/>
  <c r="CT6" i="195"/>
  <c r="CT6" i="181" s="1"/>
  <c r="CT25" i="194"/>
  <c r="CD7" i="194"/>
  <c r="CD8" i="79"/>
  <c r="CD8" i="132"/>
  <c r="CD28" i="132" s="1"/>
  <c r="CD7" i="160" s="1"/>
  <c r="EQ11" i="54"/>
  <c r="EQ9" i="194"/>
  <c r="EQ10" i="79"/>
  <c r="EQ10" i="132"/>
  <c r="EQ30" i="132" s="1"/>
  <c r="EQ9" i="160" s="1"/>
  <c r="EL13" i="161"/>
  <c r="EL33" i="79"/>
  <c r="EH13" i="182"/>
  <c r="EH34" i="182" s="1"/>
  <c r="EH31" i="194"/>
  <c r="EH12" i="195"/>
  <c r="EH12" i="181" s="1"/>
  <c r="DA7" i="182"/>
  <c r="DA28" i="182" s="1"/>
  <c r="DA6" i="195"/>
  <c r="DA6" i="181" s="1"/>
  <c r="DA25" i="194"/>
  <c r="ER8" i="132"/>
  <c r="ER28" i="132" s="1"/>
  <c r="ER7" i="160" s="1"/>
  <c r="ER7" i="194"/>
  <c r="ER8" i="79"/>
  <c r="BU7" i="194"/>
  <c r="BU8" i="132"/>
  <c r="BU28" i="132" s="1"/>
  <c r="BU7" i="160" s="1"/>
  <c r="BU8" i="79"/>
  <c r="BT19" i="54"/>
  <c r="BX14" i="54"/>
  <c r="BX12" i="194"/>
  <c r="BX13" i="79"/>
  <c r="BX13" i="132"/>
  <c r="BX33" i="132" s="1"/>
  <c r="BX12" i="160" s="1"/>
  <c r="CD14" i="54"/>
  <c r="CD13" i="132"/>
  <c r="CD33" i="132" s="1"/>
  <c r="CD12" i="160" s="1"/>
  <c r="CD12" i="194"/>
  <c r="CD13" i="79"/>
  <c r="CE17" i="54"/>
  <c r="CE15" i="194"/>
  <c r="CE16" i="132"/>
  <c r="CE36" i="132" s="1"/>
  <c r="CE15" i="160" s="1"/>
  <c r="CE16" i="79"/>
  <c r="CA18" i="194"/>
  <c r="CA19" i="132"/>
  <c r="CA39" i="132" s="1"/>
  <c r="CA18" i="160" s="1"/>
  <c r="CA19" i="79"/>
  <c r="CA17" i="54"/>
  <c r="CA15" i="194"/>
  <c r="CA16" i="132"/>
  <c r="CA36" i="132" s="1"/>
  <c r="CA15" i="160" s="1"/>
  <c r="CA16" i="79"/>
  <c r="CA14" i="54"/>
  <c r="CA12" i="194"/>
  <c r="CA13" i="132"/>
  <c r="CA33" i="132" s="1"/>
  <c r="CA12" i="160" s="1"/>
  <c r="CA13" i="79"/>
  <c r="CB14" i="54"/>
  <c r="CB12" i="194"/>
  <c r="CB13" i="79"/>
  <c r="CB13" i="132"/>
  <c r="CB33" i="132" s="1"/>
  <c r="CB12" i="160" s="1"/>
  <c r="CK17" i="54"/>
  <c r="CK15" i="194"/>
  <c r="CK16" i="132"/>
  <c r="CK36" i="132" s="1"/>
  <c r="CK15" i="160" s="1"/>
  <c r="CK16" i="79"/>
  <c r="CK21" i="54"/>
  <c r="CA11" i="54"/>
  <c r="CA9" i="194"/>
  <c r="CA10" i="132"/>
  <c r="CA30" i="132" s="1"/>
  <c r="CA9" i="160" s="1"/>
  <c r="CA10" i="79"/>
  <c r="CI20" i="194"/>
  <c r="CI21" i="132"/>
  <c r="CI41" i="132" s="1"/>
  <c r="CI20" i="160" s="1"/>
  <c r="CI21" i="79"/>
  <c r="CQ7" i="194"/>
  <c r="CQ8" i="132"/>
  <c r="CQ28" i="132" s="1"/>
  <c r="CQ7" i="160" s="1"/>
  <c r="CQ8" i="79"/>
  <c r="CT11" i="54"/>
  <c r="CT9" i="194"/>
  <c r="CT10" i="132"/>
  <c r="CT30" i="132" s="1"/>
  <c r="CT9" i="160" s="1"/>
  <c r="CT10" i="79"/>
  <c r="CR14" i="54"/>
  <c r="CR12" i="194"/>
  <c r="CR13" i="79"/>
  <c r="CR13" i="132"/>
  <c r="CR33" i="132" s="1"/>
  <c r="CR12" i="160" s="1"/>
  <c r="CX14" i="54"/>
  <c r="CX12" i="194"/>
  <c r="CX13" i="132"/>
  <c r="CX33" i="132" s="1"/>
  <c r="CX12" i="160" s="1"/>
  <c r="CX13" i="79"/>
  <c r="CX7" i="194"/>
  <c r="CX8" i="79"/>
  <c r="CX8" i="132"/>
  <c r="CX28" i="132" s="1"/>
  <c r="CX7" i="160" s="1"/>
  <c r="CI19" i="54"/>
  <c r="CI7" i="194"/>
  <c r="CI8" i="132"/>
  <c r="CI28" i="132" s="1"/>
  <c r="CI7" i="160" s="1"/>
  <c r="CI8" i="79"/>
  <c r="DC14" i="54"/>
  <c r="DC12" i="194"/>
  <c r="DC13" i="132"/>
  <c r="DC33" i="132" s="1"/>
  <c r="DC12" i="160" s="1"/>
  <c r="DC13" i="79"/>
  <c r="DI7" i="194"/>
  <c r="DI8" i="132"/>
  <c r="DI28" i="132" s="1"/>
  <c r="DI7" i="160" s="1"/>
  <c r="DI8" i="79"/>
  <c r="DK11" i="54"/>
  <c r="DK9" i="194"/>
  <c r="DK10" i="79"/>
  <c r="DK10" i="132"/>
  <c r="DK30" i="132" s="1"/>
  <c r="DK9" i="160" s="1"/>
  <c r="DK20" i="194"/>
  <c r="DK21" i="132"/>
  <c r="DK41" i="132" s="1"/>
  <c r="DK20" i="160" s="1"/>
  <c r="DK21" i="79"/>
  <c r="DO11" i="54"/>
  <c r="DO9" i="194"/>
  <c r="DO10" i="132"/>
  <c r="DO30" i="132" s="1"/>
  <c r="DO9" i="160" s="1"/>
  <c r="DO10" i="79"/>
  <c r="DO20" i="194"/>
  <c r="DO21" i="132"/>
  <c r="DO41" i="132" s="1"/>
  <c r="DO20" i="160" s="1"/>
  <c r="DO21" i="79"/>
  <c r="DR19" i="54"/>
  <c r="DV14" i="54"/>
  <c r="DV12" i="194"/>
  <c r="DV13" i="132"/>
  <c r="DV33" i="132" s="1"/>
  <c r="DV12" i="160" s="1"/>
  <c r="DV13" i="79"/>
  <c r="DW11" i="54"/>
  <c r="DW9" i="194"/>
  <c r="DW10" i="132"/>
  <c r="DW30" i="132" s="1"/>
  <c r="DW9" i="160" s="1"/>
  <c r="DW10" i="79"/>
  <c r="EF14" i="54"/>
  <c r="EF12" i="194"/>
  <c r="EF13" i="79"/>
  <c r="EF13" i="132"/>
  <c r="EF33" i="132" s="1"/>
  <c r="EF12" i="160" s="1"/>
  <c r="EF20" i="194"/>
  <c r="EF21" i="132"/>
  <c r="EF41" i="132" s="1"/>
  <c r="EF20" i="160" s="1"/>
  <c r="EF21" i="79"/>
  <c r="EB14" i="54"/>
  <c r="EB12" i="194"/>
  <c r="EB13" i="132"/>
  <c r="EB33" i="132" s="1"/>
  <c r="EB12" i="160" s="1"/>
  <c r="EB13" i="79"/>
  <c r="EG20" i="194"/>
  <c r="EG21" i="79"/>
  <c r="EG21" i="132"/>
  <c r="EG41" i="132" s="1"/>
  <c r="EG20" i="160" s="1"/>
  <c r="EE20" i="194"/>
  <c r="EE21" i="132"/>
  <c r="EE41" i="132" s="1"/>
  <c r="EE20" i="160" s="1"/>
  <c r="EE21" i="79"/>
  <c r="DY20" i="194"/>
  <c r="DY21" i="79"/>
  <c r="DY21" i="132"/>
  <c r="DY41" i="132" s="1"/>
  <c r="DY20" i="160" s="1"/>
  <c r="EA17" i="54"/>
  <c r="EA15" i="194"/>
  <c r="EA16" i="79"/>
  <c r="EA16" i="132"/>
  <c r="EA36" i="132" s="1"/>
  <c r="EA15" i="160" s="1"/>
  <c r="EN11" i="54"/>
  <c r="EN9" i="194"/>
  <c r="EN10" i="132"/>
  <c r="EN30" i="132" s="1"/>
  <c r="EN9" i="160" s="1"/>
  <c r="EN10" i="79"/>
  <c r="ES11" i="54"/>
  <c r="ES9" i="194"/>
  <c r="ES10" i="132"/>
  <c r="ES30" i="132" s="1"/>
  <c r="ES9" i="160" s="1"/>
  <c r="ES10" i="79"/>
  <c r="ER19" i="54"/>
  <c r="EP20" i="194"/>
  <c r="EP21" i="79"/>
  <c r="EP21" i="132"/>
  <c r="EP41" i="132" s="1"/>
  <c r="EP20" i="160" s="1"/>
  <c r="EM11" i="54"/>
  <c r="EM9" i="194"/>
  <c r="EM10" i="132"/>
  <c r="EM30" i="132" s="1"/>
  <c r="EM9" i="160" s="1"/>
  <c r="EM10" i="79"/>
  <c r="EQ7" i="194"/>
  <c r="EQ8" i="132"/>
  <c r="EQ28" i="132" s="1"/>
  <c r="EQ7" i="160" s="1"/>
  <c r="EQ8" i="79"/>
  <c r="EK7" i="182"/>
  <c r="EK28" i="182" s="1"/>
  <c r="EK6" i="195"/>
  <c r="EK6" i="181" s="1"/>
  <c r="EK25" i="194"/>
  <c r="ES7" i="161"/>
  <c r="ES27" i="79"/>
  <c r="EK10" i="161"/>
  <c r="EK30" i="79"/>
  <c r="EO11" i="161"/>
  <c r="EO31" i="79"/>
  <c r="EP13" i="182"/>
  <c r="EP34" i="182" s="1"/>
  <c r="EP12" i="195"/>
  <c r="EP12" i="181" s="1"/>
  <c r="EP31" i="194"/>
  <c r="EB7" i="161"/>
  <c r="EB27" i="79"/>
  <c r="EJ7" i="161"/>
  <c r="EJ27" i="79"/>
  <c r="EB8" i="161"/>
  <c r="EB28" i="79"/>
  <c r="ED10" i="182"/>
  <c r="ED31" i="182" s="1"/>
  <c r="ED9" i="195"/>
  <c r="ED9" i="181" s="1"/>
  <c r="ED28" i="194"/>
  <c r="DO7" i="182"/>
  <c r="DO28" i="182" s="1"/>
  <c r="DO25" i="194"/>
  <c r="DO6" i="195"/>
  <c r="DO6" i="181" s="1"/>
  <c r="DD7" i="182"/>
  <c r="DD28" i="182" s="1"/>
  <c r="DD6" i="195"/>
  <c r="DD6" i="181" s="1"/>
  <c r="DD25" i="194"/>
  <c r="CY7" i="182"/>
  <c r="CY28" i="182" s="1"/>
  <c r="CY25" i="194"/>
  <c r="CY6" i="195"/>
  <c r="CY6" i="181" s="1"/>
  <c r="CR7" i="182"/>
  <c r="CR28" i="182" s="1"/>
  <c r="CR6" i="195"/>
  <c r="CR6" i="181" s="1"/>
  <c r="CR25" i="194"/>
  <c r="CL7" i="182"/>
  <c r="CL28" i="182" s="1"/>
  <c r="CL6" i="195"/>
  <c r="CL6" i="181" s="1"/>
  <c r="CL25" i="194"/>
  <c r="CC6" i="195"/>
  <c r="CC6" i="181" s="1"/>
  <c r="CC7" i="182"/>
  <c r="CC28" i="182" s="1"/>
  <c r="CC25" i="194"/>
  <c r="BX7" i="182"/>
  <c r="BX28" i="182" s="1"/>
  <c r="BX6" i="195"/>
  <c r="BX6" i="181" s="1"/>
  <c r="BX25" i="194"/>
  <c r="EK8" i="182"/>
  <c r="EK29" i="182" s="1"/>
  <c r="EK7" i="195"/>
  <c r="EK7" i="181" s="1"/>
  <c r="EK26" i="194"/>
  <c r="EL11" i="79"/>
  <c r="EL11" i="132"/>
  <c r="EL31" i="132" s="1"/>
  <c r="EL10" i="160" s="1"/>
  <c r="EP16" i="194"/>
  <c r="EP17" i="132"/>
  <c r="EP37" i="132" s="1"/>
  <c r="EP16" i="160" s="1"/>
  <c r="EP17" i="79"/>
  <c r="EC7" i="161"/>
  <c r="EC27" i="79"/>
  <c r="DY8" i="161"/>
  <c r="DY28" i="79"/>
  <c r="DY10" i="182"/>
  <c r="DY31" i="182" s="1"/>
  <c r="DY9" i="195"/>
  <c r="DY9" i="181" s="1"/>
  <c r="DY28" i="194"/>
  <c r="ED13" i="161"/>
  <c r="ED33" i="79"/>
  <c r="EC16" i="161"/>
  <c r="EC36" i="79"/>
  <c r="DK7" i="161"/>
  <c r="DK27" i="79"/>
  <c r="DE7" i="161"/>
  <c r="DE27" i="79"/>
  <c r="CT7" i="161"/>
  <c r="CT27" i="79"/>
  <c r="CI7" i="161"/>
  <c r="CI27" i="79"/>
  <c r="CG7" i="161"/>
  <c r="CG27" i="79"/>
  <c r="CD7" i="161"/>
  <c r="CD27" i="79"/>
  <c r="BT27" i="79"/>
  <c r="BT7" i="161"/>
  <c r="EM7" i="161"/>
  <c r="EM27" i="79"/>
  <c r="DZ7" i="182"/>
  <c r="DZ28" i="182" s="1"/>
  <c r="DZ6" i="195"/>
  <c r="DZ6" i="181" s="1"/>
  <c r="DZ25" i="194"/>
  <c r="EH7" i="161"/>
  <c r="EH27" i="79"/>
  <c r="DZ10" i="161"/>
  <c r="DZ30" i="79"/>
  <c r="DY13" i="161"/>
  <c r="DY33" i="79"/>
  <c r="EH13" i="161"/>
  <c r="EH33" i="79"/>
  <c r="DV7" i="161"/>
  <c r="DV27" i="79"/>
  <c r="DI7" i="161"/>
  <c r="DI27" i="79"/>
  <c r="DA7" i="161"/>
  <c r="DA27" i="79"/>
  <c r="CP7" i="161"/>
  <c r="CP27" i="79"/>
  <c r="CA7" i="161"/>
  <c r="CA27" i="79"/>
  <c r="EC10" i="161"/>
  <c r="EC30" i="79"/>
  <c r="DY16" i="161"/>
  <c r="DY36" i="79"/>
  <c r="EL16" i="161"/>
  <c r="EL36" i="79"/>
  <c r="EN7" i="161"/>
  <c r="EN27" i="79"/>
  <c r="EO8" i="161"/>
  <c r="EE7" i="182"/>
  <c r="EE28" i="182" s="1"/>
  <c r="EE25" i="194"/>
  <c r="EE6" i="195"/>
  <c r="EE6" i="181" s="1"/>
  <c r="DC7" i="182"/>
  <c r="DC28" i="182" s="1"/>
  <c r="DC6" i="195"/>
  <c r="DC6" i="181" s="1"/>
  <c r="DC25" i="194"/>
  <c r="CB6" i="195"/>
  <c r="CB6" i="181" s="1"/>
  <c r="CB7" i="182"/>
  <c r="CB28" i="182" s="1"/>
  <c r="CB25" i="194"/>
  <c r="BW14" i="54"/>
  <c r="BW12" i="194"/>
  <c r="BW13" i="132"/>
  <c r="BW33" i="132" s="1"/>
  <c r="BW12" i="160" s="1"/>
  <c r="BW13" i="79"/>
  <c r="CD17" i="54"/>
  <c r="CD15" i="194"/>
  <c r="CD16" i="132"/>
  <c r="CD36" i="132" s="1"/>
  <c r="CD15" i="160" s="1"/>
  <c r="CD16" i="79"/>
  <c r="CE18" i="194"/>
  <c r="CE19" i="132"/>
  <c r="CE39" i="132" s="1"/>
  <c r="CE18" i="160" s="1"/>
  <c r="CE19" i="79"/>
  <c r="CK11" i="54"/>
  <c r="CK9" i="194"/>
  <c r="CK10" i="132"/>
  <c r="CK30" i="132" s="1"/>
  <c r="CK9" i="160" s="1"/>
  <c r="CK10" i="79"/>
  <c r="CP7" i="194"/>
  <c r="CP8" i="79"/>
  <c r="CP8" i="132"/>
  <c r="CP28" i="132" s="1"/>
  <c r="CP7" i="160" s="1"/>
  <c r="CQ14" i="54"/>
  <c r="CQ12" i="194"/>
  <c r="CQ13" i="132"/>
  <c r="CQ33" i="132" s="1"/>
  <c r="CQ12" i="160" s="1"/>
  <c r="CQ13" i="79"/>
  <c r="CJ14" i="54"/>
  <c r="CJ12" i="194"/>
  <c r="CJ13" i="79"/>
  <c r="CJ13" i="132"/>
  <c r="CJ33" i="132" s="1"/>
  <c r="CJ12" i="160" s="1"/>
  <c r="DE11" i="54"/>
  <c r="DE9" i="194"/>
  <c r="DE10" i="132"/>
  <c r="DE30" i="132" s="1"/>
  <c r="DE9" i="160" s="1"/>
  <c r="DE10" i="79"/>
  <c r="DD17" i="54"/>
  <c r="DD15" i="194"/>
  <c r="DD16" i="79"/>
  <c r="DD16" i="132"/>
  <c r="DD36" i="132" s="1"/>
  <c r="DD15" i="160" s="1"/>
  <c r="DV20" i="194"/>
  <c r="DV21" i="132"/>
  <c r="DV41" i="132" s="1"/>
  <c r="DV20" i="160" s="1"/>
  <c r="DV21" i="79"/>
  <c r="EI11" i="54"/>
  <c r="EI9" i="194"/>
  <c r="EI10" i="79"/>
  <c r="EI10" i="132"/>
  <c r="EI30" i="132" s="1"/>
  <c r="EI9" i="160" s="1"/>
  <c r="EH7" i="194"/>
  <c r="EH8" i="79"/>
  <c r="EH8" i="132"/>
  <c r="EH28" i="132" s="1"/>
  <c r="EH7" i="160" s="1"/>
  <c r="EN14" i="54"/>
  <c r="EN12" i="194"/>
  <c r="EN13" i="79"/>
  <c r="EN13" i="132"/>
  <c r="EN33" i="132" s="1"/>
  <c r="EN12" i="160" s="1"/>
  <c r="EQ17" i="54"/>
  <c r="EQ15" i="194"/>
  <c r="EQ16" i="79"/>
  <c r="EQ16" i="132"/>
  <c r="EQ36" i="132" s="1"/>
  <c r="EQ15" i="160" s="1"/>
  <c r="EP13" i="194"/>
  <c r="EP14" i="79"/>
  <c r="EP14" i="132"/>
  <c r="EP34" i="132" s="1"/>
  <c r="EP13" i="160" s="1"/>
  <c r="EB8" i="182"/>
  <c r="EB29" i="182" s="1"/>
  <c r="EB7" i="195"/>
  <c r="EB7" i="181" s="1"/>
  <c r="EB26" i="194"/>
  <c r="EK8" i="161"/>
  <c r="EK28" i="79"/>
  <c r="DY18" i="194"/>
  <c r="DY19" i="132"/>
  <c r="DY39" i="132" s="1"/>
  <c r="DY18" i="160" s="1"/>
  <c r="DY19" i="79"/>
  <c r="ED13" i="182"/>
  <c r="ED34" i="182" s="1"/>
  <c r="ED12" i="195"/>
  <c r="ED12" i="181" s="1"/>
  <c r="ED31" i="194"/>
  <c r="DK7" i="182"/>
  <c r="DK28" i="182" s="1"/>
  <c r="DK6" i="195"/>
  <c r="DK6" i="181" s="1"/>
  <c r="DK25" i="194"/>
  <c r="CI7" i="182"/>
  <c r="CI28" i="182" s="1"/>
  <c r="CI25" i="194"/>
  <c r="CI6" i="195"/>
  <c r="CI6" i="181" s="1"/>
  <c r="EM7" i="194"/>
  <c r="EM8" i="132"/>
  <c r="EM28" i="132" s="1"/>
  <c r="EM7" i="160" s="1"/>
  <c r="EM8" i="79"/>
  <c r="CP7" i="182"/>
  <c r="CP28" i="182" s="1"/>
  <c r="CP6" i="195"/>
  <c r="CP6" i="181" s="1"/>
  <c r="CP25" i="194"/>
  <c r="BT11" i="54"/>
  <c r="BT9" i="194"/>
  <c r="BT10" i="79"/>
  <c r="BT10" i="132"/>
  <c r="BT30" i="132" s="1"/>
  <c r="BT9" i="160" s="1"/>
  <c r="BT21" i="54"/>
  <c r="BX17" i="54"/>
  <c r="BX15" i="194"/>
  <c r="BX16" i="79"/>
  <c r="BX16" i="132"/>
  <c r="BX36" i="132" s="1"/>
  <c r="BX15" i="160" s="1"/>
  <c r="CD11" i="54"/>
  <c r="CD9" i="194"/>
  <c r="CD10" i="132"/>
  <c r="CD30" i="132" s="1"/>
  <c r="CD9" i="160" s="1"/>
  <c r="CD10" i="79"/>
  <c r="CD19" i="54"/>
  <c r="CE21" i="54"/>
  <c r="CG7" i="194"/>
  <c r="CG8" i="132"/>
  <c r="CG28" i="132" s="1"/>
  <c r="CG7" i="160" s="1"/>
  <c r="CG8" i="79"/>
  <c r="CC19" i="54"/>
  <c r="CC7" i="194"/>
  <c r="CC8" i="132"/>
  <c r="CC28" i="132" s="1"/>
  <c r="CC7" i="160" s="1"/>
  <c r="CC8" i="79"/>
  <c r="CB7" i="194"/>
  <c r="CB8" i="132"/>
  <c r="CB28" i="132" s="1"/>
  <c r="CB7" i="160" s="1"/>
  <c r="CB8" i="79"/>
  <c r="CL11" i="54"/>
  <c r="CL9" i="194"/>
  <c r="CL10" i="132"/>
  <c r="CL30" i="132" s="1"/>
  <c r="CL9" i="160" s="1"/>
  <c r="CL10" i="79"/>
  <c r="CK18" i="194"/>
  <c r="CK19" i="132"/>
  <c r="CK39" i="132" s="1"/>
  <c r="CK18" i="160" s="1"/>
  <c r="CK19" i="79"/>
  <c r="CE14" i="54"/>
  <c r="CE12" i="194"/>
  <c r="CE13" i="132"/>
  <c r="CE33" i="132" s="1"/>
  <c r="CE12" i="160" s="1"/>
  <c r="CE13" i="79"/>
  <c r="CP17" i="54"/>
  <c r="CP15" i="194"/>
  <c r="CP16" i="132"/>
  <c r="CP36" i="132" s="1"/>
  <c r="CP15" i="160" s="1"/>
  <c r="CP16" i="79"/>
  <c r="CP14" i="54"/>
  <c r="CP12" i="194"/>
  <c r="CP13" i="132"/>
  <c r="CP33" i="132" s="1"/>
  <c r="CP12" i="160" s="1"/>
  <c r="CP13" i="79"/>
  <c r="CT17" i="54"/>
  <c r="CT15" i="194"/>
  <c r="CT16" i="132"/>
  <c r="CT36" i="132" s="1"/>
  <c r="CT15" i="160" s="1"/>
  <c r="CT16" i="79"/>
  <c r="CR21" i="132"/>
  <c r="CR41" i="132" s="1"/>
  <c r="CR20" i="160" s="1"/>
  <c r="CR21" i="79"/>
  <c r="CX17" i="54"/>
  <c r="CX16" i="132"/>
  <c r="CX36" i="132" s="1"/>
  <c r="CX15" i="160" s="1"/>
  <c r="CX15" i="194"/>
  <c r="CX16" i="79"/>
  <c r="CY7" i="194"/>
  <c r="CY8" i="132"/>
  <c r="CY28" i="132" s="1"/>
  <c r="CY7" i="160" s="1"/>
  <c r="CY8" i="79"/>
  <c r="DA11" i="54"/>
  <c r="DA9" i="194"/>
  <c r="DA10" i="132"/>
  <c r="DA30" i="132" s="1"/>
  <c r="DA9" i="160" s="1"/>
  <c r="DA10" i="79"/>
  <c r="DA20" i="194"/>
  <c r="DA21" i="132"/>
  <c r="DA41" i="132" s="1"/>
  <c r="DA20" i="160" s="1"/>
  <c r="DA21" i="79"/>
  <c r="DE20" i="194"/>
  <c r="DE21" i="132"/>
  <c r="DE41" i="132" s="1"/>
  <c r="DE20" i="160" s="1"/>
  <c r="DE21" i="79"/>
  <c r="DI11" i="54"/>
  <c r="DI9" i="194"/>
  <c r="DI10" i="132"/>
  <c r="DI30" i="132" s="1"/>
  <c r="DI9" i="160" s="1"/>
  <c r="DI10" i="79"/>
  <c r="DK17" i="54"/>
  <c r="DK15" i="194"/>
  <c r="DK16" i="79"/>
  <c r="DK16" i="132"/>
  <c r="DK36" i="132" s="1"/>
  <c r="DK15" i="160" s="1"/>
  <c r="DD7" i="194"/>
  <c r="DD8" i="132"/>
  <c r="DD28" i="132" s="1"/>
  <c r="DD7" i="160" s="1"/>
  <c r="DD8" i="79"/>
  <c r="DO17" i="54"/>
  <c r="DO15" i="194"/>
  <c r="DO16" i="132"/>
  <c r="DO36" i="132" s="1"/>
  <c r="DO15" i="160" s="1"/>
  <c r="DO16" i="79"/>
  <c r="DR11" i="54"/>
  <c r="DR9" i="194"/>
  <c r="DR10" i="132"/>
  <c r="DR30" i="132" s="1"/>
  <c r="DR9" i="160" s="1"/>
  <c r="DR10" i="79"/>
  <c r="DR21" i="54"/>
  <c r="DW17" i="54"/>
  <c r="DW15" i="194"/>
  <c r="DW16" i="132"/>
  <c r="DW36" i="132" s="1"/>
  <c r="DW15" i="160" s="1"/>
  <c r="DW16" i="79"/>
  <c r="EJ14" i="54"/>
  <c r="EJ12" i="194"/>
  <c r="EJ13" i="132"/>
  <c r="EJ33" i="132" s="1"/>
  <c r="EJ12" i="160" s="1"/>
  <c r="EJ13" i="79"/>
  <c r="EF18" i="194"/>
  <c r="EF19" i="79"/>
  <c r="EF19" i="132"/>
  <c r="EF39" i="132" s="1"/>
  <c r="EF18" i="160" s="1"/>
  <c r="EB17" i="54"/>
  <c r="EB15" i="194"/>
  <c r="EB16" i="79"/>
  <c r="EB16" i="132"/>
  <c r="EB36" i="132" s="1"/>
  <c r="EB15" i="160" s="1"/>
  <c r="EI7" i="194"/>
  <c r="EI8" i="132"/>
  <c r="EI28" i="132" s="1"/>
  <c r="EI7" i="160" s="1"/>
  <c r="EI8" i="79"/>
  <c r="EG14" i="54"/>
  <c r="EG12" i="194"/>
  <c r="EG13" i="132"/>
  <c r="EG33" i="132" s="1"/>
  <c r="EG12" i="160" s="1"/>
  <c r="EG13" i="79"/>
  <c r="EE11" i="54"/>
  <c r="EE9" i="194"/>
  <c r="EE10" i="132"/>
  <c r="EE30" i="132" s="1"/>
  <c r="EE9" i="160" s="1"/>
  <c r="EE10" i="79"/>
  <c r="EG17" i="54"/>
  <c r="EG15" i="194"/>
  <c r="EG16" i="132"/>
  <c r="EG36" i="132" s="1"/>
  <c r="EG15" i="160" s="1"/>
  <c r="EG16" i="79"/>
  <c r="ER11" i="54"/>
  <c r="ER9" i="194"/>
  <c r="ER10" i="79"/>
  <c r="ER10" i="132"/>
  <c r="ER30" i="132" s="1"/>
  <c r="ER9" i="160" s="1"/>
  <c r="ES17" i="54"/>
  <c r="ES15" i="194"/>
  <c r="ES16" i="132"/>
  <c r="ES36" i="132" s="1"/>
  <c r="ES15" i="160" s="1"/>
  <c r="ES16" i="79"/>
  <c r="ER21" i="54"/>
  <c r="EP19" i="132"/>
  <c r="EP39" i="132" s="1"/>
  <c r="EP18" i="160" s="1"/>
  <c r="EP18" i="194"/>
  <c r="EP19" i="79"/>
  <c r="EM14" i="54"/>
  <c r="EM12" i="194"/>
  <c r="EM13" i="79"/>
  <c r="EM13" i="132"/>
  <c r="EM33" i="132" s="1"/>
  <c r="EM12" i="160" s="1"/>
  <c r="EM17" i="54"/>
  <c r="EM15" i="194"/>
  <c r="EM16" i="132"/>
  <c r="EM36" i="132" s="1"/>
  <c r="EM15" i="160" s="1"/>
  <c r="EM16" i="79"/>
  <c r="EM19" i="54"/>
  <c r="EO7" i="161"/>
  <c r="EO27" i="79"/>
  <c r="EK21" i="161"/>
  <c r="EF7" i="161"/>
  <c r="EF27" i="79"/>
  <c r="EG8" i="161"/>
  <c r="EG28" i="79"/>
  <c r="ED10" i="161"/>
  <c r="ED30" i="79"/>
  <c r="EC13" i="182"/>
  <c r="EC34" i="182" s="1"/>
  <c r="EC31" i="194"/>
  <c r="EC12" i="195"/>
  <c r="EC12" i="181" s="1"/>
  <c r="DO7" i="194"/>
  <c r="DO8" i="132"/>
  <c r="DO28" i="132" s="1"/>
  <c r="DO7" i="160" s="1"/>
  <c r="DO8" i="79"/>
  <c r="DD11" i="54"/>
  <c r="DD9" i="194"/>
  <c r="DD10" i="79"/>
  <c r="DD10" i="132"/>
  <c r="DD30" i="132" s="1"/>
  <c r="DD9" i="160" s="1"/>
  <c r="CY11" i="54"/>
  <c r="CY9" i="194"/>
  <c r="CY10" i="132"/>
  <c r="CY30" i="132" s="1"/>
  <c r="CY9" i="160" s="1"/>
  <c r="CY10" i="79"/>
  <c r="CR7" i="194"/>
  <c r="CR8" i="132"/>
  <c r="CR28" i="132" s="1"/>
  <c r="CR7" i="160" s="1"/>
  <c r="CR8" i="79"/>
  <c r="CL7" i="194"/>
  <c r="CL8" i="79"/>
  <c r="CL8" i="132"/>
  <c r="CL28" i="132" s="1"/>
  <c r="CL7" i="160" s="1"/>
  <c r="CC11" i="54"/>
  <c r="CC9" i="194"/>
  <c r="CC10" i="132"/>
  <c r="CC30" i="132" s="1"/>
  <c r="CC9" i="160" s="1"/>
  <c r="CC10" i="79"/>
  <c r="BX11" i="54"/>
  <c r="BX9" i="194"/>
  <c r="BX10" i="79"/>
  <c r="BX10" i="132"/>
  <c r="BX30" i="132" s="1"/>
  <c r="BX9" i="160" s="1"/>
  <c r="EL7" i="182"/>
  <c r="EL28" i="182" s="1"/>
  <c r="EL6" i="195"/>
  <c r="EL6" i="181" s="1"/>
  <c r="EL25" i="194"/>
  <c r="EP7" i="194"/>
  <c r="EP8" i="79"/>
  <c r="EP8" i="132"/>
  <c r="EP28" i="132" s="1"/>
  <c r="EP7" i="160" s="1"/>
  <c r="EL10" i="161"/>
  <c r="EL30" i="79"/>
  <c r="EP16" i="161"/>
  <c r="EP36" i="79"/>
  <c r="DY7" i="161"/>
  <c r="DY27" i="79"/>
  <c r="EG7" i="182"/>
  <c r="EG28" i="182" s="1"/>
  <c r="EG6" i="195"/>
  <c r="EG6" i="181" s="1"/>
  <c r="EG25" i="194"/>
  <c r="DY8" i="182"/>
  <c r="DY29" i="182" s="1"/>
  <c r="DY7" i="195"/>
  <c r="DY7" i="181" s="1"/>
  <c r="DY26" i="194"/>
  <c r="EC8" i="182"/>
  <c r="EC29" i="182" s="1"/>
  <c r="EC7" i="195"/>
  <c r="EC7" i="181" s="1"/>
  <c r="EC26" i="194"/>
  <c r="DY11" i="161"/>
  <c r="DY31" i="79"/>
  <c r="DW7" i="161"/>
  <c r="DW27" i="79"/>
  <c r="BT7" i="182"/>
  <c r="BT28" i="182" s="1"/>
  <c r="BT6" i="195"/>
  <c r="BT6" i="181" s="1"/>
  <c r="BT25" i="194"/>
  <c r="EM7" i="182"/>
  <c r="EM28" i="182" s="1"/>
  <c r="EM6" i="195"/>
  <c r="EM6" i="181" s="1"/>
  <c r="EM25" i="194"/>
  <c r="EQ7" i="182"/>
  <c r="EQ28" i="182" s="1"/>
  <c r="EQ6" i="195"/>
  <c r="EQ6" i="181" s="1"/>
  <c r="EQ25" i="194"/>
  <c r="EL8" i="182"/>
  <c r="EL29" i="182" s="1"/>
  <c r="EL7" i="195"/>
  <c r="EL7" i="181" s="1"/>
  <c r="EL26" i="194"/>
  <c r="EO10" i="182"/>
  <c r="EO31" i="182" s="1"/>
  <c r="EO9" i="195"/>
  <c r="EO9" i="181" s="1"/>
  <c r="EO28" i="194"/>
  <c r="EL13" i="194"/>
  <c r="EL14" i="79"/>
  <c r="ED7" i="161"/>
  <c r="ED27" i="79"/>
  <c r="EH7" i="182"/>
  <c r="EH28" i="182" s="1"/>
  <c r="EH6" i="195"/>
  <c r="EH6" i="181" s="1"/>
  <c r="EH25" i="194"/>
  <c r="DZ8" i="161"/>
  <c r="DZ28" i="79"/>
  <c r="ED16" i="182"/>
  <c r="ED37" i="182" s="1"/>
  <c r="ED15" i="195"/>
  <c r="ED15" i="181" s="1"/>
  <c r="ED34" i="194"/>
  <c r="CJ27" i="79"/>
  <c r="CJ7" i="161"/>
  <c r="CE7" i="182"/>
  <c r="CE28" i="182" s="1"/>
  <c r="CE6" i="195"/>
  <c r="CE6" i="181" s="1"/>
  <c r="CE25" i="194"/>
  <c r="BU7" i="182"/>
  <c r="BU28" i="182" s="1"/>
  <c r="BU6" i="195"/>
  <c r="BU6" i="181" s="1"/>
  <c r="BU25" i="194"/>
  <c r="EK19" i="182"/>
  <c r="EK40" i="182" s="1"/>
  <c r="EK37" i="194"/>
  <c r="EK18" i="195"/>
  <c r="EK18" i="181" s="1"/>
  <c r="DR7" i="182"/>
  <c r="DR28" i="182" s="1"/>
  <c r="DR6" i="195"/>
  <c r="DR6" i="181" s="1"/>
  <c r="DR25" i="194"/>
  <c r="CQ7" i="182"/>
  <c r="CQ28" i="182" s="1"/>
  <c r="CQ6" i="195"/>
  <c r="CQ6" i="181" s="1"/>
  <c r="CQ25" i="194"/>
  <c r="BW7" i="182"/>
  <c r="BW28" i="182" s="1"/>
  <c r="BW6" i="195"/>
  <c r="BW6" i="181" s="1"/>
  <c r="BW25" i="194"/>
  <c r="EI7" i="182"/>
  <c r="EI28" i="182" s="1"/>
  <c r="EI6" i="195"/>
  <c r="EI6" i="181" s="1"/>
  <c r="EI25" i="194"/>
  <c r="CK7" i="182"/>
  <c r="CK28" i="182" s="1"/>
  <c r="CK6" i="195"/>
  <c r="CK6" i="181" s="1"/>
  <c r="CK25" i="194"/>
  <c r="EN6" i="195"/>
  <c r="EN6" i="181" s="1"/>
  <c r="EN7" i="182"/>
  <c r="EN28" i="182" s="1"/>
  <c r="EN25" i="194"/>
  <c r="EP28" i="194"/>
  <c r="ES13" i="182"/>
  <c r="ES34" i="182" s="1"/>
  <c r="ES31" i="194"/>
  <c r="ES12" i="195"/>
  <c r="ES12" i="181" s="1"/>
  <c r="EA7" i="182"/>
  <c r="EA28" i="182" s="1"/>
  <c r="EA6" i="195"/>
  <c r="EA6" i="181" s="1"/>
  <c r="EA25" i="194"/>
  <c r="CX7" i="182"/>
  <c r="CX28" i="182" s="1"/>
  <c r="CX6" i="195"/>
  <c r="CX6" i="181" s="1"/>
  <c r="CX25" i="194"/>
  <c r="ER7" i="182"/>
  <c r="ER28" i="182" s="1"/>
  <c r="ER6" i="195"/>
  <c r="ER6" i="181" s="1"/>
  <c r="ER25" i="194"/>
  <c r="EO17" i="182"/>
  <c r="EO38" i="182" s="1"/>
  <c r="EO35" i="194"/>
  <c r="EO16" i="195"/>
  <c r="EO16" i="181" s="1"/>
  <c r="EE17" i="54"/>
  <c r="EE15" i="194"/>
  <c r="EE16" i="132"/>
  <c r="EE36" i="132" s="1"/>
  <c r="EE15" i="160" s="1"/>
  <c r="EE16" i="79"/>
  <c r="DC11" i="54"/>
  <c r="DC9" i="194"/>
  <c r="DC10" i="132"/>
  <c r="DC30" i="132" s="1"/>
  <c r="DC9" i="160" s="1"/>
  <c r="DC10" i="79"/>
  <c r="CB17" i="54"/>
  <c r="CB15" i="194"/>
  <c r="CB16" i="79"/>
  <c r="CB16" i="132"/>
  <c r="CB36" i="132" s="1"/>
  <c r="CB15" i="160" s="1"/>
  <c r="EQ19" i="54"/>
  <c r="EQ21" i="54"/>
  <c r="EH19" i="54"/>
  <c r="EH21" i="54"/>
  <c r="EI21" i="54"/>
  <c r="EI19" i="54"/>
  <c r="DW19" i="54"/>
  <c r="DW21" i="54"/>
  <c r="DD21" i="54"/>
  <c r="DD19" i="54"/>
  <c r="DI19" i="54"/>
  <c r="DI21" i="54"/>
  <c r="DC21" i="54"/>
  <c r="DC19" i="54"/>
  <c r="CJ19" i="54"/>
  <c r="CJ21" i="54"/>
  <c r="CX19" i="54"/>
  <c r="CX21" i="54"/>
  <c r="CY19" i="54"/>
  <c r="CY21" i="54"/>
  <c r="CT19" i="54"/>
  <c r="CT21" i="54"/>
  <c r="CQ21" i="54"/>
  <c r="CQ19" i="54"/>
  <c r="CP21" i="54"/>
  <c r="CP19" i="54"/>
  <c r="CB19" i="54"/>
  <c r="CB21" i="54"/>
  <c r="CC21" i="54"/>
  <c r="CG19" i="54"/>
  <c r="CG21" i="54"/>
  <c r="BW19" i="54"/>
  <c r="BW21" i="54"/>
  <c r="BX19" i="54"/>
  <c r="BX21" i="54"/>
  <c r="BU19" i="54"/>
  <c r="BU21" i="54"/>
  <c r="EP10" i="182" l="1"/>
  <c r="EP31" i="182" s="1"/>
  <c r="ED21" i="79"/>
  <c r="ED21" i="161" s="1"/>
  <c r="EP9" i="195"/>
  <c r="EP9" i="181" s="1"/>
  <c r="ES20" i="194"/>
  <c r="EK14" i="79"/>
  <c r="EK34" i="79" s="1"/>
  <c r="ED21" i="132"/>
  <c r="ED41" i="132" s="1"/>
  <c r="ED20" i="160" s="1"/>
  <c r="EK28" i="194"/>
  <c r="EL12" i="195"/>
  <c r="EL12" i="181" s="1"/>
  <c r="EK9" i="195"/>
  <c r="EK9" i="181" s="1"/>
  <c r="EL31" i="194"/>
  <c r="EO34" i="194"/>
  <c r="ED26" i="194"/>
  <c r="ED7" i="195"/>
  <c r="ED7" i="181" s="1"/>
  <c r="EP15" i="195"/>
  <c r="EP15" i="181" s="1"/>
  <c r="CL21" i="132"/>
  <c r="CL41" i="132" s="1"/>
  <c r="CL20" i="160" s="1"/>
  <c r="DA19" i="79"/>
  <c r="DA19" i="161" s="1"/>
  <c r="EC11" i="132"/>
  <c r="EC31" i="132" s="1"/>
  <c r="EC10" i="160" s="1"/>
  <c r="DZ15" i="195"/>
  <c r="DZ15" i="181" s="1"/>
  <c r="EK14" i="132"/>
  <c r="EK34" i="132" s="1"/>
  <c r="EK13" i="160" s="1"/>
  <c r="EK13" i="182"/>
  <c r="EK34" i="182" s="1"/>
  <c r="DZ34" i="194"/>
  <c r="DK19" i="132"/>
  <c r="DK39" i="132" s="1"/>
  <c r="DK18" i="160" s="1"/>
  <c r="EC11" i="79"/>
  <c r="EC11" i="161" s="1"/>
  <c r="EO8" i="182"/>
  <c r="EO29" i="182" s="1"/>
  <c r="EK17" i="79"/>
  <c r="DV19" i="132"/>
  <c r="DV39" i="132" s="1"/>
  <c r="DV18" i="160" s="1"/>
  <c r="CL20" i="194"/>
  <c r="CL21" i="182" s="1"/>
  <c r="CL42" i="182" s="1"/>
  <c r="DZ13" i="161"/>
  <c r="ED8" i="161"/>
  <c r="DA18" i="194"/>
  <c r="DA37" i="194" s="1"/>
  <c r="ED8" i="182"/>
  <c r="ED29" i="182" s="1"/>
  <c r="EK17" i="132"/>
  <c r="EK37" i="132" s="1"/>
  <c r="EK16" i="160" s="1"/>
  <c r="DZ14" i="132"/>
  <c r="DZ34" i="132" s="1"/>
  <c r="DZ13" i="160" s="1"/>
  <c r="EO16" i="182"/>
  <c r="EO37" i="182" s="1"/>
  <c r="DY12" i="195"/>
  <c r="DY12" i="181" s="1"/>
  <c r="DZ14" i="79"/>
  <c r="DY31" i="194"/>
  <c r="EK16" i="182"/>
  <c r="EK37" i="182" s="1"/>
  <c r="EO13" i="182"/>
  <c r="EO34" i="182" s="1"/>
  <c r="DK18" i="194"/>
  <c r="DK18" i="195" s="1"/>
  <c r="DK18" i="181" s="1"/>
  <c r="EO36" i="79"/>
  <c r="ES21" i="132"/>
  <c r="ES41" i="132" s="1"/>
  <c r="ES20" i="160" s="1"/>
  <c r="EO20" i="194"/>
  <c r="EO39" i="194" s="1"/>
  <c r="CA21" i="132"/>
  <c r="CA41" i="132" s="1"/>
  <c r="CA20" i="160" s="1"/>
  <c r="EO26" i="194"/>
  <c r="EO12" i="195"/>
  <c r="EO12" i="181" s="1"/>
  <c r="EK33" i="79"/>
  <c r="ED36" i="79"/>
  <c r="EK15" i="195"/>
  <c r="EK15" i="181" s="1"/>
  <c r="DV18" i="194"/>
  <c r="DV18" i="195" s="1"/>
  <c r="DV18" i="181" s="1"/>
  <c r="EJ21" i="79"/>
  <c r="EJ21" i="161" s="1"/>
  <c r="EJ20" i="194"/>
  <c r="EC20" i="194"/>
  <c r="EC21" i="79"/>
  <c r="EC21" i="132"/>
  <c r="EC41" i="132" s="1"/>
  <c r="EC20" i="160" s="1"/>
  <c r="EC18" i="194"/>
  <c r="EC19" i="132"/>
  <c r="EC39" i="132" s="1"/>
  <c r="EC18" i="160" s="1"/>
  <c r="EC19" i="79"/>
  <c r="CQ18" i="194"/>
  <c r="CQ19" i="132"/>
  <c r="CQ39" i="132" s="1"/>
  <c r="CQ18" i="160" s="1"/>
  <c r="CQ19" i="79"/>
  <c r="DI20" i="194"/>
  <c r="DI21" i="132"/>
  <c r="DI41" i="132" s="1"/>
  <c r="DI20" i="160" s="1"/>
  <c r="DI21" i="79"/>
  <c r="EH20" i="194"/>
  <c r="EH21" i="79"/>
  <c r="EH21" i="132"/>
  <c r="EH41" i="132" s="1"/>
  <c r="EH20" i="160" s="1"/>
  <c r="CB18" i="194"/>
  <c r="CB19" i="79"/>
  <c r="CB19" i="132"/>
  <c r="CB39" i="132" s="1"/>
  <c r="CB18" i="160" s="1"/>
  <c r="CJ18" i="194"/>
  <c r="CJ19" i="79"/>
  <c r="CJ19" i="132"/>
  <c r="CJ39" i="132" s="1"/>
  <c r="CJ18" i="160" s="1"/>
  <c r="BX18" i="194"/>
  <c r="BX19" i="79"/>
  <c r="BX19" i="132"/>
  <c r="BX39" i="132" s="1"/>
  <c r="BX18" i="160" s="1"/>
  <c r="CX20" i="194"/>
  <c r="CX21" i="79"/>
  <c r="CX21" i="132"/>
  <c r="CX41" i="132" s="1"/>
  <c r="CX20" i="160" s="1"/>
  <c r="EQ20" i="194"/>
  <c r="EQ21" i="132"/>
  <c r="EQ41" i="132" s="1"/>
  <c r="EQ20" i="160" s="1"/>
  <c r="EQ21" i="79"/>
  <c r="EP8" i="182"/>
  <c r="EP29" i="182" s="1"/>
  <c r="EP7" i="195"/>
  <c r="EP7" i="181" s="1"/>
  <c r="EP26" i="194"/>
  <c r="BX10" i="194"/>
  <c r="BX11" i="132"/>
  <c r="BX31" i="132" s="1"/>
  <c r="BX10" i="160" s="1"/>
  <c r="BX11" i="79"/>
  <c r="CC10" i="194"/>
  <c r="CC11" i="132"/>
  <c r="CC31" i="132" s="1"/>
  <c r="CC10" i="160" s="1"/>
  <c r="CC11" i="79"/>
  <c r="CR8" i="161"/>
  <c r="CR28" i="79"/>
  <c r="DD30" i="79"/>
  <c r="DD10" i="161"/>
  <c r="EM18" i="194"/>
  <c r="EM19" i="79"/>
  <c r="EM19" i="132"/>
  <c r="EM39" i="132" s="1"/>
  <c r="EM18" i="160" s="1"/>
  <c r="EM16" i="194"/>
  <c r="EM17" i="132"/>
  <c r="EM37" i="132" s="1"/>
  <c r="EM16" i="160" s="1"/>
  <c r="EM17" i="79"/>
  <c r="EM13" i="194"/>
  <c r="EM14" i="132"/>
  <c r="EM34" i="132" s="1"/>
  <c r="EM13" i="160" s="1"/>
  <c r="EM14" i="79"/>
  <c r="ER20" i="194"/>
  <c r="ER21" i="132"/>
  <c r="ER41" i="132" s="1"/>
  <c r="ER20" i="160" s="1"/>
  <c r="ER21" i="79"/>
  <c r="ES16" i="194"/>
  <c r="ES17" i="132"/>
  <c r="ES37" i="132" s="1"/>
  <c r="ES16" i="160" s="1"/>
  <c r="ES17" i="79"/>
  <c r="ER10" i="194"/>
  <c r="ER11" i="132"/>
  <c r="ER31" i="132" s="1"/>
  <c r="ER10" i="160" s="1"/>
  <c r="ER11" i="79"/>
  <c r="EG16" i="194"/>
  <c r="EG17" i="132"/>
  <c r="EG37" i="132" s="1"/>
  <c r="EG16" i="160" s="1"/>
  <c r="EG17" i="79"/>
  <c r="EE10" i="194"/>
  <c r="EE11" i="132"/>
  <c r="EE31" i="132" s="1"/>
  <c r="EE10" i="160" s="1"/>
  <c r="EE11" i="79"/>
  <c r="EG13" i="194"/>
  <c r="EG14" i="79"/>
  <c r="EG14" i="132"/>
  <c r="EG34" i="132" s="1"/>
  <c r="EG13" i="160" s="1"/>
  <c r="DK16" i="182"/>
  <c r="DK37" i="182" s="1"/>
  <c r="DK15" i="195"/>
  <c r="DK15" i="181" s="1"/>
  <c r="DK34" i="194"/>
  <c r="DI10" i="182"/>
  <c r="DI31" i="182" s="1"/>
  <c r="DI9" i="195"/>
  <c r="DI9" i="181" s="1"/>
  <c r="DI28" i="194"/>
  <c r="DE21" i="182"/>
  <c r="DE42" i="182" s="1"/>
  <c r="DE20" i="195"/>
  <c r="DE20" i="181" s="1"/>
  <c r="DE39" i="194"/>
  <c r="DA10" i="161"/>
  <c r="DA30" i="79"/>
  <c r="CY8" i="161"/>
  <c r="CY28" i="79"/>
  <c r="CX16" i="182"/>
  <c r="CX37" i="182" s="1"/>
  <c r="CX15" i="195"/>
  <c r="CX15" i="181" s="1"/>
  <c r="CX34" i="194"/>
  <c r="CT16" i="182"/>
  <c r="CT37" i="182" s="1"/>
  <c r="CT34" i="194"/>
  <c r="CT15" i="195"/>
  <c r="CT15" i="181" s="1"/>
  <c r="CP13" i="182"/>
  <c r="CP34" i="182" s="1"/>
  <c r="CP31" i="194"/>
  <c r="CP12" i="195"/>
  <c r="CP12" i="181" s="1"/>
  <c r="CP16" i="182"/>
  <c r="CP37" i="182" s="1"/>
  <c r="CP15" i="195"/>
  <c r="CP15" i="181" s="1"/>
  <c r="CP34" i="194"/>
  <c r="CE13" i="182"/>
  <c r="CE34" i="182" s="1"/>
  <c r="CE31" i="194"/>
  <c r="CE12" i="195"/>
  <c r="CE12" i="181" s="1"/>
  <c r="CK19" i="182"/>
  <c r="CK40" i="182" s="1"/>
  <c r="CK37" i="194"/>
  <c r="CK18" i="195"/>
  <c r="CK18" i="181" s="1"/>
  <c r="CL10" i="194"/>
  <c r="CL11" i="79"/>
  <c r="CL11" i="132"/>
  <c r="CL31" i="132" s="1"/>
  <c r="CL10" i="160" s="1"/>
  <c r="CC8" i="161"/>
  <c r="CC28" i="79"/>
  <c r="CG8" i="161"/>
  <c r="CG28" i="79"/>
  <c r="CD19" i="132"/>
  <c r="CD39" i="132" s="1"/>
  <c r="CD18" i="160" s="1"/>
  <c r="CD18" i="194"/>
  <c r="CD19" i="79"/>
  <c r="CD10" i="194"/>
  <c r="CD11" i="79"/>
  <c r="CD11" i="132"/>
  <c r="CD31" i="132" s="1"/>
  <c r="CD10" i="160" s="1"/>
  <c r="BX16" i="194"/>
  <c r="BX17" i="132"/>
  <c r="BX37" i="132" s="1"/>
  <c r="BX16" i="160" s="1"/>
  <c r="BX17" i="79"/>
  <c r="BT10" i="182"/>
  <c r="BT31" i="182" s="1"/>
  <c r="BT9" i="195"/>
  <c r="BT9" i="181" s="1"/>
  <c r="BT28" i="194"/>
  <c r="EM8" i="182"/>
  <c r="EM29" i="182" s="1"/>
  <c r="EM7" i="195"/>
  <c r="EM7" i="181" s="1"/>
  <c r="EM26" i="194"/>
  <c r="EP14" i="182"/>
  <c r="EP35" i="182" s="1"/>
  <c r="EP13" i="195"/>
  <c r="EP13" i="181" s="1"/>
  <c r="EP32" i="194"/>
  <c r="EQ16" i="161"/>
  <c r="EQ36" i="79"/>
  <c r="EN13" i="182"/>
  <c r="EN34" i="182" s="1"/>
  <c r="EN12" i="195"/>
  <c r="EN12" i="181" s="1"/>
  <c r="EN31" i="194"/>
  <c r="EH8" i="182"/>
  <c r="EH29" i="182" s="1"/>
  <c r="EH7" i="195"/>
  <c r="EH7" i="181" s="1"/>
  <c r="EH26" i="194"/>
  <c r="EI10" i="194"/>
  <c r="EI11" i="132"/>
  <c r="EI31" i="132" s="1"/>
  <c r="EI10" i="160" s="1"/>
  <c r="EI11" i="79"/>
  <c r="DE10" i="161"/>
  <c r="DE30" i="79"/>
  <c r="CQ13" i="161"/>
  <c r="CQ33" i="79"/>
  <c r="CL21" i="161"/>
  <c r="CL41" i="79"/>
  <c r="CK10" i="182"/>
  <c r="CK31" i="182" s="1"/>
  <c r="CK9" i="195"/>
  <c r="CK9" i="181" s="1"/>
  <c r="CK28" i="194"/>
  <c r="CE19" i="182"/>
  <c r="CE40" i="182" s="1"/>
  <c r="CE18" i="195"/>
  <c r="CE18" i="181" s="1"/>
  <c r="CE37" i="194"/>
  <c r="CD16" i="194"/>
  <c r="CD17" i="79"/>
  <c r="CD17" i="132"/>
  <c r="CD37" i="132" s="1"/>
  <c r="CD16" i="160" s="1"/>
  <c r="BW13" i="194"/>
  <c r="BW14" i="132"/>
  <c r="BW34" i="132" s="1"/>
  <c r="BW13" i="160" s="1"/>
  <c r="BW14" i="79"/>
  <c r="EL31" i="79"/>
  <c r="EL11" i="161"/>
  <c r="EQ8" i="182"/>
  <c r="EQ29" i="182" s="1"/>
  <c r="EQ7" i="195"/>
  <c r="EQ7" i="181" s="1"/>
  <c r="EQ26" i="194"/>
  <c r="EM10" i="194"/>
  <c r="EM11" i="132"/>
  <c r="EM31" i="132" s="1"/>
  <c r="EM10" i="160" s="1"/>
  <c r="EM11" i="79"/>
  <c r="ER18" i="194"/>
  <c r="ER19" i="132"/>
  <c r="ER39" i="132" s="1"/>
  <c r="ER18" i="160" s="1"/>
  <c r="ER19" i="79"/>
  <c r="ES10" i="194"/>
  <c r="ES11" i="132"/>
  <c r="ES31" i="132" s="1"/>
  <c r="ES10" i="160" s="1"/>
  <c r="ES11" i="79"/>
  <c r="EN11" i="132"/>
  <c r="EN31" i="132" s="1"/>
  <c r="EN10" i="160" s="1"/>
  <c r="EN11" i="79"/>
  <c r="EN10" i="194"/>
  <c r="EA16" i="194"/>
  <c r="EA17" i="132"/>
  <c r="EA37" i="132" s="1"/>
  <c r="EA16" i="160" s="1"/>
  <c r="EA17" i="79"/>
  <c r="EE21" i="161"/>
  <c r="EE41" i="79"/>
  <c r="EG21" i="161"/>
  <c r="EG41" i="79"/>
  <c r="EB13" i="182"/>
  <c r="EB34" i="182" s="1"/>
  <c r="EB12" i="195"/>
  <c r="EB12" i="181" s="1"/>
  <c r="EB31" i="194"/>
  <c r="EF21" i="182"/>
  <c r="EF42" i="182" s="1"/>
  <c r="EF39" i="194"/>
  <c r="EF20" i="195"/>
  <c r="EF20" i="181" s="1"/>
  <c r="EF13" i="194"/>
  <c r="EF14" i="132"/>
  <c r="EF34" i="132" s="1"/>
  <c r="EF13" i="160" s="1"/>
  <c r="EF14" i="79"/>
  <c r="DW10" i="194"/>
  <c r="DW11" i="132"/>
  <c r="DW31" i="132" s="1"/>
  <c r="DW10" i="160" s="1"/>
  <c r="DW11" i="79"/>
  <c r="DV13" i="194"/>
  <c r="DV14" i="132"/>
  <c r="DV34" i="132" s="1"/>
  <c r="DV13" i="160" s="1"/>
  <c r="DV14" i="79"/>
  <c r="DO21" i="182"/>
  <c r="DO42" i="182" s="1"/>
  <c r="DO39" i="194"/>
  <c r="DO20" i="195"/>
  <c r="DO20" i="181" s="1"/>
  <c r="DO10" i="194"/>
  <c r="DO11" i="132"/>
  <c r="DO31" i="132" s="1"/>
  <c r="DO10" i="160" s="1"/>
  <c r="DO11" i="79"/>
  <c r="DI8" i="161"/>
  <c r="DI28" i="79"/>
  <c r="CI8" i="182"/>
  <c r="CI29" i="182" s="1"/>
  <c r="CI7" i="195"/>
  <c r="CI7" i="181" s="1"/>
  <c r="CI26" i="194"/>
  <c r="CX8" i="182"/>
  <c r="CX29" i="182" s="1"/>
  <c r="CX7" i="195"/>
  <c r="CX7" i="181" s="1"/>
  <c r="CX26" i="194"/>
  <c r="CX13" i="194"/>
  <c r="CX14" i="79"/>
  <c r="CX14" i="132"/>
  <c r="CX34" i="132" s="1"/>
  <c r="CX13" i="160" s="1"/>
  <c r="CR13" i="194"/>
  <c r="CR14" i="132"/>
  <c r="CR34" i="132" s="1"/>
  <c r="CR13" i="160" s="1"/>
  <c r="CR14" i="79"/>
  <c r="CT10" i="194"/>
  <c r="CT11" i="79"/>
  <c r="CT11" i="132"/>
  <c r="CT31" i="132" s="1"/>
  <c r="CT10" i="160" s="1"/>
  <c r="CI21" i="161"/>
  <c r="CI41" i="79"/>
  <c r="CK16" i="161"/>
  <c r="CK36" i="79"/>
  <c r="CA13" i="161"/>
  <c r="CA33" i="79"/>
  <c r="CA16" i="161"/>
  <c r="CA36" i="79"/>
  <c r="CA19" i="161"/>
  <c r="CA39" i="79"/>
  <c r="CD13" i="182"/>
  <c r="CD34" i="182" s="1"/>
  <c r="CD12" i="195"/>
  <c r="CD12" i="181" s="1"/>
  <c r="CD31" i="194"/>
  <c r="BX33" i="79"/>
  <c r="BX13" i="161"/>
  <c r="BU8" i="161"/>
  <c r="BU28" i="79"/>
  <c r="ER8" i="182"/>
  <c r="ER29" i="182" s="1"/>
  <c r="ER7" i="195"/>
  <c r="ER7" i="181" s="1"/>
  <c r="ER26" i="194"/>
  <c r="EJ39" i="194"/>
  <c r="DR16" i="182"/>
  <c r="DR37" i="182" s="1"/>
  <c r="DR15" i="195"/>
  <c r="DR15" i="181" s="1"/>
  <c r="DR34" i="194"/>
  <c r="DI16" i="182"/>
  <c r="DI37" i="182" s="1"/>
  <c r="DI34" i="194"/>
  <c r="DI15" i="195"/>
  <c r="DI15" i="181" s="1"/>
  <c r="CY13" i="182"/>
  <c r="CY34" i="182" s="1"/>
  <c r="CY12" i="195"/>
  <c r="CY12" i="181" s="1"/>
  <c r="CY31" i="194"/>
  <c r="CD21" i="182"/>
  <c r="CD42" i="182" s="1"/>
  <c r="CD20" i="195"/>
  <c r="CD20" i="181" s="1"/>
  <c r="CD39" i="194"/>
  <c r="BU13" i="194"/>
  <c r="BU14" i="132"/>
  <c r="BU34" i="132" s="1"/>
  <c r="BU13" i="160" s="1"/>
  <c r="BU14" i="79"/>
  <c r="EE8" i="182"/>
  <c r="EE29" i="182" s="1"/>
  <c r="EE7" i="195"/>
  <c r="EE7" i="181" s="1"/>
  <c r="EE26" i="194"/>
  <c r="CA8" i="182"/>
  <c r="CA29" i="182" s="1"/>
  <c r="CA7" i="195"/>
  <c r="CA7" i="181" s="1"/>
  <c r="CA26" i="194"/>
  <c r="CJ17" i="132"/>
  <c r="CJ37" i="132" s="1"/>
  <c r="CJ16" i="160" s="1"/>
  <c r="CJ16" i="194"/>
  <c r="CJ17" i="79"/>
  <c r="CP10" i="194"/>
  <c r="CP11" i="79"/>
  <c r="CP11" i="132"/>
  <c r="CP31" i="132" s="1"/>
  <c r="CP10" i="160" s="1"/>
  <c r="DI13" i="161"/>
  <c r="DI33" i="79"/>
  <c r="DV8" i="161"/>
  <c r="DV28" i="79"/>
  <c r="ED17" i="161"/>
  <c r="ED37" i="79"/>
  <c r="EH14" i="182"/>
  <c r="EH35" i="182" s="1"/>
  <c r="EH13" i="195"/>
  <c r="EH13" i="181" s="1"/>
  <c r="EH32" i="194"/>
  <c r="DZ11" i="161"/>
  <c r="DZ31" i="79"/>
  <c r="DZ21" i="182"/>
  <c r="DZ42" i="182" s="1"/>
  <c r="DZ20" i="195"/>
  <c r="DZ20" i="181" s="1"/>
  <c r="DZ39" i="194"/>
  <c r="EH16" i="194"/>
  <c r="EH17" i="132"/>
  <c r="EH37" i="132" s="1"/>
  <c r="EH16" i="160" s="1"/>
  <c r="EH17" i="79"/>
  <c r="DW13" i="182"/>
  <c r="DW34" i="182" s="1"/>
  <c r="DW12" i="195"/>
  <c r="DW12" i="181" s="1"/>
  <c r="DW31" i="194"/>
  <c r="EC17" i="182"/>
  <c r="EC38" i="182" s="1"/>
  <c r="EC16" i="195"/>
  <c r="EC16" i="181" s="1"/>
  <c r="EC35" i="194"/>
  <c r="EB19" i="182"/>
  <c r="EB40" i="182" s="1"/>
  <c r="EB18" i="195"/>
  <c r="EB18" i="181" s="1"/>
  <c r="EB37" i="194"/>
  <c r="EF8" i="161"/>
  <c r="EF28" i="79"/>
  <c r="EB30" i="79"/>
  <c r="EB10" i="161"/>
  <c r="ES8" i="161"/>
  <c r="ES28" i="79"/>
  <c r="DZ19" i="182"/>
  <c r="DZ40" i="182" s="1"/>
  <c r="DZ18" i="195"/>
  <c r="DZ18" i="181" s="1"/>
  <c r="DZ37" i="194"/>
  <c r="EL19" i="182"/>
  <c r="EL40" i="182" s="1"/>
  <c r="EL18" i="195"/>
  <c r="EL18" i="181" s="1"/>
  <c r="EL37" i="194"/>
  <c r="ES19" i="161"/>
  <c r="ES39" i="79"/>
  <c r="ER13" i="161"/>
  <c r="ER33" i="79"/>
  <c r="EH10" i="161"/>
  <c r="EH30" i="79"/>
  <c r="EA20" i="194"/>
  <c r="EA21" i="132"/>
  <c r="EA41" i="132" s="1"/>
  <c r="EA20" i="160" s="1"/>
  <c r="EA21" i="79"/>
  <c r="EJ19" i="161"/>
  <c r="EJ39" i="79"/>
  <c r="EJ36" i="79"/>
  <c r="EJ16" i="161"/>
  <c r="EJ10" i="161"/>
  <c r="EJ30" i="79"/>
  <c r="DV16" i="182"/>
  <c r="DV37" i="182" s="1"/>
  <c r="DV15" i="195"/>
  <c r="DV15" i="181" s="1"/>
  <c r="DV34" i="194"/>
  <c r="DO19" i="161"/>
  <c r="DO39" i="79"/>
  <c r="DD13" i="194"/>
  <c r="DD14" i="132"/>
  <c r="DD34" i="132" s="1"/>
  <c r="DD13" i="160" s="1"/>
  <c r="DD14" i="79"/>
  <c r="DE13" i="161"/>
  <c r="DE33" i="79"/>
  <c r="DE16" i="161"/>
  <c r="DE36" i="79"/>
  <c r="DC8" i="161"/>
  <c r="DC28" i="79"/>
  <c r="CY16" i="182"/>
  <c r="CY37" i="182" s="1"/>
  <c r="CY34" i="194"/>
  <c r="CY15" i="195"/>
  <c r="CY15" i="181" s="1"/>
  <c r="CJ10" i="182"/>
  <c r="CJ31" i="182" s="1"/>
  <c r="CJ9" i="195"/>
  <c r="CJ9" i="181" s="1"/>
  <c r="CJ28" i="194"/>
  <c r="CR16" i="182"/>
  <c r="CR37" i="182" s="1"/>
  <c r="CR15" i="195"/>
  <c r="CR15" i="181" s="1"/>
  <c r="CR34" i="194"/>
  <c r="CT8" i="182"/>
  <c r="CT29" i="182" s="1"/>
  <c r="CT7" i="195"/>
  <c r="CT7" i="181" s="1"/>
  <c r="CT26" i="194"/>
  <c r="CQ16" i="194"/>
  <c r="CQ17" i="132"/>
  <c r="CQ37" i="132" s="1"/>
  <c r="CQ16" i="160" s="1"/>
  <c r="CQ17" i="79"/>
  <c r="CI16" i="194"/>
  <c r="CI17" i="132"/>
  <c r="CI37" i="132" s="1"/>
  <c r="CI16" i="160" s="1"/>
  <c r="CI17" i="79"/>
  <c r="CL16" i="161"/>
  <c r="CL36" i="79"/>
  <c r="CK13" i="161"/>
  <c r="CK33" i="79"/>
  <c r="CC16" i="161"/>
  <c r="CC36" i="79"/>
  <c r="CG16" i="161"/>
  <c r="CG36" i="79"/>
  <c r="CC13" i="161"/>
  <c r="CC33" i="79"/>
  <c r="CA21" i="161"/>
  <c r="CA41" i="79"/>
  <c r="BW16" i="182"/>
  <c r="BW37" i="182" s="1"/>
  <c r="BW15" i="195"/>
  <c r="BW15" i="181" s="1"/>
  <c r="BW34" i="194"/>
  <c r="BT16" i="182"/>
  <c r="BT37" i="182" s="1"/>
  <c r="BT15" i="195"/>
  <c r="BT15" i="181" s="1"/>
  <c r="BT34" i="194"/>
  <c r="BU16" i="182"/>
  <c r="BU37" i="182" s="1"/>
  <c r="BU34" i="194"/>
  <c r="BU15" i="195"/>
  <c r="BU15" i="181" s="1"/>
  <c r="EO19" i="182"/>
  <c r="EO40" i="182" s="1"/>
  <c r="EO37" i="194"/>
  <c r="EO18" i="195"/>
  <c r="EO18" i="181" s="1"/>
  <c r="CX10" i="194"/>
  <c r="CX11" i="79"/>
  <c r="CX11" i="132"/>
  <c r="CX31" i="132" s="1"/>
  <c r="CX10" i="160" s="1"/>
  <c r="EA10" i="194"/>
  <c r="EA11" i="132"/>
  <c r="EA31" i="132" s="1"/>
  <c r="EA10" i="160" s="1"/>
  <c r="EA11" i="79"/>
  <c r="EN8" i="182"/>
  <c r="EN29" i="182" s="1"/>
  <c r="EN7" i="195"/>
  <c r="EN7" i="181" s="1"/>
  <c r="EN26" i="194"/>
  <c r="CK8" i="161"/>
  <c r="CK28" i="79"/>
  <c r="EI16" i="161"/>
  <c r="EI36" i="79"/>
  <c r="BT8" i="182"/>
  <c r="BT29" i="182" s="1"/>
  <c r="BT7" i="195"/>
  <c r="BT7" i="181" s="1"/>
  <c r="BT26" i="194"/>
  <c r="EG10" i="194"/>
  <c r="EG11" i="132"/>
  <c r="EG31" i="132" s="1"/>
  <c r="EG10" i="160" s="1"/>
  <c r="EG11" i="79"/>
  <c r="EN17" i="132"/>
  <c r="EN37" i="132" s="1"/>
  <c r="EN16" i="160" s="1"/>
  <c r="EN16" i="194"/>
  <c r="EN17" i="79"/>
  <c r="EI13" i="194"/>
  <c r="EI14" i="132"/>
  <c r="EI34" i="132" s="1"/>
  <c r="EI13" i="160" s="1"/>
  <c r="EI14" i="79"/>
  <c r="EF11" i="132"/>
  <c r="EF31" i="132" s="1"/>
  <c r="EF10" i="160" s="1"/>
  <c r="EF10" i="194"/>
  <c r="EF11" i="79"/>
  <c r="DV10" i="194"/>
  <c r="DV11" i="79"/>
  <c r="DV11" i="132"/>
  <c r="DV31" i="132" s="1"/>
  <c r="DV10" i="160" s="1"/>
  <c r="DK13" i="194"/>
  <c r="DK14" i="132"/>
  <c r="DK34" i="132" s="1"/>
  <c r="DK13" i="160" s="1"/>
  <c r="DK14" i="79"/>
  <c r="DA16" i="194"/>
  <c r="DA17" i="132"/>
  <c r="DA37" i="132" s="1"/>
  <c r="DA16" i="160" s="1"/>
  <c r="DA17" i="79"/>
  <c r="CR10" i="194"/>
  <c r="CR11" i="132"/>
  <c r="CR31" i="132" s="1"/>
  <c r="CR10" i="160" s="1"/>
  <c r="CR11" i="79"/>
  <c r="CI13" i="194"/>
  <c r="CI14" i="132"/>
  <c r="CI34" i="132" s="1"/>
  <c r="CI13" i="160" s="1"/>
  <c r="CI14" i="79"/>
  <c r="CG10" i="194"/>
  <c r="CG11" i="132"/>
  <c r="CG31" i="132" s="1"/>
  <c r="CG10" i="160" s="1"/>
  <c r="CG11" i="79"/>
  <c r="DR7" i="195"/>
  <c r="DR7" i="181" s="1"/>
  <c r="DR8" i="182"/>
  <c r="DR29" i="182" s="1"/>
  <c r="DR26" i="194"/>
  <c r="EC14" i="161"/>
  <c r="EC34" i="79"/>
  <c r="EQ13" i="182"/>
  <c r="EQ34" i="182" s="1"/>
  <c r="EQ31" i="194"/>
  <c r="EQ12" i="195"/>
  <c r="EQ12" i="181" s="1"/>
  <c r="EA13" i="182"/>
  <c r="EA34" i="182" s="1"/>
  <c r="EA31" i="194"/>
  <c r="EA12" i="195"/>
  <c r="EA12" i="181" s="1"/>
  <c r="EF16" i="182"/>
  <c r="EF37" i="182" s="1"/>
  <c r="EF15" i="195"/>
  <c r="EF15" i="181" s="1"/>
  <c r="EF34" i="194"/>
  <c r="DO13" i="182"/>
  <c r="DO34" i="182" s="1"/>
  <c r="DO12" i="195"/>
  <c r="DO12" i="181" s="1"/>
  <c r="DO31" i="194"/>
  <c r="DC16" i="182"/>
  <c r="DC37" i="182" s="1"/>
  <c r="DC15" i="195"/>
  <c r="DC15" i="181" s="1"/>
  <c r="DC34" i="194"/>
  <c r="CR19" i="182"/>
  <c r="CR40" i="182" s="1"/>
  <c r="CR18" i="195"/>
  <c r="CR18" i="181" s="1"/>
  <c r="CR37" i="194"/>
  <c r="CB11" i="132"/>
  <c r="CB31" i="132" s="1"/>
  <c r="CB10" i="160" s="1"/>
  <c r="CB10" i="194"/>
  <c r="CB11" i="79"/>
  <c r="BT13" i="194"/>
  <c r="BT14" i="132"/>
  <c r="BT34" i="132" s="1"/>
  <c r="BT13" i="160" s="1"/>
  <c r="BT14" i="79"/>
  <c r="BW18" i="194"/>
  <c r="BW19" i="132"/>
  <c r="BW39" i="132" s="1"/>
  <c r="BW18" i="160" s="1"/>
  <c r="BW19" i="79"/>
  <c r="CY20" i="194"/>
  <c r="CY21" i="132"/>
  <c r="CY41" i="132" s="1"/>
  <c r="CY20" i="160" s="1"/>
  <c r="CY21" i="79"/>
  <c r="DW20" i="194"/>
  <c r="DW21" i="132"/>
  <c r="DW41" i="132" s="1"/>
  <c r="DW20" i="160" s="1"/>
  <c r="DW21" i="79"/>
  <c r="CG20" i="194"/>
  <c r="CG21" i="132"/>
  <c r="CG41" i="132" s="1"/>
  <c r="CG20" i="160" s="1"/>
  <c r="CG21" i="79"/>
  <c r="CY18" i="194"/>
  <c r="CY19" i="132"/>
  <c r="CY39" i="132" s="1"/>
  <c r="CY18" i="160" s="1"/>
  <c r="CY19" i="79"/>
  <c r="DI18" i="194"/>
  <c r="DI19" i="132"/>
  <c r="DI39" i="132" s="1"/>
  <c r="DI18" i="160" s="1"/>
  <c r="DI19" i="79"/>
  <c r="EH18" i="194"/>
  <c r="EH19" i="132"/>
  <c r="EH39" i="132" s="1"/>
  <c r="EH18" i="160" s="1"/>
  <c r="EH19" i="79"/>
  <c r="CB36" i="79"/>
  <c r="CB16" i="161"/>
  <c r="CG18" i="194"/>
  <c r="CG19" i="132"/>
  <c r="CG39" i="132" s="1"/>
  <c r="CG18" i="160" s="1"/>
  <c r="CG19" i="79"/>
  <c r="CP18" i="194"/>
  <c r="CP19" i="132"/>
  <c r="CP39" i="132" s="1"/>
  <c r="CP18" i="160" s="1"/>
  <c r="CP19" i="79"/>
  <c r="CT20" i="194"/>
  <c r="CT21" i="79"/>
  <c r="CT21" i="132"/>
  <c r="CT41" i="132" s="1"/>
  <c r="CT20" i="160" s="1"/>
  <c r="DC18" i="194"/>
  <c r="DC19" i="132"/>
  <c r="DC39" i="132" s="1"/>
  <c r="DC18" i="160" s="1"/>
  <c r="DC19" i="79"/>
  <c r="DD18" i="194"/>
  <c r="DD19" i="79"/>
  <c r="DD19" i="132"/>
  <c r="DD39" i="132" s="1"/>
  <c r="DD18" i="160" s="1"/>
  <c r="EI18" i="194"/>
  <c r="EI19" i="132"/>
  <c r="EI39" i="132" s="1"/>
  <c r="EI18" i="160" s="1"/>
  <c r="EI19" i="79"/>
  <c r="CB16" i="182"/>
  <c r="CB37" i="182" s="1"/>
  <c r="CB15" i="195"/>
  <c r="CB15" i="181" s="1"/>
  <c r="CB34" i="194"/>
  <c r="DC10" i="182"/>
  <c r="DC31" i="182" s="1"/>
  <c r="DC9" i="195"/>
  <c r="DC9" i="181" s="1"/>
  <c r="DC28" i="194"/>
  <c r="EE16" i="182"/>
  <c r="EE37" i="182" s="1"/>
  <c r="EE34" i="194"/>
  <c r="EE15" i="195"/>
  <c r="EE15" i="181" s="1"/>
  <c r="BU20" i="194"/>
  <c r="BU21" i="132"/>
  <c r="BU41" i="132" s="1"/>
  <c r="BU20" i="160" s="1"/>
  <c r="BU21" i="79"/>
  <c r="BW20" i="194"/>
  <c r="BW21" i="132"/>
  <c r="BW41" i="132" s="1"/>
  <c r="BW20" i="160" s="1"/>
  <c r="BW21" i="79"/>
  <c r="CC20" i="194"/>
  <c r="CC21" i="132"/>
  <c r="CC41" i="132" s="1"/>
  <c r="CC20" i="160" s="1"/>
  <c r="CC21" i="79"/>
  <c r="CP20" i="194"/>
  <c r="CP21" i="79"/>
  <c r="CP21" i="132"/>
  <c r="CP41" i="132" s="1"/>
  <c r="CP20" i="160" s="1"/>
  <c r="CT19" i="132"/>
  <c r="CT39" i="132" s="1"/>
  <c r="CT18" i="160" s="1"/>
  <c r="CT18" i="194"/>
  <c r="CT19" i="79"/>
  <c r="CX18" i="194"/>
  <c r="CX19" i="132"/>
  <c r="CX39" i="132" s="1"/>
  <c r="CX18" i="160" s="1"/>
  <c r="CX19" i="79"/>
  <c r="DC20" i="194"/>
  <c r="DC21" i="132"/>
  <c r="DC41" i="132" s="1"/>
  <c r="DC20" i="160" s="1"/>
  <c r="DC21" i="79"/>
  <c r="DD21" i="132"/>
  <c r="DD41" i="132" s="1"/>
  <c r="DD20" i="160" s="1"/>
  <c r="DD20" i="194"/>
  <c r="DD21" i="79"/>
  <c r="EI20" i="194"/>
  <c r="EI21" i="132"/>
  <c r="EI41" i="132" s="1"/>
  <c r="EI20" i="160" s="1"/>
  <c r="EI21" i="79"/>
  <c r="EQ18" i="194"/>
  <c r="EQ19" i="132"/>
  <c r="EQ39" i="132" s="1"/>
  <c r="EQ18" i="160" s="1"/>
  <c r="EQ19" i="79"/>
  <c r="CB17" i="132"/>
  <c r="CB37" i="132" s="1"/>
  <c r="CB16" i="160" s="1"/>
  <c r="CB16" i="194"/>
  <c r="CB17" i="79"/>
  <c r="DC10" i="194"/>
  <c r="DC11" i="132"/>
  <c r="DC31" i="132" s="1"/>
  <c r="DC10" i="160" s="1"/>
  <c r="DC11" i="79"/>
  <c r="EE16" i="194"/>
  <c r="EE17" i="132"/>
  <c r="EE37" i="132" s="1"/>
  <c r="EE16" i="160" s="1"/>
  <c r="EE17" i="79"/>
  <c r="EK17" i="161"/>
  <c r="EK37" i="79"/>
  <c r="EL14" i="182"/>
  <c r="EL35" i="182" s="1"/>
  <c r="EL13" i="195"/>
  <c r="EL13" i="181" s="1"/>
  <c r="EL32" i="194"/>
  <c r="CC10" i="161"/>
  <c r="CC30" i="79"/>
  <c r="CY10" i="182"/>
  <c r="CY31" i="182" s="1"/>
  <c r="CY9" i="195"/>
  <c r="CY9" i="181" s="1"/>
  <c r="CY28" i="194"/>
  <c r="DD10" i="182"/>
  <c r="DD31" i="182" s="1"/>
  <c r="DD9" i="195"/>
  <c r="DD9" i="181" s="1"/>
  <c r="DD28" i="194"/>
  <c r="DO8" i="182"/>
  <c r="DO29" i="182" s="1"/>
  <c r="DO7" i="195"/>
  <c r="DO7" i="181" s="1"/>
  <c r="DO26" i="194"/>
  <c r="EM16" i="161"/>
  <c r="EM36" i="79"/>
  <c r="EP19" i="161"/>
  <c r="EP39" i="79"/>
  <c r="ES16" i="161"/>
  <c r="ES36" i="79"/>
  <c r="EG16" i="161"/>
  <c r="EG36" i="79"/>
  <c r="EE10" i="161"/>
  <c r="EE30" i="79"/>
  <c r="EG13" i="161"/>
  <c r="EG33" i="79"/>
  <c r="EI8" i="161"/>
  <c r="EI28" i="79"/>
  <c r="EB16" i="161"/>
  <c r="EB36" i="79"/>
  <c r="EF19" i="161"/>
  <c r="EF39" i="79"/>
  <c r="EJ13" i="182"/>
  <c r="EJ34" i="182" s="1"/>
  <c r="EJ12" i="195"/>
  <c r="EJ12" i="181" s="1"/>
  <c r="EJ31" i="194"/>
  <c r="DW16" i="182"/>
  <c r="DW37" i="182" s="1"/>
  <c r="DW15" i="195"/>
  <c r="DW15" i="181" s="1"/>
  <c r="DW34" i="194"/>
  <c r="DR10" i="182"/>
  <c r="DR31" i="182" s="1"/>
  <c r="DR9" i="195"/>
  <c r="DR9" i="181" s="1"/>
  <c r="DR28" i="194"/>
  <c r="DO16" i="182"/>
  <c r="DO37" i="182" s="1"/>
  <c r="DO34" i="194"/>
  <c r="DO15" i="195"/>
  <c r="DO15" i="181" s="1"/>
  <c r="DD8" i="182"/>
  <c r="DD29" i="182" s="1"/>
  <c r="DD7" i="195"/>
  <c r="DD7" i="181" s="1"/>
  <c r="DD26" i="194"/>
  <c r="DK16" i="194"/>
  <c r="DK17" i="132"/>
  <c r="DK37" i="132" s="1"/>
  <c r="DK16" i="160" s="1"/>
  <c r="DK17" i="79"/>
  <c r="DI10" i="194"/>
  <c r="DI11" i="132"/>
  <c r="DI31" i="132" s="1"/>
  <c r="DI10" i="160" s="1"/>
  <c r="DI11" i="79"/>
  <c r="DA21" i="161"/>
  <c r="DA41" i="79"/>
  <c r="CR21" i="182"/>
  <c r="CR42" i="182" s="1"/>
  <c r="CR39" i="194"/>
  <c r="CR20" i="195"/>
  <c r="CR20" i="181" s="1"/>
  <c r="CT16" i="194"/>
  <c r="CT17" i="79"/>
  <c r="CT17" i="132"/>
  <c r="CT37" i="132" s="1"/>
  <c r="CT16" i="160" s="1"/>
  <c r="CP13" i="194"/>
  <c r="CP14" i="79"/>
  <c r="CP14" i="132"/>
  <c r="CP34" i="132" s="1"/>
  <c r="CP13" i="160" s="1"/>
  <c r="CP16" i="194"/>
  <c r="CP17" i="79"/>
  <c r="CP17" i="132"/>
  <c r="CP37" i="132" s="1"/>
  <c r="CP16" i="160" s="1"/>
  <c r="CE13" i="194"/>
  <c r="CE14" i="132"/>
  <c r="CE34" i="132" s="1"/>
  <c r="CE13" i="160" s="1"/>
  <c r="CE14" i="79"/>
  <c r="CL10" i="161"/>
  <c r="CL30" i="79"/>
  <c r="CB8" i="161"/>
  <c r="CB28" i="79"/>
  <c r="CD10" i="161"/>
  <c r="CD30" i="79"/>
  <c r="BT20" i="194"/>
  <c r="BT21" i="132"/>
  <c r="BT41" i="132" s="1"/>
  <c r="BT20" i="160" s="1"/>
  <c r="BT21" i="79"/>
  <c r="BT11" i="132"/>
  <c r="BT31" i="132" s="1"/>
  <c r="BT10" i="160" s="1"/>
  <c r="BT10" i="194"/>
  <c r="BT11" i="79"/>
  <c r="DY19" i="161"/>
  <c r="DY39" i="79"/>
  <c r="EQ16" i="182"/>
  <c r="EQ37" i="182" s="1"/>
  <c r="EQ15" i="195"/>
  <c r="EQ15" i="181" s="1"/>
  <c r="EQ34" i="194"/>
  <c r="ES39" i="194"/>
  <c r="ES21" i="182"/>
  <c r="ES42" i="182" s="1"/>
  <c r="ES20" i="195"/>
  <c r="ES20" i="181" s="1"/>
  <c r="EN13" i="194"/>
  <c r="EN14" i="132"/>
  <c r="EN34" i="132" s="1"/>
  <c r="EN13" i="160" s="1"/>
  <c r="EN14" i="79"/>
  <c r="DV21" i="161"/>
  <c r="DV41" i="79"/>
  <c r="DD36" i="79"/>
  <c r="DD16" i="161"/>
  <c r="CJ33" i="79"/>
  <c r="CJ13" i="161"/>
  <c r="CP28" i="79"/>
  <c r="CP8" i="161"/>
  <c r="CL39" i="194"/>
  <c r="CK10" i="194"/>
  <c r="CK11" i="132"/>
  <c r="CK31" i="132" s="1"/>
  <c r="CK10" i="160" s="1"/>
  <c r="CK11" i="79"/>
  <c r="CD16" i="161"/>
  <c r="CD36" i="79"/>
  <c r="BW13" i="161"/>
  <c r="BW33" i="79"/>
  <c r="EP17" i="161"/>
  <c r="EP37" i="79"/>
  <c r="EL10" i="195"/>
  <c r="EL10" i="181" s="1"/>
  <c r="EL11" i="182"/>
  <c r="EL32" i="182" s="1"/>
  <c r="EL29" i="194"/>
  <c r="EM10" i="161"/>
  <c r="EM30" i="79"/>
  <c r="ES10" i="161"/>
  <c r="ES30" i="79"/>
  <c r="EN10" i="161"/>
  <c r="EN30" i="79"/>
  <c r="EG21" i="182"/>
  <c r="EG42" i="182" s="1"/>
  <c r="EG20" i="195"/>
  <c r="EG20" i="181" s="1"/>
  <c r="EG39" i="194"/>
  <c r="EB14" i="132"/>
  <c r="EB34" i="132" s="1"/>
  <c r="EB13" i="160" s="1"/>
  <c r="EB13" i="194"/>
  <c r="EB14" i="79"/>
  <c r="DW10" i="161"/>
  <c r="DW30" i="79"/>
  <c r="DV13" i="161"/>
  <c r="DV33" i="79"/>
  <c r="DR18" i="194"/>
  <c r="DR19" i="132"/>
  <c r="DR39" i="132" s="1"/>
  <c r="DR18" i="160" s="1"/>
  <c r="DR19" i="79"/>
  <c r="DO10" i="161"/>
  <c r="DO30" i="79"/>
  <c r="DK21" i="161"/>
  <c r="DK41" i="79"/>
  <c r="DK10" i="161"/>
  <c r="DK30" i="79"/>
  <c r="DC13" i="182"/>
  <c r="DC34" i="182" s="1"/>
  <c r="DC12" i="195"/>
  <c r="DC12" i="181" s="1"/>
  <c r="DC31" i="194"/>
  <c r="CI18" i="194"/>
  <c r="CI19" i="132"/>
  <c r="CI39" i="132" s="1"/>
  <c r="CI18" i="160" s="1"/>
  <c r="CI19" i="79"/>
  <c r="CX13" i="161"/>
  <c r="CX33" i="79"/>
  <c r="CT10" i="161"/>
  <c r="CT30" i="79"/>
  <c r="CQ8" i="161"/>
  <c r="CQ28" i="79"/>
  <c r="CA10" i="182"/>
  <c r="CA31" i="182" s="1"/>
  <c r="CA9" i="195"/>
  <c r="CA9" i="181" s="1"/>
  <c r="CA28" i="194"/>
  <c r="CB33" i="79"/>
  <c r="CB13" i="161"/>
  <c r="CE16" i="182"/>
  <c r="CE37" i="182" s="1"/>
  <c r="CE15" i="195"/>
  <c r="CE15" i="181" s="1"/>
  <c r="CE34" i="194"/>
  <c r="BX13" i="182"/>
  <c r="BX34" i="182" s="1"/>
  <c r="BX12" i="195"/>
  <c r="BX12" i="181" s="1"/>
  <c r="BX31" i="194"/>
  <c r="EQ10" i="161"/>
  <c r="EQ30" i="79"/>
  <c r="CD28" i="79"/>
  <c r="CD8" i="161"/>
  <c r="DZ17" i="161"/>
  <c r="DZ37" i="79"/>
  <c r="EN19" i="161"/>
  <c r="EN39" i="79"/>
  <c r="DR16" i="194"/>
  <c r="DR17" i="132"/>
  <c r="DR37" i="132" s="1"/>
  <c r="DR16" i="160" s="1"/>
  <c r="DR17" i="79"/>
  <c r="DI16" i="194"/>
  <c r="DI17" i="132"/>
  <c r="DI37" i="132" s="1"/>
  <c r="DI16" i="160" s="1"/>
  <c r="DI17" i="79"/>
  <c r="CY13" i="194"/>
  <c r="CY14" i="132"/>
  <c r="CY34" i="132" s="1"/>
  <c r="CY13" i="160" s="1"/>
  <c r="CY14" i="79"/>
  <c r="CL13" i="194"/>
  <c r="CL14" i="79"/>
  <c r="CL14" i="132"/>
  <c r="CL34" i="132" s="1"/>
  <c r="CL13" i="160" s="1"/>
  <c r="BU13" i="161"/>
  <c r="BU33" i="79"/>
  <c r="DY17" i="161"/>
  <c r="DY37" i="79"/>
  <c r="DZ34" i="79"/>
  <c r="DZ14" i="161"/>
  <c r="EC11" i="182"/>
  <c r="EC32" i="182" s="1"/>
  <c r="EC29" i="194"/>
  <c r="EC10" i="195"/>
  <c r="EC10" i="181" s="1"/>
  <c r="EE18" i="194"/>
  <c r="EE19" i="79"/>
  <c r="EE19" i="132"/>
  <c r="EE39" i="132" s="1"/>
  <c r="EE18" i="160" s="1"/>
  <c r="CP10" i="161"/>
  <c r="CP30" i="79"/>
  <c r="DA8" i="161"/>
  <c r="DA28" i="79"/>
  <c r="ED17" i="182"/>
  <c r="ED38" i="182" s="1"/>
  <c r="ED16" i="195"/>
  <c r="ED16" i="181" s="1"/>
  <c r="ED35" i="194"/>
  <c r="ED21" i="182"/>
  <c r="ED42" i="182" s="1"/>
  <c r="ED20" i="195"/>
  <c r="ED20" i="181" s="1"/>
  <c r="ED39" i="194"/>
  <c r="EH16" i="161"/>
  <c r="EH36" i="79"/>
  <c r="CG13" i="182"/>
  <c r="CG34" i="182" s="1"/>
  <c r="CG31" i="194"/>
  <c r="CG12" i="195"/>
  <c r="CG12" i="181" s="1"/>
  <c r="CI10" i="182"/>
  <c r="CI31" i="182" s="1"/>
  <c r="CI9" i="195"/>
  <c r="CI9" i="181" s="1"/>
  <c r="CI28" i="194"/>
  <c r="CT13" i="182"/>
  <c r="CT34" i="182" s="1"/>
  <c r="CT12" i="195"/>
  <c r="CT12" i="181" s="1"/>
  <c r="CT31" i="194"/>
  <c r="DE8" i="182"/>
  <c r="DE29" i="182" s="1"/>
  <c r="DE7" i="195"/>
  <c r="DE7" i="181" s="1"/>
  <c r="DE26" i="194"/>
  <c r="DK8" i="182"/>
  <c r="DK29" i="182" s="1"/>
  <c r="DK7" i="195"/>
  <c r="DK7" i="181" s="1"/>
  <c r="DK26" i="194"/>
  <c r="DW13" i="194"/>
  <c r="DW14" i="132"/>
  <c r="DW34" i="132" s="1"/>
  <c r="DW13" i="160" s="1"/>
  <c r="DW14" i="79"/>
  <c r="ED14" i="161"/>
  <c r="ED34" i="79"/>
  <c r="ED11" i="161"/>
  <c r="ED31" i="79"/>
  <c r="EG19" i="182"/>
  <c r="EG40" i="182" s="1"/>
  <c r="EG37" i="194"/>
  <c r="EG18" i="195"/>
  <c r="EG18" i="181" s="1"/>
  <c r="EJ8" i="161"/>
  <c r="EJ28" i="79"/>
  <c r="EB9" i="195"/>
  <c r="EB9" i="181" s="1"/>
  <c r="EB28" i="194"/>
  <c r="EB10" i="182"/>
  <c r="EB31" i="182" s="1"/>
  <c r="ED19" i="161"/>
  <c r="ED39" i="79"/>
  <c r="ER16" i="161"/>
  <c r="ER36" i="79"/>
  <c r="EE13" i="161"/>
  <c r="EE33" i="79"/>
  <c r="EB21" i="161"/>
  <c r="EB41" i="79"/>
  <c r="EJ16" i="182"/>
  <c r="EJ37" i="182" s="1"/>
  <c r="EJ15" i="195"/>
  <c r="EJ15" i="181" s="1"/>
  <c r="EJ34" i="194"/>
  <c r="EJ10" i="182"/>
  <c r="EJ31" i="182" s="1"/>
  <c r="EJ9" i="195"/>
  <c r="EJ9" i="181" s="1"/>
  <c r="EJ28" i="194"/>
  <c r="DW8" i="182"/>
  <c r="DW29" i="182" s="1"/>
  <c r="DW7" i="195"/>
  <c r="DW7" i="181" s="1"/>
  <c r="DW26" i="194"/>
  <c r="DV16" i="194"/>
  <c r="DV17" i="79"/>
  <c r="DV17" i="132"/>
  <c r="DV37" i="132" s="1"/>
  <c r="DV16" i="160" s="1"/>
  <c r="DR13" i="194"/>
  <c r="DR14" i="79"/>
  <c r="DR14" i="132"/>
  <c r="DR34" i="132" s="1"/>
  <c r="DR13" i="160" s="1"/>
  <c r="DK19" i="161"/>
  <c r="DK39" i="79"/>
  <c r="DA13" i="182"/>
  <c r="DA34" i="182" s="1"/>
  <c r="DA31" i="194"/>
  <c r="DA12" i="195"/>
  <c r="DA12" i="181" s="1"/>
  <c r="CJ8" i="182"/>
  <c r="CJ29" i="182" s="1"/>
  <c r="CJ7" i="195"/>
  <c r="CJ7" i="181" s="1"/>
  <c r="CJ26" i="194"/>
  <c r="CY16" i="194"/>
  <c r="CY17" i="132"/>
  <c r="CY37" i="132" s="1"/>
  <c r="CY16" i="160" s="1"/>
  <c r="CY17" i="79"/>
  <c r="CJ10" i="194"/>
  <c r="CJ11" i="132"/>
  <c r="CJ31" i="132" s="1"/>
  <c r="CJ10" i="160" s="1"/>
  <c r="CJ11" i="79"/>
  <c r="CR16" i="194"/>
  <c r="CR17" i="132"/>
  <c r="CR37" i="132" s="1"/>
  <c r="CR16" i="160" s="1"/>
  <c r="CR17" i="79"/>
  <c r="CQ16" i="161"/>
  <c r="CQ36" i="79"/>
  <c r="CI16" i="161"/>
  <c r="CI36" i="79"/>
  <c r="CL19" i="161"/>
  <c r="CL39" i="79"/>
  <c r="CE10" i="182"/>
  <c r="CE31" i="182" s="1"/>
  <c r="CE9" i="195"/>
  <c r="CE9" i="181" s="1"/>
  <c r="CE28" i="194"/>
  <c r="BX8" i="182"/>
  <c r="BX29" i="182" s="1"/>
  <c r="BX7" i="195"/>
  <c r="BX7" i="181" s="1"/>
  <c r="BX26" i="194"/>
  <c r="BW16" i="194"/>
  <c r="BW17" i="132"/>
  <c r="BW37" i="132" s="1"/>
  <c r="BW16" i="160" s="1"/>
  <c r="BW17" i="79"/>
  <c r="BT16" i="194"/>
  <c r="BT17" i="132"/>
  <c r="BT37" i="132" s="1"/>
  <c r="BT16" i="160" s="1"/>
  <c r="BT17" i="79"/>
  <c r="BU16" i="194"/>
  <c r="BU17" i="132"/>
  <c r="BU37" i="132" s="1"/>
  <c r="BU16" i="160" s="1"/>
  <c r="BU17" i="79"/>
  <c r="CX10" i="161"/>
  <c r="CX30" i="79"/>
  <c r="ES14" i="161"/>
  <c r="ES34" i="79"/>
  <c r="EO14" i="161"/>
  <c r="EO34" i="79"/>
  <c r="EP11" i="182"/>
  <c r="EP32" i="182" s="1"/>
  <c r="EP10" i="195"/>
  <c r="EP10" i="181" s="1"/>
  <c r="EP29" i="194"/>
  <c r="EI16" i="182"/>
  <c r="EI37" i="182" s="1"/>
  <c r="EI15" i="195"/>
  <c r="EI15" i="181" s="1"/>
  <c r="EI34" i="194"/>
  <c r="BW10" i="182"/>
  <c r="BW31" i="182" s="1"/>
  <c r="BW9" i="195"/>
  <c r="BW9" i="181" s="1"/>
  <c r="BW28" i="194"/>
  <c r="CQ10" i="182"/>
  <c r="CQ31" i="182" s="1"/>
  <c r="CQ9" i="195"/>
  <c r="CQ9" i="181" s="1"/>
  <c r="CQ28" i="194"/>
  <c r="EA8" i="182"/>
  <c r="EA29" i="182" s="1"/>
  <c r="EA7" i="195"/>
  <c r="EA7" i="181" s="1"/>
  <c r="EA26" i="194"/>
  <c r="BU10" i="182"/>
  <c r="BU31" i="182" s="1"/>
  <c r="BU9" i="195"/>
  <c r="BU9" i="181" s="1"/>
  <c r="BU28" i="194"/>
  <c r="EL21" i="182"/>
  <c r="EL42" i="182" s="1"/>
  <c r="EL20" i="195"/>
  <c r="EL20" i="181" s="1"/>
  <c r="EL39" i="194"/>
  <c r="EG10" i="161"/>
  <c r="EG30" i="79"/>
  <c r="EN16" i="161"/>
  <c r="EN36" i="79"/>
  <c r="EI13" i="161"/>
  <c r="EI33" i="79"/>
  <c r="EF10" i="161"/>
  <c r="EF30" i="79"/>
  <c r="DV10" i="161"/>
  <c r="DV30" i="79"/>
  <c r="DK13" i="161"/>
  <c r="DK33" i="79"/>
  <c r="DA16" i="161"/>
  <c r="DA36" i="79"/>
  <c r="CI13" i="161"/>
  <c r="CI33" i="79"/>
  <c r="CG10" i="161"/>
  <c r="CG30" i="79"/>
  <c r="BW8" i="161"/>
  <c r="BW28" i="79"/>
  <c r="CE8" i="161"/>
  <c r="CE28" i="79"/>
  <c r="EO21" i="161"/>
  <c r="EO41" i="79"/>
  <c r="EQ13" i="194"/>
  <c r="EQ14" i="132"/>
  <c r="EQ34" i="132" s="1"/>
  <c r="EQ13" i="160" s="1"/>
  <c r="EQ14" i="79"/>
  <c r="EA13" i="194"/>
  <c r="EA14" i="132"/>
  <c r="EA34" i="132" s="1"/>
  <c r="EA13" i="160" s="1"/>
  <c r="EA14" i="79"/>
  <c r="EF16" i="194"/>
  <c r="EF17" i="132"/>
  <c r="EF37" i="132" s="1"/>
  <c r="EF16" i="160" s="1"/>
  <c r="EF17" i="79"/>
  <c r="DO13" i="194"/>
  <c r="DO14" i="132"/>
  <c r="DO34" i="132" s="1"/>
  <c r="DO13" i="160" s="1"/>
  <c r="DO14" i="79"/>
  <c r="DC16" i="194"/>
  <c r="DC17" i="132"/>
  <c r="DC37" i="132" s="1"/>
  <c r="DC16" i="160" s="1"/>
  <c r="DC17" i="79"/>
  <c r="EM21" i="161"/>
  <c r="EM41" i="79"/>
  <c r="CB20" i="194"/>
  <c r="CB21" i="132"/>
  <c r="CB41" i="132" s="1"/>
  <c r="CB20" i="160" s="1"/>
  <c r="CB21" i="79"/>
  <c r="DC10" i="161"/>
  <c r="DC30" i="79"/>
  <c r="EE16" i="161"/>
  <c r="EE36" i="79"/>
  <c r="EK17" i="182"/>
  <c r="EK38" i="182" s="1"/>
  <c r="EK16" i="195"/>
  <c r="EK16" i="181" s="1"/>
  <c r="EK35" i="194"/>
  <c r="BX30" i="79"/>
  <c r="BX10" i="161"/>
  <c r="CL28" i="79"/>
  <c r="CL8" i="161"/>
  <c r="CR8" i="182"/>
  <c r="CR29" i="182" s="1"/>
  <c r="CR7" i="195"/>
  <c r="CR7" i="181" s="1"/>
  <c r="CR26" i="194"/>
  <c r="CY10" i="194"/>
  <c r="CY11" i="132"/>
  <c r="CY31" i="132" s="1"/>
  <c r="CY10" i="160" s="1"/>
  <c r="CY11" i="79"/>
  <c r="DD10" i="194"/>
  <c r="DD11" i="132"/>
  <c r="DD31" i="132" s="1"/>
  <c r="DD10" i="160" s="1"/>
  <c r="DD11" i="79"/>
  <c r="EM13" i="161"/>
  <c r="EM33" i="79"/>
  <c r="EP19" i="182"/>
  <c r="EP40" i="182" s="1"/>
  <c r="EP18" i="195"/>
  <c r="EP18" i="181" s="1"/>
  <c r="EP37" i="194"/>
  <c r="ER10" i="161"/>
  <c r="ER30" i="79"/>
  <c r="EB16" i="182"/>
  <c r="EB37" i="182" s="1"/>
  <c r="EB15" i="195"/>
  <c r="EB15" i="181" s="1"/>
  <c r="EB34" i="194"/>
  <c r="EF19" i="182"/>
  <c r="EF40" i="182" s="1"/>
  <c r="EF18" i="195"/>
  <c r="EF18" i="181" s="1"/>
  <c r="EF37" i="194"/>
  <c r="EJ13" i="194"/>
  <c r="EJ14" i="132"/>
  <c r="EJ34" i="132" s="1"/>
  <c r="EJ13" i="160" s="1"/>
  <c r="EJ14" i="79"/>
  <c r="DW16" i="194"/>
  <c r="DW17" i="132"/>
  <c r="DW37" i="132" s="1"/>
  <c r="DW16" i="160" s="1"/>
  <c r="DW17" i="79"/>
  <c r="DR20" i="194"/>
  <c r="DR21" i="79"/>
  <c r="DR21" i="132"/>
  <c r="DR41" i="132" s="1"/>
  <c r="DR20" i="160" s="1"/>
  <c r="DR10" i="194"/>
  <c r="DR11" i="132"/>
  <c r="DR31" i="132" s="1"/>
  <c r="DR10" i="160" s="1"/>
  <c r="DR11" i="79"/>
  <c r="DO16" i="194"/>
  <c r="DO17" i="132"/>
  <c r="DO37" i="132" s="1"/>
  <c r="DO16" i="160" s="1"/>
  <c r="DO17" i="79"/>
  <c r="DI10" i="161"/>
  <c r="DI30" i="79"/>
  <c r="DE21" i="161"/>
  <c r="DE41" i="79"/>
  <c r="DA10" i="182"/>
  <c r="DA31" i="182" s="1"/>
  <c r="DA9" i="195"/>
  <c r="DA9" i="181" s="1"/>
  <c r="DA28" i="194"/>
  <c r="CY8" i="182"/>
  <c r="CY29" i="182" s="1"/>
  <c r="CY7" i="195"/>
  <c r="CY7" i="181" s="1"/>
  <c r="CY26" i="194"/>
  <c r="CX16" i="194"/>
  <c r="CX17" i="79"/>
  <c r="CX17" i="132"/>
  <c r="CX37" i="132" s="1"/>
  <c r="CX16" i="160" s="1"/>
  <c r="CT16" i="161"/>
  <c r="CT36" i="79"/>
  <c r="CP13" i="161"/>
  <c r="CP33" i="79"/>
  <c r="CP16" i="161"/>
  <c r="CP36" i="79"/>
  <c r="CE13" i="161"/>
  <c r="CE33" i="79"/>
  <c r="CK19" i="161"/>
  <c r="CK39" i="79"/>
  <c r="CC8" i="182"/>
  <c r="CC29" i="182" s="1"/>
  <c r="CC7" i="195"/>
  <c r="CC7" i="181" s="1"/>
  <c r="CC26" i="194"/>
  <c r="CG8" i="182"/>
  <c r="CG29" i="182" s="1"/>
  <c r="CG7" i="195"/>
  <c r="CG7" i="181" s="1"/>
  <c r="CG26" i="194"/>
  <c r="BX36" i="79"/>
  <c r="BX16" i="161"/>
  <c r="EM8" i="161"/>
  <c r="EM28" i="79"/>
  <c r="EQ16" i="194"/>
  <c r="EQ17" i="132"/>
  <c r="EQ37" i="132" s="1"/>
  <c r="EQ16" i="160" s="1"/>
  <c r="EQ17" i="79"/>
  <c r="EI10" i="161"/>
  <c r="EI30" i="79"/>
  <c r="DD15" i="195"/>
  <c r="DD15" i="181" s="1"/>
  <c r="DD16" i="182"/>
  <c r="DD37" i="182" s="1"/>
  <c r="DD34" i="194"/>
  <c r="DE10" i="182"/>
  <c r="DE31" i="182" s="1"/>
  <c r="DE9" i="195"/>
  <c r="DE9" i="181" s="1"/>
  <c r="DE28" i="194"/>
  <c r="CJ12" i="195"/>
  <c r="CJ12" i="181" s="1"/>
  <c r="CJ13" i="182"/>
  <c r="CJ34" i="182" s="1"/>
  <c r="CJ31" i="194"/>
  <c r="CQ13" i="182"/>
  <c r="CQ34" i="182" s="1"/>
  <c r="CQ12" i="195"/>
  <c r="CQ12" i="181" s="1"/>
  <c r="CQ31" i="194"/>
  <c r="CP8" i="182"/>
  <c r="CP29" i="182" s="1"/>
  <c r="CP7" i="195"/>
  <c r="CP7" i="181" s="1"/>
  <c r="CP26" i="194"/>
  <c r="CK10" i="161"/>
  <c r="CK30" i="79"/>
  <c r="CE19" i="161"/>
  <c r="CE39" i="79"/>
  <c r="EK14" i="182"/>
  <c r="EK35" i="182" s="1"/>
  <c r="EK32" i="194"/>
  <c r="EK13" i="195"/>
  <c r="EK13" i="181" s="1"/>
  <c r="EQ8" i="161"/>
  <c r="EQ28" i="79"/>
  <c r="EP21" i="161"/>
  <c r="EP41" i="79"/>
  <c r="EA16" i="161"/>
  <c r="EA36" i="79"/>
  <c r="DY21" i="161"/>
  <c r="DY41" i="79"/>
  <c r="EE21" i="182"/>
  <c r="EE42" i="182" s="1"/>
  <c r="EE39" i="194"/>
  <c r="EE20" i="195"/>
  <c r="EE20" i="181" s="1"/>
  <c r="EB13" i="161"/>
  <c r="EB33" i="79"/>
  <c r="EF21" i="161"/>
  <c r="EF41" i="79"/>
  <c r="EF13" i="161"/>
  <c r="EF33" i="79"/>
  <c r="DO21" i="161"/>
  <c r="DO41" i="79"/>
  <c r="DK10" i="182"/>
  <c r="DK31" i="182" s="1"/>
  <c r="DK9" i="195"/>
  <c r="DK9" i="181" s="1"/>
  <c r="DK28" i="194"/>
  <c r="DI8" i="182"/>
  <c r="DI29" i="182" s="1"/>
  <c r="DI7" i="195"/>
  <c r="DI7" i="181" s="1"/>
  <c r="DI26" i="194"/>
  <c r="DC13" i="194"/>
  <c r="DC14" i="132"/>
  <c r="DC34" i="132" s="1"/>
  <c r="DC13" i="160" s="1"/>
  <c r="DC14" i="79"/>
  <c r="CI8" i="161"/>
  <c r="CI28" i="79"/>
  <c r="CR33" i="79"/>
  <c r="CR13" i="161"/>
  <c r="CI21" i="182"/>
  <c r="CI42" i="182" s="1"/>
  <c r="CI39" i="194"/>
  <c r="CI20" i="195"/>
  <c r="CI20" i="181" s="1"/>
  <c r="CA10" i="194"/>
  <c r="CA11" i="132"/>
  <c r="CA31" i="132" s="1"/>
  <c r="CA10" i="160" s="1"/>
  <c r="CA11" i="79"/>
  <c r="CK16" i="182"/>
  <c r="CK37" i="182" s="1"/>
  <c r="CK34" i="194"/>
  <c r="CK15" i="195"/>
  <c r="CK15" i="181" s="1"/>
  <c r="CB13" i="182"/>
  <c r="CB34" i="182" s="1"/>
  <c r="CB12" i="195"/>
  <c r="CB12" i="181" s="1"/>
  <c r="CB31" i="194"/>
  <c r="CA13" i="182"/>
  <c r="CA34" i="182" s="1"/>
  <c r="CA12" i="195"/>
  <c r="CA12" i="181" s="1"/>
  <c r="CA31" i="194"/>
  <c r="CA16" i="182"/>
  <c r="CA37" i="182" s="1"/>
  <c r="CA15" i="195"/>
  <c r="CA15" i="181" s="1"/>
  <c r="CA34" i="194"/>
  <c r="CA19" i="182"/>
  <c r="CA40" i="182" s="1"/>
  <c r="CA18" i="195"/>
  <c r="CA18" i="181" s="1"/>
  <c r="CA37" i="194"/>
  <c r="CE16" i="194"/>
  <c r="CE17" i="132"/>
  <c r="CE37" i="132" s="1"/>
  <c r="CE16" i="160" s="1"/>
  <c r="CE17" i="79"/>
  <c r="CD13" i="194"/>
  <c r="CD14" i="79"/>
  <c r="CD14" i="132"/>
  <c r="CD34" i="132" s="1"/>
  <c r="CD13" i="160" s="1"/>
  <c r="BX13" i="194"/>
  <c r="BX14" i="132"/>
  <c r="BX34" i="132" s="1"/>
  <c r="BX13" i="160" s="1"/>
  <c r="BX14" i="79"/>
  <c r="BU8" i="182"/>
  <c r="BU29" i="182" s="1"/>
  <c r="BU7" i="195"/>
  <c r="BU7" i="181" s="1"/>
  <c r="BU26" i="194"/>
  <c r="EQ10" i="182"/>
  <c r="EQ31" i="182" s="1"/>
  <c r="EQ9" i="195"/>
  <c r="EQ9" i="181" s="1"/>
  <c r="EQ28" i="194"/>
  <c r="CD8" i="182"/>
  <c r="CD29" i="182" s="1"/>
  <c r="CD7" i="195"/>
  <c r="CD7" i="181" s="1"/>
  <c r="CD26" i="194"/>
  <c r="EN19" i="182"/>
  <c r="EN40" i="182" s="1"/>
  <c r="EN18" i="195"/>
  <c r="EN18" i="181" s="1"/>
  <c r="EN37" i="194"/>
  <c r="DR16" i="161"/>
  <c r="DR36" i="79"/>
  <c r="DI16" i="161"/>
  <c r="DI36" i="79"/>
  <c r="CY13" i="161"/>
  <c r="CY33" i="79"/>
  <c r="CL13" i="161"/>
  <c r="CL33" i="79"/>
  <c r="DZ13" i="195"/>
  <c r="DZ13" i="181" s="1"/>
  <c r="DZ14" i="182"/>
  <c r="DZ35" i="182" s="1"/>
  <c r="DZ32" i="194"/>
  <c r="EE8" i="161"/>
  <c r="EE28" i="79"/>
  <c r="CA8" i="161"/>
  <c r="CA28" i="79"/>
  <c r="CJ36" i="79"/>
  <c r="CJ16" i="161"/>
  <c r="CP10" i="182"/>
  <c r="CP31" i="182" s="1"/>
  <c r="CP9" i="195"/>
  <c r="CP9" i="181" s="1"/>
  <c r="CP28" i="194"/>
  <c r="DI13" i="182"/>
  <c r="DI34" i="182" s="1"/>
  <c r="DI31" i="194"/>
  <c r="DI12" i="195"/>
  <c r="DI12" i="181" s="1"/>
  <c r="DV8" i="182"/>
  <c r="DV29" i="182" s="1"/>
  <c r="DV7" i="195"/>
  <c r="DV7" i="181" s="1"/>
  <c r="DV26" i="194"/>
  <c r="DY14" i="161"/>
  <c r="DY34" i="79"/>
  <c r="DZ11" i="182"/>
  <c r="DZ32" i="182" s="1"/>
  <c r="DZ10" i="195"/>
  <c r="DZ10" i="181" s="1"/>
  <c r="DZ29" i="194"/>
  <c r="CG13" i="194"/>
  <c r="CG14" i="132"/>
  <c r="CG34" i="132" s="1"/>
  <c r="CG13" i="160" s="1"/>
  <c r="CG14" i="79"/>
  <c r="CI10" i="194"/>
  <c r="CI11" i="132"/>
  <c r="CI31" i="132" s="1"/>
  <c r="CI10" i="160" s="1"/>
  <c r="CI11" i="79"/>
  <c r="CT13" i="194"/>
  <c r="CT14" i="79"/>
  <c r="CT14" i="132"/>
  <c r="CT34" i="132" s="1"/>
  <c r="CT13" i="160" s="1"/>
  <c r="DE18" i="194"/>
  <c r="DE19" i="132"/>
  <c r="DE39" i="132" s="1"/>
  <c r="DE18" i="160" s="1"/>
  <c r="DE19" i="79"/>
  <c r="ED11" i="182"/>
  <c r="ED32" i="182" s="1"/>
  <c r="ED10" i="195"/>
  <c r="ED10" i="181" s="1"/>
  <c r="ED29" i="194"/>
  <c r="EB19" i="161"/>
  <c r="EB39" i="79"/>
  <c r="EF8" i="182"/>
  <c r="EF29" i="182" s="1"/>
  <c r="EF7" i="195"/>
  <c r="EF7" i="181" s="1"/>
  <c r="EF26" i="194"/>
  <c r="EB10" i="194"/>
  <c r="EB11" i="132"/>
  <c r="EB31" i="132" s="1"/>
  <c r="EB10" i="160" s="1"/>
  <c r="EB11" i="79"/>
  <c r="EK11" i="161"/>
  <c r="EK31" i="79"/>
  <c r="ES8" i="182"/>
  <c r="ES29" i="182" s="1"/>
  <c r="ES7" i="195"/>
  <c r="ES7" i="181" s="1"/>
  <c r="ES26" i="194"/>
  <c r="EL19" i="161"/>
  <c r="EL39" i="79"/>
  <c r="ES19" i="182"/>
  <c r="ES40" i="182" s="1"/>
  <c r="ES37" i="194"/>
  <c r="ES18" i="195"/>
  <c r="ES18" i="181" s="1"/>
  <c r="ER16" i="182"/>
  <c r="ER37" i="182" s="1"/>
  <c r="ER15" i="195"/>
  <c r="ER15" i="181" s="1"/>
  <c r="ER34" i="194"/>
  <c r="ER13" i="182"/>
  <c r="ER34" i="182" s="1"/>
  <c r="ER12" i="195"/>
  <c r="ER12" i="181" s="1"/>
  <c r="ER31" i="194"/>
  <c r="EE13" i="182"/>
  <c r="EE34" i="182" s="1"/>
  <c r="EE12" i="195"/>
  <c r="EE12" i="181" s="1"/>
  <c r="EE31" i="194"/>
  <c r="EH10" i="182"/>
  <c r="EH31" i="182" s="1"/>
  <c r="EH9" i="195"/>
  <c r="EH9" i="181" s="1"/>
  <c r="EH28" i="194"/>
  <c r="EJ19" i="182"/>
  <c r="EJ40" i="182" s="1"/>
  <c r="EJ18" i="195"/>
  <c r="EJ18" i="181" s="1"/>
  <c r="EJ37" i="194"/>
  <c r="EJ16" i="194"/>
  <c r="EJ17" i="132"/>
  <c r="EJ37" i="132" s="1"/>
  <c r="EJ16" i="160" s="1"/>
  <c r="EJ17" i="79"/>
  <c r="EJ10" i="194"/>
  <c r="EJ11" i="132"/>
  <c r="EJ31" i="132" s="1"/>
  <c r="EJ10" i="160" s="1"/>
  <c r="EJ11" i="79"/>
  <c r="DV16" i="161"/>
  <c r="DV36" i="79"/>
  <c r="DR13" i="182"/>
  <c r="DR34" i="182" s="1"/>
  <c r="DR12" i="195"/>
  <c r="DR12" i="181" s="1"/>
  <c r="DR31" i="194"/>
  <c r="DO19" i="182"/>
  <c r="DO40" i="182" s="1"/>
  <c r="DO18" i="195"/>
  <c r="DO18" i="181" s="1"/>
  <c r="DO37" i="194"/>
  <c r="DD33" i="79"/>
  <c r="DD13" i="161"/>
  <c r="DE13" i="182"/>
  <c r="DE34" i="182" s="1"/>
  <c r="DE31" i="194"/>
  <c r="DE12" i="195"/>
  <c r="DE12" i="181" s="1"/>
  <c r="DE34" i="194"/>
  <c r="DE15" i="195"/>
  <c r="DE15" i="181" s="1"/>
  <c r="DE16" i="182"/>
  <c r="DE37" i="182" s="1"/>
  <c r="DC8" i="182"/>
  <c r="DC29" i="182" s="1"/>
  <c r="DC7" i="195"/>
  <c r="DC7" i="181" s="1"/>
  <c r="DC26" i="194"/>
  <c r="DA13" i="194"/>
  <c r="DA14" i="132"/>
  <c r="DA34" i="132" s="1"/>
  <c r="DA13" i="160" s="1"/>
  <c r="DA14" i="79"/>
  <c r="CY16" i="161"/>
  <c r="CY36" i="79"/>
  <c r="CL16" i="182"/>
  <c r="CL37" i="182" s="1"/>
  <c r="CL15" i="195"/>
  <c r="CL15" i="181" s="1"/>
  <c r="CL34" i="194"/>
  <c r="CK31" i="194"/>
  <c r="CK12" i="195"/>
  <c r="CK12" i="181" s="1"/>
  <c r="CK13" i="182"/>
  <c r="CK34" i="182" s="1"/>
  <c r="CC16" i="182"/>
  <c r="CC37" i="182" s="1"/>
  <c r="CC34" i="194"/>
  <c r="CC15" i="195"/>
  <c r="CC15" i="181" s="1"/>
  <c r="CG16" i="182"/>
  <c r="CG37" i="182" s="1"/>
  <c r="CG34" i="194"/>
  <c r="CG15" i="195"/>
  <c r="CG15" i="181" s="1"/>
  <c r="CC13" i="182"/>
  <c r="CC34" i="182" s="1"/>
  <c r="CC31" i="194"/>
  <c r="CC12" i="195"/>
  <c r="CC12" i="181" s="1"/>
  <c r="CA21" i="182"/>
  <c r="CA42" i="182" s="1"/>
  <c r="CA39" i="194"/>
  <c r="CA20" i="195"/>
  <c r="CA20" i="181" s="1"/>
  <c r="CE10" i="194"/>
  <c r="CE11" i="132"/>
  <c r="CE31" i="132" s="1"/>
  <c r="CE10" i="160" s="1"/>
  <c r="CE11" i="79"/>
  <c r="BW16" i="161"/>
  <c r="BW36" i="79"/>
  <c r="BU16" i="161"/>
  <c r="BU36" i="79"/>
  <c r="EO19" i="161"/>
  <c r="EO39" i="79"/>
  <c r="CX10" i="182"/>
  <c r="CX31" i="182" s="1"/>
  <c r="CX9" i="195"/>
  <c r="CX9" i="181" s="1"/>
  <c r="CX28" i="194"/>
  <c r="EA10" i="161"/>
  <c r="EA30" i="79"/>
  <c r="EO14" i="182"/>
  <c r="EO35" i="182" s="1"/>
  <c r="EO13" i="195"/>
  <c r="EO13" i="181" s="1"/>
  <c r="EO32" i="194"/>
  <c r="EN8" i="161"/>
  <c r="EN28" i="79"/>
  <c r="EL17" i="161"/>
  <c r="EL37" i="79"/>
  <c r="CK8" i="182"/>
  <c r="CK29" i="182" s="1"/>
  <c r="CK7" i="195"/>
  <c r="CK7" i="181" s="1"/>
  <c r="CK26" i="194"/>
  <c r="EI16" i="194"/>
  <c r="EI17" i="132"/>
  <c r="EI37" i="132" s="1"/>
  <c r="EI16" i="160" s="1"/>
  <c r="EI17" i="79"/>
  <c r="BW10" i="194"/>
  <c r="BW11" i="132"/>
  <c r="BW31" i="132" s="1"/>
  <c r="BW10" i="160" s="1"/>
  <c r="BW11" i="79"/>
  <c r="CQ10" i="194"/>
  <c r="CQ11" i="132"/>
  <c r="CQ31" i="132" s="1"/>
  <c r="CQ10" i="160" s="1"/>
  <c r="CQ11" i="79"/>
  <c r="EA18" i="194"/>
  <c r="EA19" i="132"/>
  <c r="EA39" i="132" s="1"/>
  <c r="EA18" i="160" s="1"/>
  <c r="EA19" i="79"/>
  <c r="BU10" i="194"/>
  <c r="BU11" i="132"/>
  <c r="BU31" i="132" s="1"/>
  <c r="BU10" i="160" s="1"/>
  <c r="BU11" i="79"/>
  <c r="BT8" i="161"/>
  <c r="BT28" i="79"/>
  <c r="DV10" i="182"/>
  <c r="DV31" i="182" s="1"/>
  <c r="DV9" i="195"/>
  <c r="DV9" i="181" s="1"/>
  <c r="DV28" i="194"/>
  <c r="CR30" i="79"/>
  <c r="CR10" i="161"/>
  <c r="EC14" i="182"/>
  <c r="EC35" i="182" s="1"/>
  <c r="EC13" i="195"/>
  <c r="EC13" i="181" s="1"/>
  <c r="EC32" i="194"/>
  <c r="EQ13" i="161"/>
  <c r="EQ33" i="79"/>
  <c r="EA13" i="161"/>
  <c r="EA33" i="79"/>
  <c r="EF16" i="161"/>
  <c r="EF36" i="79"/>
  <c r="DC16" i="161"/>
  <c r="DC36" i="79"/>
  <c r="CB30" i="79"/>
  <c r="CB10" i="161"/>
  <c r="BT33" i="79"/>
  <c r="BT13" i="161"/>
  <c r="BU18" i="194"/>
  <c r="BU19" i="132"/>
  <c r="BU39" i="132" s="1"/>
  <c r="BU18" i="160" s="1"/>
  <c r="BU19" i="79"/>
  <c r="CJ20" i="194"/>
  <c r="CJ21" i="132"/>
  <c r="CJ41" i="132" s="1"/>
  <c r="CJ20" i="160" s="1"/>
  <c r="CJ21" i="79"/>
  <c r="BX21" i="132"/>
  <c r="BX41" i="132" s="1"/>
  <c r="BX20" i="160" s="1"/>
  <c r="BX20" i="194"/>
  <c r="BX21" i="79"/>
  <c r="CQ20" i="194"/>
  <c r="CQ21" i="132"/>
  <c r="CQ41" i="132" s="1"/>
  <c r="CQ20" i="160" s="1"/>
  <c r="CQ21" i="79"/>
  <c r="DW18" i="194"/>
  <c r="DW19" i="79"/>
  <c r="DW19" i="132"/>
  <c r="DW39" i="132" s="1"/>
  <c r="DW18" i="160" s="1"/>
  <c r="EL14" i="161"/>
  <c r="EL34" i="79"/>
  <c r="EP8" i="161"/>
  <c r="EP28" i="79"/>
  <c r="BX10" i="182"/>
  <c r="BX31" i="182" s="1"/>
  <c r="BX9" i="195"/>
  <c r="BX9" i="181" s="1"/>
  <c r="BX28" i="194"/>
  <c r="CC10" i="182"/>
  <c r="CC31" i="182" s="1"/>
  <c r="CC9" i="195"/>
  <c r="CC9" i="181" s="1"/>
  <c r="CC28" i="194"/>
  <c r="CL7" i="195"/>
  <c r="CL7" i="181" s="1"/>
  <c r="CL26" i="194"/>
  <c r="CL8" i="182"/>
  <c r="CL29" i="182" s="1"/>
  <c r="CY10" i="161"/>
  <c r="CY30" i="79"/>
  <c r="DO8" i="161"/>
  <c r="DO28" i="79"/>
  <c r="EM16" i="182"/>
  <c r="EM37" i="182" s="1"/>
  <c r="EM15" i="195"/>
  <c r="EM15" i="181" s="1"/>
  <c r="EM34" i="194"/>
  <c r="EM13" i="182"/>
  <c r="EM34" i="182" s="1"/>
  <c r="EM12" i="195"/>
  <c r="EM12" i="181" s="1"/>
  <c r="EM31" i="194"/>
  <c r="ES16" i="182"/>
  <c r="ES37" i="182" s="1"/>
  <c r="ES34" i="194"/>
  <c r="ES15" i="195"/>
  <c r="ES15" i="181" s="1"/>
  <c r="ER10" i="182"/>
  <c r="ER31" i="182" s="1"/>
  <c r="ER9" i="195"/>
  <c r="ER9" i="181" s="1"/>
  <c r="ER28" i="194"/>
  <c r="EG16" i="182"/>
  <c r="EG37" i="182" s="1"/>
  <c r="EG34" i="194"/>
  <c r="EG15" i="195"/>
  <c r="EG15" i="181" s="1"/>
  <c r="EE10" i="182"/>
  <c r="EE31" i="182" s="1"/>
  <c r="EE9" i="195"/>
  <c r="EE9" i="181" s="1"/>
  <c r="EE28" i="194"/>
  <c r="EG13" i="182"/>
  <c r="EG34" i="182" s="1"/>
  <c r="EG31" i="194"/>
  <c r="EG12" i="195"/>
  <c r="EG12" i="181" s="1"/>
  <c r="EI8" i="182"/>
  <c r="EI29" i="182" s="1"/>
  <c r="EI7" i="195"/>
  <c r="EI7" i="181" s="1"/>
  <c r="EI26" i="194"/>
  <c r="EB16" i="194"/>
  <c r="EB17" i="132"/>
  <c r="EB37" i="132" s="1"/>
  <c r="EB16" i="160" s="1"/>
  <c r="EB17" i="79"/>
  <c r="EJ13" i="161"/>
  <c r="EJ33" i="79"/>
  <c r="DW16" i="161"/>
  <c r="DW36" i="79"/>
  <c r="DV19" i="161"/>
  <c r="DV39" i="79"/>
  <c r="DR10" i="161"/>
  <c r="DR30" i="79"/>
  <c r="DO16" i="161"/>
  <c r="DO36" i="79"/>
  <c r="DD8" i="161"/>
  <c r="DD28" i="79"/>
  <c r="DK16" i="161"/>
  <c r="DK36" i="79"/>
  <c r="DA21" i="182"/>
  <c r="DA42" i="182" s="1"/>
  <c r="DA20" i="195"/>
  <c r="DA20" i="181" s="1"/>
  <c r="DA39" i="194"/>
  <c r="DA10" i="194"/>
  <c r="DA11" i="132"/>
  <c r="DA31" i="132" s="1"/>
  <c r="DA10" i="160" s="1"/>
  <c r="DA11" i="79"/>
  <c r="CX16" i="161"/>
  <c r="CX36" i="79"/>
  <c r="CR21" i="161"/>
  <c r="CR41" i="79"/>
  <c r="CL10" i="182"/>
  <c r="CL31" i="182" s="1"/>
  <c r="CL9" i="195"/>
  <c r="CL9" i="181" s="1"/>
  <c r="CL28" i="194"/>
  <c r="CB8" i="182"/>
  <c r="CB29" i="182" s="1"/>
  <c r="CB7" i="195"/>
  <c r="CB7" i="181" s="1"/>
  <c r="CB26" i="194"/>
  <c r="CC18" i="194"/>
  <c r="CC19" i="132"/>
  <c r="CC39" i="132" s="1"/>
  <c r="CC18" i="160" s="1"/>
  <c r="CC19" i="79"/>
  <c r="CE20" i="194"/>
  <c r="CE21" i="132"/>
  <c r="CE41" i="132" s="1"/>
  <c r="CE20" i="160" s="1"/>
  <c r="CE21" i="79"/>
  <c r="CD10" i="182"/>
  <c r="CD31" i="182" s="1"/>
  <c r="CD9" i="195"/>
  <c r="CD9" i="181" s="1"/>
  <c r="CD28" i="194"/>
  <c r="BX16" i="182"/>
  <c r="BX37" i="182" s="1"/>
  <c r="BX15" i="195"/>
  <c r="BX15" i="181" s="1"/>
  <c r="BX34" i="194"/>
  <c r="BT30" i="79"/>
  <c r="BT10" i="161"/>
  <c r="DY19" i="182"/>
  <c r="DY40" i="182" s="1"/>
  <c r="DY37" i="194"/>
  <c r="DY18" i="195"/>
  <c r="DY18" i="181" s="1"/>
  <c r="EP14" i="161"/>
  <c r="EP34" i="79"/>
  <c r="ES21" i="161"/>
  <c r="ES41" i="79"/>
  <c r="EN13" i="161"/>
  <c r="EN33" i="79"/>
  <c r="EH8" i="161"/>
  <c r="EH28" i="79"/>
  <c r="EI10" i="182"/>
  <c r="EI31" i="182" s="1"/>
  <c r="EI9" i="195"/>
  <c r="EI9" i="181" s="1"/>
  <c r="EI28" i="194"/>
  <c r="DV21" i="182"/>
  <c r="DV42" i="182" s="1"/>
  <c r="DV20" i="195"/>
  <c r="DV20" i="181" s="1"/>
  <c r="DV39" i="194"/>
  <c r="DD16" i="194"/>
  <c r="DD17" i="132"/>
  <c r="DD37" i="132" s="1"/>
  <c r="DD16" i="160" s="1"/>
  <c r="DD17" i="79"/>
  <c r="DE10" i="194"/>
  <c r="DE11" i="132"/>
  <c r="DE31" i="132" s="1"/>
  <c r="DE10" i="160" s="1"/>
  <c r="DE11" i="79"/>
  <c r="CJ13" i="194"/>
  <c r="CJ14" i="132"/>
  <c r="CJ34" i="132" s="1"/>
  <c r="CJ13" i="160" s="1"/>
  <c r="CJ14" i="79"/>
  <c r="CQ13" i="194"/>
  <c r="CQ14" i="132"/>
  <c r="CQ34" i="132" s="1"/>
  <c r="CQ13" i="160" s="1"/>
  <c r="CQ14" i="79"/>
  <c r="CD16" i="182"/>
  <c r="CD37" i="182" s="1"/>
  <c r="CD34" i="194"/>
  <c r="CD15" i="195"/>
  <c r="CD15" i="181" s="1"/>
  <c r="BW13" i="182"/>
  <c r="BW34" i="182" s="1"/>
  <c r="BW12" i="195"/>
  <c r="BW12" i="181" s="1"/>
  <c r="BW31" i="194"/>
  <c r="EP17" i="182"/>
  <c r="EP38" i="182" s="1"/>
  <c r="EP16" i="195"/>
  <c r="EP16" i="181" s="1"/>
  <c r="EP35" i="194"/>
  <c r="EM10" i="182"/>
  <c r="EM31" i="182" s="1"/>
  <c r="EM9" i="195"/>
  <c r="EM9" i="181" s="1"/>
  <c r="EM28" i="194"/>
  <c r="EP21" i="182"/>
  <c r="EP42" i="182" s="1"/>
  <c r="EP20" i="195"/>
  <c r="EP20" i="181" s="1"/>
  <c r="EP39" i="194"/>
  <c r="ES10" i="182"/>
  <c r="ES31" i="182" s="1"/>
  <c r="ES9" i="195"/>
  <c r="ES9" i="181" s="1"/>
  <c r="ES28" i="194"/>
  <c r="EN10" i="182"/>
  <c r="EN31" i="182" s="1"/>
  <c r="EN9" i="195"/>
  <c r="EN9" i="181" s="1"/>
  <c r="EN28" i="194"/>
  <c r="EA16" i="182"/>
  <c r="EA37" i="182" s="1"/>
  <c r="EA15" i="195"/>
  <c r="EA15" i="181" s="1"/>
  <c r="EA34" i="194"/>
  <c r="DY21" i="182"/>
  <c r="DY42" i="182" s="1"/>
  <c r="DY20" i="195"/>
  <c r="DY20" i="181" s="1"/>
  <c r="DY39" i="194"/>
  <c r="EF13" i="182"/>
  <c r="EF34" i="182" s="1"/>
  <c r="EF12" i="195"/>
  <c r="EF12" i="181" s="1"/>
  <c r="EF31" i="194"/>
  <c r="DW10" i="182"/>
  <c r="DW31" i="182" s="1"/>
  <c r="DW9" i="195"/>
  <c r="DW9" i="181" s="1"/>
  <c r="DW28" i="194"/>
  <c r="DV13" i="182"/>
  <c r="DV34" i="182" s="1"/>
  <c r="DV31" i="194"/>
  <c r="DV12" i="195"/>
  <c r="DV12" i="181" s="1"/>
  <c r="DO10" i="182"/>
  <c r="DO31" i="182" s="1"/>
  <c r="DO9" i="195"/>
  <c r="DO9" i="181" s="1"/>
  <c r="DO28" i="194"/>
  <c r="DK21" i="182"/>
  <c r="DK42" i="182" s="1"/>
  <c r="DK39" i="194"/>
  <c r="DK20" i="195"/>
  <c r="DK20" i="181" s="1"/>
  <c r="DK10" i="194"/>
  <c r="DK11" i="132"/>
  <c r="DK31" i="132" s="1"/>
  <c r="DK10" i="160" s="1"/>
  <c r="DK11" i="79"/>
  <c r="DC13" i="161"/>
  <c r="DC33" i="79"/>
  <c r="CX28" i="79"/>
  <c r="CX8" i="161"/>
  <c r="CX13" i="182"/>
  <c r="CX34" i="182" s="1"/>
  <c r="CX12" i="195"/>
  <c r="CX12" i="181" s="1"/>
  <c r="CX31" i="194"/>
  <c r="CR13" i="182"/>
  <c r="CR34" i="182" s="1"/>
  <c r="CR12" i="195"/>
  <c r="CR12" i="181" s="1"/>
  <c r="CR31" i="194"/>
  <c r="CT10" i="182"/>
  <c r="CT31" i="182" s="1"/>
  <c r="CT9" i="195"/>
  <c r="CT9" i="181" s="1"/>
  <c r="CT28" i="194"/>
  <c r="CQ8" i="182"/>
  <c r="CQ29" i="182" s="1"/>
  <c r="CQ7" i="195"/>
  <c r="CQ7" i="181" s="1"/>
  <c r="CQ26" i="194"/>
  <c r="CA10" i="161"/>
  <c r="CA30" i="79"/>
  <c r="CK20" i="194"/>
  <c r="CK21" i="132"/>
  <c r="CK41" i="132" s="1"/>
  <c r="CK20" i="160" s="1"/>
  <c r="CK21" i="79"/>
  <c r="CK16" i="194"/>
  <c r="CK17" i="132"/>
  <c r="CK37" i="132" s="1"/>
  <c r="CK16" i="160" s="1"/>
  <c r="CK17" i="79"/>
  <c r="CB13" i="194"/>
  <c r="CB14" i="132"/>
  <c r="CB34" i="132" s="1"/>
  <c r="CB13" i="160" s="1"/>
  <c r="CB14" i="79"/>
  <c r="CA13" i="194"/>
  <c r="CA14" i="132"/>
  <c r="CA34" i="132" s="1"/>
  <c r="CA13" i="160" s="1"/>
  <c r="CA14" i="79"/>
  <c r="CA16" i="194"/>
  <c r="CA17" i="132"/>
  <c r="CA37" i="132" s="1"/>
  <c r="CA16" i="160" s="1"/>
  <c r="CA17" i="79"/>
  <c r="CE16" i="161"/>
  <c r="CE36" i="79"/>
  <c r="CD13" i="161"/>
  <c r="CD33" i="79"/>
  <c r="BT18" i="194"/>
  <c r="BT19" i="79"/>
  <c r="BT19" i="132"/>
  <c r="BT39" i="132" s="1"/>
  <c r="BT18" i="160" s="1"/>
  <c r="ER8" i="161"/>
  <c r="ER28" i="79"/>
  <c r="EQ10" i="194"/>
  <c r="EQ11" i="132"/>
  <c r="EQ31" i="132" s="1"/>
  <c r="EQ10" i="160" s="1"/>
  <c r="EQ11" i="79"/>
  <c r="DZ17" i="182"/>
  <c r="DZ38" i="182" s="1"/>
  <c r="DZ16" i="195"/>
  <c r="DZ16" i="181" s="1"/>
  <c r="DZ35" i="194"/>
  <c r="CL13" i="182"/>
  <c r="CL34" i="182" s="1"/>
  <c r="CL12" i="195"/>
  <c r="CL12" i="181" s="1"/>
  <c r="CL31" i="194"/>
  <c r="CD21" i="161"/>
  <c r="CD41" i="79"/>
  <c r="BU13" i="182"/>
  <c r="BU34" i="182" s="1"/>
  <c r="BU31" i="194"/>
  <c r="BU12" i="195"/>
  <c r="BU12" i="181" s="1"/>
  <c r="DY17" i="182"/>
  <c r="DY38" i="182" s="1"/>
  <c r="DY35" i="194"/>
  <c r="DY16" i="195"/>
  <c r="DY16" i="181" s="1"/>
  <c r="CJ16" i="182"/>
  <c r="CJ37" i="182" s="1"/>
  <c r="CJ15" i="195"/>
  <c r="CJ15" i="181" s="1"/>
  <c r="CJ34" i="194"/>
  <c r="DA8" i="182"/>
  <c r="DA29" i="182" s="1"/>
  <c r="DA7" i="195"/>
  <c r="DA7" i="181" s="1"/>
  <c r="DA26" i="194"/>
  <c r="DI13" i="194"/>
  <c r="DI14" i="132"/>
  <c r="DI34" i="132" s="1"/>
  <c r="DI13" i="160" s="1"/>
  <c r="DI14" i="79"/>
  <c r="EH14" i="161"/>
  <c r="EH34" i="79"/>
  <c r="DY14" i="182"/>
  <c r="DY35" i="182" s="1"/>
  <c r="DY13" i="195"/>
  <c r="DY13" i="181" s="1"/>
  <c r="DY32" i="194"/>
  <c r="DZ21" i="161"/>
  <c r="DZ41" i="79"/>
  <c r="EH16" i="182"/>
  <c r="EH37" i="182" s="1"/>
  <c r="EH34" i="194"/>
  <c r="EH15" i="195"/>
  <c r="EH15" i="181" s="1"/>
  <c r="CG13" i="161"/>
  <c r="CG33" i="79"/>
  <c r="CI10" i="161"/>
  <c r="CI30" i="79"/>
  <c r="CT13" i="161"/>
  <c r="CT33" i="79"/>
  <c r="DE8" i="161"/>
  <c r="DE28" i="79"/>
  <c r="DK8" i="161"/>
  <c r="DK28" i="79"/>
  <c r="DW13" i="161"/>
  <c r="DW33" i="79"/>
  <c r="EC17" i="161"/>
  <c r="EC37" i="79"/>
  <c r="ED14" i="182"/>
  <c r="ED35" i="182" s="1"/>
  <c r="ED13" i="195"/>
  <c r="ED13" i="181" s="1"/>
  <c r="ED32" i="194"/>
  <c r="EG19" i="161"/>
  <c r="EG39" i="79"/>
  <c r="EJ8" i="182"/>
  <c r="EJ29" i="182" s="1"/>
  <c r="EJ7" i="195"/>
  <c r="EJ7" i="181" s="1"/>
  <c r="EJ26" i="194"/>
  <c r="EK11" i="182"/>
  <c r="EK32" i="182" s="1"/>
  <c r="EK10" i="195"/>
  <c r="EK10" i="181" s="1"/>
  <c r="EK29" i="194"/>
  <c r="DZ19" i="161"/>
  <c r="DZ39" i="79"/>
  <c r="ED19" i="182"/>
  <c r="ED40" i="182" s="1"/>
  <c r="ED37" i="194"/>
  <c r="ED18" i="195"/>
  <c r="ED18" i="181" s="1"/>
  <c r="EN20" i="194"/>
  <c r="EN21" i="132"/>
  <c r="EN41" i="132" s="1"/>
  <c r="EN20" i="160" s="1"/>
  <c r="EN21" i="79"/>
  <c r="ER16" i="194"/>
  <c r="ER17" i="132"/>
  <c r="ER37" i="132" s="1"/>
  <c r="ER16" i="160" s="1"/>
  <c r="ER17" i="79"/>
  <c r="ER13" i="194"/>
  <c r="ER14" i="132"/>
  <c r="ER34" i="132" s="1"/>
  <c r="ER13" i="160" s="1"/>
  <c r="ER14" i="79"/>
  <c r="EE13" i="194"/>
  <c r="EE14" i="132"/>
  <c r="EE34" i="132" s="1"/>
  <c r="EE13" i="160" s="1"/>
  <c r="EE14" i="79"/>
  <c r="EH10" i="194"/>
  <c r="EH11" i="132"/>
  <c r="EH31" i="132" s="1"/>
  <c r="EH10" i="160" s="1"/>
  <c r="EH11" i="79"/>
  <c r="EB21" i="182"/>
  <c r="EB42" i="182" s="1"/>
  <c r="EB20" i="195"/>
  <c r="EB20" i="181" s="1"/>
  <c r="EB39" i="194"/>
  <c r="DW8" i="161"/>
  <c r="DW28" i="79"/>
  <c r="DR13" i="161"/>
  <c r="DR33" i="79"/>
  <c r="DD13" i="182"/>
  <c r="DD34" i="182" s="1"/>
  <c r="DD12" i="195"/>
  <c r="DD12" i="181" s="1"/>
  <c r="DD31" i="194"/>
  <c r="DK19" i="182"/>
  <c r="DK40" i="182" s="1"/>
  <c r="DE13" i="194"/>
  <c r="DE14" i="132"/>
  <c r="DE34" i="132" s="1"/>
  <c r="DE13" i="160" s="1"/>
  <c r="DE14" i="79"/>
  <c r="DE16" i="194"/>
  <c r="DE17" i="132"/>
  <c r="DE37" i="132" s="1"/>
  <c r="DE16" i="160" s="1"/>
  <c r="DE17" i="79"/>
  <c r="DA13" i="161"/>
  <c r="DA33" i="79"/>
  <c r="CJ8" i="161"/>
  <c r="CJ28" i="79"/>
  <c r="CJ30" i="79"/>
  <c r="CJ10" i="161"/>
  <c r="CR36" i="79"/>
  <c r="CR16" i="161"/>
  <c r="CT28" i="79"/>
  <c r="CT8" i="161"/>
  <c r="CQ16" i="182"/>
  <c r="CQ37" i="182" s="1"/>
  <c r="CQ15" i="195"/>
  <c r="CQ15" i="181" s="1"/>
  <c r="CQ34" i="194"/>
  <c r="CI16" i="182"/>
  <c r="CI37" i="182" s="1"/>
  <c r="CI34" i="194"/>
  <c r="CI15" i="195"/>
  <c r="CI15" i="181" s="1"/>
  <c r="CL19" i="182"/>
  <c r="CL40" i="182" s="1"/>
  <c r="CL18" i="195"/>
  <c r="CL18" i="181" s="1"/>
  <c r="CL37" i="194"/>
  <c r="CL16" i="194"/>
  <c r="CL17" i="79"/>
  <c r="CL17" i="132"/>
  <c r="CL37" i="132" s="1"/>
  <c r="CL16" i="160" s="1"/>
  <c r="CK13" i="194"/>
  <c r="CK14" i="132"/>
  <c r="CK34" i="132" s="1"/>
  <c r="CK13" i="160" s="1"/>
  <c r="CK14" i="79"/>
  <c r="CC16" i="194"/>
  <c r="CC17" i="132"/>
  <c r="CC37" i="132" s="1"/>
  <c r="CC16" i="160" s="1"/>
  <c r="CC17" i="79"/>
  <c r="CG16" i="194"/>
  <c r="CG17" i="132"/>
  <c r="CG37" i="132" s="1"/>
  <c r="CG16" i="160" s="1"/>
  <c r="CG17" i="79"/>
  <c r="CC13" i="194"/>
  <c r="CC14" i="132"/>
  <c r="CC34" i="132" s="1"/>
  <c r="CC13" i="160" s="1"/>
  <c r="CC14" i="79"/>
  <c r="CE10" i="161"/>
  <c r="CE30" i="79"/>
  <c r="BX8" i="161"/>
  <c r="BX28" i="79"/>
  <c r="BT36" i="79"/>
  <c r="BT16" i="161"/>
  <c r="EA10" i="182"/>
  <c r="EA31" i="182" s="1"/>
  <c r="EA9" i="195"/>
  <c r="EA9" i="181" s="1"/>
  <c r="EA28" i="194"/>
  <c r="ES14" i="182"/>
  <c r="ES35" i="182" s="1"/>
  <c r="ES13" i="195"/>
  <c r="ES13" i="181" s="1"/>
  <c r="ES32" i="194"/>
  <c r="EP11" i="161"/>
  <c r="EP31" i="79"/>
  <c r="EL17" i="182"/>
  <c r="EL38" i="182" s="1"/>
  <c r="EL16" i="195"/>
  <c r="EL16" i="181" s="1"/>
  <c r="EL35" i="194"/>
  <c r="BW10" i="161"/>
  <c r="BW30" i="79"/>
  <c r="CQ10" i="161"/>
  <c r="CQ30" i="79"/>
  <c r="EA8" i="161"/>
  <c r="EA28" i="79"/>
  <c r="BU10" i="161"/>
  <c r="BU30" i="79"/>
  <c r="EL21" i="161"/>
  <c r="EL41" i="79"/>
  <c r="EG10" i="182"/>
  <c r="EG31" i="182" s="1"/>
  <c r="EG9" i="195"/>
  <c r="EG9" i="181" s="1"/>
  <c r="EG28" i="194"/>
  <c r="EN16" i="182"/>
  <c r="EN37" i="182" s="1"/>
  <c r="EN15" i="195"/>
  <c r="EN15" i="181" s="1"/>
  <c r="EN34" i="194"/>
  <c r="EI13" i="182"/>
  <c r="EI34" i="182" s="1"/>
  <c r="EI12" i="195"/>
  <c r="EI12" i="181" s="1"/>
  <c r="EI31" i="194"/>
  <c r="EF10" i="182"/>
  <c r="EF31" i="182" s="1"/>
  <c r="EF9" i="195"/>
  <c r="EF9" i="181" s="1"/>
  <c r="EF28" i="194"/>
  <c r="DK13" i="182"/>
  <c r="DK34" i="182" s="1"/>
  <c r="DK31" i="194"/>
  <c r="DK12" i="195"/>
  <c r="DK12" i="181" s="1"/>
  <c r="DA16" i="182"/>
  <c r="DA37" i="182" s="1"/>
  <c r="DA34" i="194"/>
  <c r="DA15" i="195"/>
  <c r="DA15" i="181" s="1"/>
  <c r="CR10" i="182"/>
  <c r="CR31" i="182" s="1"/>
  <c r="CR9" i="195"/>
  <c r="CR9" i="181" s="1"/>
  <c r="CR28" i="194"/>
  <c r="CI13" i="182"/>
  <c r="CI34" i="182" s="1"/>
  <c r="CI12" i="195"/>
  <c r="CI12" i="181" s="1"/>
  <c r="CI31" i="194"/>
  <c r="CG10" i="182"/>
  <c r="CG31" i="182" s="1"/>
  <c r="CG9" i="195"/>
  <c r="CG9" i="181" s="1"/>
  <c r="CG28" i="194"/>
  <c r="BW8" i="182"/>
  <c r="BW29" i="182" s="1"/>
  <c r="BW7" i="195"/>
  <c r="BW7" i="181" s="1"/>
  <c r="BW26" i="194"/>
  <c r="DR28" i="79"/>
  <c r="DR8" i="161"/>
  <c r="CE8" i="182"/>
  <c r="CE29" i="182" s="1"/>
  <c r="CE7" i="195"/>
  <c r="CE7" i="181" s="1"/>
  <c r="CE26" i="194"/>
  <c r="DO13" i="161"/>
  <c r="DO33" i="79"/>
  <c r="CR19" i="161"/>
  <c r="CR39" i="79"/>
  <c r="CB10" i="182"/>
  <c r="CB31" i="182" s="1"/>
  <c r="CB9" i="195"/>
  <c r="CB9" i="181" s="1"/>
  <c r="CB28" i="194"/>
  <c r="BT13" i="182"/>
  <c r="BT34" i="182" s="1"/>
  <c r="BT12" i="195"/>
  <c r="BT12" i="181" s="1"/>
  <c r="BT31" i="194"/>
  <c r="EM21" i="182"/>
  <c r="EM42" i="182" s="1"/>
  <c r="EM39" i="194"/>
  <c r="EM20" i="195"/>
  <c r="EM20" i="181" s="1"/>
  <c r="ED41" i="79" l="1"/>
  <c r="DA39" i="79"/>
  <c r="CL20" i="195"/>
  <c r="CL20" i="181" s="1"/>
  <c r="EK14" i="161"/>
  <c r="EJ20" i="195"/>
  <c r="EJ20" i="181" s="1"/>
  <c r="EJ21" i="182"/>
  <c r="EJ42" i="182" s="1"/>
  <c r="EJ41" i="79"/>
  <c r="EC31" i="79"/>
  <c r="DA19" i="182"/>
  <c r="DA40" i="182" s="1"/>
  <c r="DK37" i="194"/>
  <c r="DA18" i="195"/>
  <c r="DA18" i="181" s="1"/>
  <c r="EO20" i="195"/>
  <c r="EO20" i="181" s="1"/>
  <c r="EO21" i="182"/>
  <c r="EO42" i="182" s="1"/>
  <c r="DV37" i="194"/>
  <c r="DV19" i="182"/>
  <c r="DV40" i="182" s="1"/>
  <c r="EC21" i="161"/>
  <c r="EC41" i="79"/>
  <c r="EC20" i="195"/>
  <c r="EC20" i="181" s="1"/>
  <c r="EC21" i="182"/>
  <c r="EC42" i="182" s="1"/>
  <c r="EC39" i="194"/>
  <c r="EC19" i="182"/>
  <c r="EC40" i="182" s="1"/>
  <c r="EC37" i="194"/>
  <c r="EC18" i="195"/>
  <c r="EC18" i="181" s="1"/>
  <c r="EC19" i="161"/>
  <c r="EC39" i="79"/>
  <c r="CK14" i="161"/>
  <c r="CK34" i="79"/>
  <c r="CL17" i="161"/>
  <c r="CL37" i="79"/>
  <c r="ER14" i="161"/>
  <c r="ER34" i="79"/>
  <c r="CC14" i="182"/>
  <c r="CC35" i="182" s="1"/>
  <c r="CC13" i="195"/>
  <c r="CC13" i="181" s="1"/>
  <c r="CC32" i="194"/>
  <c r="AW8" i="54"/>
  <c r="AW6" i="194"/>
  <c r="AW7" i="132"/>
  <c r="AW27" i="132" s="1"/>
  <c r="AW6" i="160" s="1"/>
  <c r="AW7" i="79"/>
  <c r="BA10" i="54"/>
  <c r="BA6" i="194"/>
  <c r="BA7" i="132"/>
  <c r="BA27" i="132" s="1"/>
  <c r="BA6" i="160" s="1"/>
  <c r="BA7" i="79"/>
  <c r="CG17" i="161"/>
  <c r="CG37" i="79"/>
  <c r="CK14" i="182"/>
  <c r="CK35" i="182" s="1"/>
  <c r="CK13" i="195"/>
  <c r="CK13" i="181" s="1"/>
  <c r="CK32" i="194"/>
  <c r="DE17" i="182"/>
  <c r="DE38" i="182" s="1"/>
  <c r="DE16" i="195"/>
  <c r="DE16" i="181" s="1"/>
  <c r="DE35" i="194"/>
  <c r="EH11" i="161"/>
  <c r="EH31" i="79"/>
  <c r="ER14" i="182"/>
  <c r="ER35" i="182" s="1"/>
  <c r="ER13" i="195"/>
  <c r="ER13" i="181" s="1"/>
  <c r="ER32" i="194"/>
  <c r="EN21" i="161"/>
  <c r="EN41" i="79"/>
  <c r="EQ11" i="182"/>
  <c r="EQ32" i="182" s="1"/>
  <c r="EQ10" i="195"/>
  <c r="EQ10" i="181" s="1"/>
  <c r="EQ29" i="194"/>
  <c r="BT19" i="161"/>
  <c r="BT39" i="79"/>
  <c r="CA17" i="182"/>
  <c r="CA38" i="182" s="1"/>
  <c r="CA35" i="194"/>
  <c r="CA16" i="195"/>
  <c r="CA16" i="181" s="1"/>
  <c r="CB14" i="161"/>
  <c r="CB34" i="79"/>
  <c r="CK21" i="182"/>
  <c r="CK42" i="182" s="1"/>
  <c r="CK20" i="195"/>
  <c r="CK20" i="181" s="1"/>
  <c r="CK39" i="194"/>
  <c r="CQ14" i="161"/>
  <c r="CQ34" i="79"/>
  <c r="DE11" i="182"/>
  <c r="DE32" i="182" s="1"/>
  <c r="DE10" i="195"/>
  <c r="DE10" i="181" s="1"/>
  <c r="DE29" i="194"/>
  <c r="CE21" i="182"/>
  <c r="CE42" i="182" s="1"/>
  <c r="CE39" i="194"/>
  <c r="CE20" i="195"/>
  <c r="CE20" i="181" s="1"/>
  <c r="DA11" i="161"/>
  <c r="DA31" i="79"/>
  <c r="BU19" i="161"/>
  <c r="BU39" i="79"/>
  <c r="EA19" i="182"/>
  <c r="EA40" i="182" s="1"/>
  <c r="EA18" i="195"/>
  <c r="EA18" i="181" s="1"/>
  <c r="EA37" i="194"/>
  <c r="BW11" i="161"/>
  <c r="BW31" i="79"/>
  <c r="CE11" i="182"/>
  <c r="CE32" i="182" s="1"/>
  <c r="CE10" i="195"/>
  <c r="CE10" i="181" s="1"/>
  <c r="CE29" i="194"/>
  <c r="EJ11" i="182"/>
  <c r="EJ32" i="182" s="1"/>
  <c r="EJ10" i="195"/>
  <c r="EJ10" i="181" s="1"/>
  <c r="EJ29" i="194"/>
  <c r="EB11" i="161"/>
  <c r="EB31" i="79"/>
  <c r="CG14" i="182"/>
  <c r="CG35" i="182" s="1"/>
  <c r="CG13" i="195"/>
  <c r="CG13" i="181" s="1"/>
  <c r="CG32" i="194"/>
  <c r="CA10" i="195"/>
  <c r="CA10" i="181" s="1"/>
  <c r="CA29" i="194"/>
  <c r="CA11" i="182"/>
  <c r="CA32" i="182" s="1"/>
  <c r="EQ17" i="182"/>
  <c r="EQ38" i="182" s="1"/>
  <c r="EQ35" i="194"/>
  <c r="EQ16" i="195"/>
  <c r="EQ16" i="181" s="1"/>
  <c r="CX37" i="79"/>
  <c r="CX17" i="161"/>
  <c r="DO17" i="182"/>
  <c r="DO38" i="182" s="1"/>
  <c r="DO35" i="194"/>
  <c r="DO16" i="195"/>
  <c r="DO16" i="181" s="1"/>
  <c r="EJ14" i="182"/>
  <c r="EJ35" i="182" s="1"/>
  <c r="EJ13" i="195"/>
  <c r="EJ13" i="181" s="1"/>
  <c r="EJ32" i="194"/>
  <c r="CY11" i="161"/>
  <c r="CY31" i="79"/>
  <c r="DC17" i="161"/>
  <c r="DC37" i="79"/>
  <c r="EF17" i="182"/>
  <c r="EF38" i="182" s="1"/>
  <c r="EF16" i="195"/>
  <c r="EF16" i="181" s="1"/>
  <c r="EF35" i="194"/>
  <c r="EQ14" i="161"/>
  <c r="EQ34" i="79"/>
  <c r="BT17" i="161"/>
  <c r="BT37" i="79"/>
  <c r="CR17" i="161"/>
  <c r="CR37" i="79"/>
  <c r="CY17" i="182"/>
  <c r="CY38" i="182" s="1"/>
  <c r="CY35" i="194"/>
  <c r="CY16" i="195"/>
  <c r="CY16" i="181" s="1"/>
  <c r="DR14" i="161"/>
  <c r="DR34" i="79"/>
  <c r="DV17" i="182"/>
  <c r="DV38" i="182" s="1"/>
  <c r="DV16" i="195"/>
  <c r="DV16" i="181" s="1"/>
  <c r="DV35" i="194"/>
  <c r="CY14" i="161"/>
  <c r="CY34" i="79"/>
  <c r="DR17" i="182"/>
  <c r="DR38" i="182" s="1"/>
  <c r="DR16" i="195"/>
  <c r="DR16" i="181" s="1"/>
  <c r="DR35" i="194"/>
  <c r="DR19" i="182"/>
  <c r="DR40" i="182" s="1"/>
  <c r="DR18" i="195"/>
  <c r="DR18" i="181" s="1"/>
  <c r="DR37" i="194"/>
  <c r="CK11" i="161"/>
  <c r="CK31" i="79"/>
  <c r="BT11" i="161"/>
  <c r="BT31" i="79"/>
  <c r="CE14" i="161"/>
  <c r="CE34" i="79"/>
  <c r="CP17" i="161"/>
  <c r="CP37" i="79"/>
  <c r="CP14" i="182"/>
  <c r="CP35" i="182" s="1"/>
  <c r="CP13" i="195"/>
  <c r="CP13" i="181" s="1"/>
  <c r="CP32" i="194"/>
  <c r="DI11" i="182"/>
  <c r="DI32" i="182" s="1"/>
  <c r="DI10" i="195"/>
  <c r="DI10" i="181" s="1"/>
  <c r="DI29" i="194"/>
  <c r="EE17" i="182"/>
  <c r="EE38" i="182" s="1"/>
  <c r="EE35" i="194"/>
  <c r="EE16" i="195"/>
  <c r="EE16" i="181" s="1"/>
  <c r="CB17" i="161"/>
  <c r="CB37" i="79"/>
  <c r="EI21" i="182"/>
  <c r="EI42" i="182" s="1"/>
  <c r="EI39" i="194"/>
  <c r="EI20" i="195"/>
  <c r="EI20" i="181" s="1"/>
  <c r="DC21" i="161"/>
  <c r="DC41" i="79"/>
  <c r="CC21" i="161"/>
  <c r="CC41" i="79"/>
  <c r="BU21" i="182"/>
  <c r="BU42" i="182" s="1"/>
  <c r="BU20" i="195"/>
  <c r="BU20" i="181" s="1"/>
  <c r="BU39" i="194"/>
  <c r="CT21" i="182"/>
  <c r="CT42" i="182" s="1"/>
  <c r="CT20" i="195"/>
  <c r="CT20" i="181" s="1"/>
  <c r="CT39" i="194"/>
  <c r="CG19" i="161"/>
  <c r="CG39" i="79"/>
  <c r="DI19" i="161"/>
  <c r="DI39" i="79"/>
  <c r="CG21" i="182"/>
  <c r="CG42" i="182" s="1"/>
  <c r="CG39" i="194"/>
  <c r="CG20" i="195"/>
  <c r="CG20" i="181" s="1"/>
  <c r="CY21" i="161"/>
  <c r="CY41" i="79"/>
  <c r="BT14" i="182"/>
  <c r="BT35" i="182" s="1"/>
  <c r="BT32" i="194"/>
  <c r="BT13" i="195"/>
  <c r="BT13" i="181" s="1"/>
  <c r="CG11" i="182"/>
  <c r="CG32" i="182" s="1"/>
  <c r="CG10" i="195"/>
  <c r="CG10" i="181" s="1"/>
  <c r="CG29" i="194"/>
  <c r="CR11" i="161"/>
  <c r="CR31" i="79"/>
  <c r="DK14" i="182"/>
  <c r="DK35" i="182" s="1"/>
  <c r="DK32" i="194"/>
  <c r="DK13" i="195"/>
  <c r="DK13" i="181" s="1"/>
  <c r="EF11" i="161"/>
  <c r="EF31" i="79"/>
  <c r="EA11" i="161"/>
  <c r="EA31" i="79"/>
  <c r="CX31" i="79"/>
  <c r="CX11" i="161"/>
  <c r="CI17" i="182"/>
  <c r="CI38" i="182" s="1"/>
  <c r="CI35" i="194"/>
  <c r="CI16" i="195"/>
  <c r="CI16" i="181" s="1"/>
  <c r="DD14" i="182"/>
  <c r="DD35" i="182" s="1"/>
  <c r="DD13" i="195"/>
  <c r="DD13" i="181" s="1"/>
  <c r="DD32" i="194"/>
  <c r="EH17" i="161"/>
  <c r="EH37" i="79"/>
  <c r="CP31" i="79"/>
  <c r="CP11" i="161"/>
  <c r="CX14" i="182"/>
  <c r="CX35" i="182" s="1"/>
  <c r="CX13" i="195"/>
  <c r="CX13" i="181" s="1"/>
  <c r="CX32" i="194"/>
  <c r="DV14" i="182"/>
  <c r="DV35" i="182" s="1"/>
  <c r="DV13" i="195"/>
  <c r="DV13" i="181" s="1"/>
  <c r="DV32" i="194"/>
  <c r="EF14" i="161"/>
  <c r="EF34" i="79"/>
  <c r="ER19" i="161"/>
  <c r="ER39" i="79"/>
  <c r="BW14" i="182"/>
  <c r="BW35" i="182" s="1"/>
  <c r="BW32" i="194"/>
  <c r="BW13" i="195"/>
  <c r="BW13" i="181" s="1"/>
  <c r="EI11" i="182"/>
  <c r="EI32" i="182" s="1"/>
  <c r="EI10" i="195"/>
  <c r="EI10" i="181" s="1"/>
  <c r="EI29" i="194"/>
  <c r="CD11" i="182"/>
  <c r="CD32" i="182" s="1"/>
  <c r="CD10" i="195"/>
  <c r="CD10" i="181" s="1"/>
  <c r="CD29" i="194"/>
  <c r="EG14" i="161"/>
  <c r="EG34" i="79"/>
  <c r="EE11" i="182"/>
  <c r="EE32" i="182" s="1"/>
  <c r="EE10" i="195"/>
  <c r="EE10" i="181" s="1"/>
  <c r="EE29" i="194"/>
  <c r="ER11" i="161"/>
  <c r="ER31" i="79"/>
  <c r="ER21" i="182"/>
  <c r="ER42" i="182" s="1"/>
  <c r="ER20" i="195"/>
  <c r="ER20" i="181" s="1"/>
  <c r="ER39" i="194"/>
  <c r="EM17" i="161"/>
  <c r="EM37" i="79"/>
  <c r="EM19" i="161"/>
  <c r="EM39" i="79"/>
  <c r="CC11" i="182"/>
  <c r="CC32" i="182" s="1"/>
  <c r="CC10" i="195"/>
  <c r="CC10" i="181" s="1"/>
  <c r="CC29" i="194"/>
  <c r="EQ21" i="161"/>
  <c r="EQ41" i="79"/>
  <c r="CX21" i="161"/>
  <c r="CX41" i="79"/>
  <c r="BX19" i="182"/>
  <c r="BX40" i="182" s="1"/>
  <c r="BX18" i="195"/>
  <c r="BX18" i="181" s="1"/>
  <c r="BX37" i="194"/>
  <c r="EH41" i="79"/>
  <c r="EH21" i="161"/>
  <c r="DI21" i="182"/>
  <c r="DI42" i="182" s="1"/>
  <c r="DI20" i="195"/>
  <c r="DI20" i="181" s="1"/>
  <c r="DI39" i="194"/>
  <c r="BC8" i="54"/>
  <c r="BC19" i="54" s="1"/>
  <c r="BC6" i="194"/>
  <c r="BC7" i="132"/>
  <c r="BC27" i="132" s="1"/>
  <c r="BC6" i="160" s="1"/>
  <c r="BC7" i="79"/>
  <c r="DE17" i="161"/>
  <c r="DE37" i="79"/>
  <c r="EH11" i="182"/>
  <c r="EH32" i="182" s="1"/>
  <c r="EH10" i="195"/>
  <c r="EH10" i="181" s="1"/>
  <c r="EH29" i="194"/>
  <c r="AX13" i="54"/>
  <c r="AX7" i="132"/>
  <c r="AX27" i="132" s="1"/>
  <c r="AX6" i="160" s="1"/>
  <c r="AX6" i="194"/>
  <c r="AX7" i="79"/>
  <c r="CC14" i="161"/>
  <c r="CC34" i="79"/>
  <c r="CC17" i="182"/>
  <c r="CC38" i="182" s="1"/>
  <c r="CC35" i="194"/>
  <c r="CC16" i="195"/>
  <c r="CC16" i="181" s="1"/>
  <c r="DE14" i="161"/>
  <c r="DE34" i="79"/>
  <c r="EE14" i="182"/>
  <c r="EE35" i="182" s="1"/>
  <c r="EE32" i="194"/>
  <c r="EE13" i="195"/>
  <c r="EE13" i="181" s="1"/>
  <c r="ER17" i="161"/>
  <c r="ER37" i="79"/>
  <c r="DI14" i="182"/>
  <c r="DI35" i="182" s="1"/>
  <c r="DI13" i="195"/>
  <c r="DI13" i="181" s="1"/>
  <c r="DI32" i="194"/>
  <c r="BT19" i="182"/>
  <c r="BT40" i="182" s="1"/>
  <c r="BT18" i="195"/>
  <c r="BT18" i="181" s="1"/>
  <c r="BT37" i="194"/>
  <c r="CA14" i="161"/>
  <c r="CA34" i="79"/>
  <c r="CK17" i="182"/>
  <c r="CK38" i="182" s="1"/>
  <c r="CK16" i="195"/>
  <c r="CK16" i="181" s="1"/>
  <c r="CK35" i="194"/>
  <c r="DK11" i="161"/>
  <c r="DK31" i="79"/>
  <c r="CJ14" i="182"/>
  <c r="CJ35" i="182" s="1"/>
  <c r="CJ32" i="194"/>
  <c r="CJ13" i="195"/>
  <c r="CJ13" i="181" s="1"/>
  <c r="DD17" i="161"/>
  <c r="DD37" i="79"/>
  <c r="CC19" i="161"/>
  <c r="CC39" i="79"/>
  <c r="EB17" i="161"/>
  <c r="EB37" i="79"/>
  <c r="DW19" i="161"/>
  <c r="DW39" i="79"/>
  <c r="CQ21" i="182"/>
  <c r="CQ42" i="182" s="1"/>
  <c r="CQ39" i="194"/>
  <c r="CQ20" i="195"/>
  <c r="CQ20" i="181" s="1"/>
  <c r="CJ21" i="161"/>
  <c r="CJ41" i="79"/>
  <c r="BU11" i="182"/>
  <c r="BU32" i="182" s="1"/>
  <c r="BU10" i="195"/>
  <c r="BU10" i="181" s="1"/>
  <c r="BU29" i="194"/>
  <c r="CQ11" i="161"/>
  <c r="CQ31" i="79"/>
  <c r="EI17" i="182"/>
  <c r="EI38" i="182" s="1"/>
  <c r="EI35" i="194"/>
  <c r="EI16" i="195"/>
  <c r="EI16" i="181" s="1"/>
  <c r="DA14" i="182"/>
  <c r="DA35" i="182" s="1"/>
  <c r="DA13" i="195"/>
  <c r="DA13" i="181" s="1"/>
  <c r="DA32" i="194"/>
  <c r="EJ17" i="161"/>
  <c r="EJ37" i="79"/>
  <c r="DE19" i="161"/>
  <c r="DE39" i="79"/>
  <c r="CT34" i="79"/>
  <c r="CT14" i="161"/>
  <c r="CI11" i="182"/>
  <c r="CI32" i="182" s="1"/>
  <c r="CI10" i="195"/>
  <c r="CI10" i="181" s="1"/>
  <c r="CI29" i="194"/>
  <c r="BX14" i="161"/>
  <c r="BX34" i="79"/>
  <c r="CD34" i="79"/>
  <c r="CD14" i="161"/>
  <c r="CE17" i="182"/>
  <c r="CE38" i="182" s="1"/>
  <c r="CE35" i="194"/>
  <c r="CE16" i="195"/>
  <c r="CE16" i="181" s="1"/>
  <c r="DC14" i="161"/>
  <c r="DC34" i="79"/>
  <c r="CX17" i="182"/>
  <c r="CX38" i="182" s="1"/>
  <c r="CX16" i="195"/>
  <c r="CX16" i="181" s="1"/>
  <c r="CX35" i="194"/>
  <c r="DR11" i="161"/>
  <c r="DR31" i="79"/>
  <c r="DR21" i="161"/>
  <c r="DR41" i="79"/>
  <c r="DW17" i="182"/>
  <c r="DW38" i="182" s="1"/>
  <c r="DW35" i="194"/>
  <c r="DW16" i="195"/>
  <c r="DW16" i="181" s="1"/>
  <c r="DD11" i="161"/>
  <c r="DD31" i="79"/>
  <c r="CB21" i="182"/>
  <c r="CB42" i="182" s="1"/>
  <c r="CB39" i="194"/>
  <c r="CB20" i="195"/>
  <c r="CB20" i="181" s="1"/>
  <c r="DO14" i="182"/>
  <c r="DO35" i="182" s="1"/>
  <c r="DO32" i="194"/>
  <c r="DO13" i="195"/>
  <c r="DO13" i="181" s="1"/>
  <c r="EA14" i="161"/>
  <c r="EA34" i="79"/>
  <c r="BU17" i="161"/>
  <c r="BU37" i="79"/>
  <c r="BW17" i="182"/>
  <c r="BW38" i="182" s="1"/>
  <c r="BW35" i="194"/>
  <c r="BW16" i="195"/>
  <c r="BW16" i="181" s="1"/>
  <c r="CJ11" i="182"/>
  <c r="CJ32" i="182" s="1"/>
  <c r="CJ10" i="195"/>
  <c r="CJ10" i="181" s="1"/>
  <c r="CJ29" i="194"/>
  <c r="DR14" i="182"/>
  <c r="DR35" i="182" s="1"/>
  <c r="DR13" i="195"/>
  <c r="DR13" i="181" s="1"/>
  <c r="DR32" i="194"/>
  <c r="DW14" i="182"/>
  <c r="DW35" i="182" s="1"/>
  <c r="DW32" i="194"/>
  <c r="DW13" i="195"/>
  <c r="DW13" i="181" s="1"/>
  <c r="EE19" i="161"/>
  <c r="EE39" i="79"/>
  <c r="DI17" i="182"/>
  <c r="DI38" i="182" s="1"/>
  <c r="DI35" i="194"/>
  <c r="DI16" i="195"/>
  <c r="DI16" i="181" s="1"/>
  <c r="CI19" i="161"/>
  <c r="CI39" i="79"/>
  <c r="EB14" i="161"/>
  <c r="EB34" i="79"/>
  <c r="EN14" i="182"/>
  <c r="EN35" i="182" s="1"/>
  <c r="EN13" i="195"/>
  <c r="EN13" i="181" s="1"/>
  <c r="EN32" i="194"/>
  <c r="BT11" i="182"/>
  <c r="BT32" i="182" s="1"/>
  <c r="BT10" i="195"/>
  <c r="BT10" i="181" s="1"/>
  <c r="BT29" i="194"/>
  <c r="BT21" i="182"/>
  <c r="BT42" i="182" s="1"/>
  <c r="BT39" i="194"/>
  <c r="BT20" i="195"/>
  <c r="BT20" i="181" s="1"/>
  <c r="CP17" i="182"/>
  <c r="CP38" i="182" s="1"/>
  <c r="CP16" i="195"/>
  <c r="CP16" i="181" s="1"/>
  <c r="CP35" i="194"/>
  <c r="DK17" i="161"/>
  <c r="DK37" i="79"/>
  <c r="DC11" i="161"/>
  <c r="DC31" i="79"/>
  <c r="CB17" i="182"/>
  <c r="CB38" i="182" s="1"/>
  <c r="CB16" i="195"/>
  <c r="CB16" i="181" s="1"/>
  <c r="CB35" i="194"/>
  <c r="EQ19" i="182"/>
  <c r="EQ40" i="182" s="1"/>
  <c r="EQ18" i="195"/>
  <c r="EQ18" i="181" s="1"/>
  <c r="EQ37" i="194"/>
  <c r="DD21" i="161"/>
  <c r="DD41" i="79"/>
  <c r="CX19" i="182"/>
  <c r="CX40" i="182" s="1"/>
  <c r="CX37" i="194"/>
  <c r="CX18" i="195"/>
  <c r="CX18" i="181" s="1"/>
  <c r="BW21" i="182"/>
  <c r="BW42" i="182" s="1"/>
  <c r="BW39" i="194"/>
  <c r="BW20" i="195"/>
  <c r="BW20" i="181" s="1"/>
  <c r="EI19" i="161"/>
  <c r="EI39" i="79"/>
  <c r="DD19" i="161"/>
  <c r="DD39" i="79"/>
  <c r="DC37" i="194"/>
  <c r="DC19" i="182"/>
  <c r="DC40" i="182" s="1"/>
  <c r="DC18" i="195"/>
  <c r="DC18" i="181" s="1"/>
  <c r="CP19" i="161"/>
  <c r="CP39" i="79"/>
  <c r="EH19" i="161"/>
  <c r="EH39" i="79"/>
  <c r="CY19" i="182"/>
  <c r="CY40" i="182" s="1"/>
  <c r="CY18" i="195"/>
  <c r="CY18" i="181" s="1"/>
  <c r="CY37" i="194"/>
  <c r="DW21" i="161"/>
  <c r="DW41" i="79"/>
  <c r="BW19" i="182"/>
  <c r="BW40" i="182" s="1"/>
  <c r="BW37" i="194"/>
  <c r="BW18" i="195"/>
  <c r="BW18" i="181" s="1"/>
  <c r="CB11" i="161"/>
  <c r="CB31" i="79"/>
  <c r="CI14" i="161"/>
  <c r="CI34" i="79"/>
  <c r="DA17" i="182"/>
  <c r="DA38" i="182" s="1"/>
  <c r="DA16" i="195"/>
  <c r="DA16" i="181" s="1"/>
  <c r="DA35" i="194"/>
  <c r="EF11" i="182"/>
  <c r="EF32" i="182" s="1"/>
  <c r="EF10" i="195"/>
  <c r="EF10" i="181" s="1"/>
  <c r="EF29" i="194"/>
  <c r="EI14" i="182"/>
  <c r="EI35" i="182" s="1"/>
  <c r="EI32" i="194"/>
  <c r="EI13" i="195"/>
  <c r="EI13" i="181" s="1"/>
  <c r="EG11" i="161"/>
  <c r="EG31" i="79"/>
  <c r="CX11" i="182"/>
  <c r="CX32" i="182" s="1"/>
  <c r="CX10" i="195"/>
  <c r="CX10" i="181" s="1"/>
  <c r="CX29" i="194"/>
  <c r="CQ17" i="161"/>
  <c r="CQ37" i="79"/>
  <c r="EA21" i="161"/>
  <c r="EA41" i="79"/>
  <c r="CP11" i="182"/>
  <c r="CP32" i="182" s="1"/>
  <c r="CP10" i="195"/>
  <c r="CP10" i="181" s="1"/>
  <c r="CP29" i="194"/>
  <c r="BU14" i="182"/>
  <c r="BU35" i="182" s="1"/>
  <c r="BU13" i="195"/>
  <c r="BU13" i="181" s="1"/>
  <c r="BU32" i="194"/>
  <c r="CT31" i="79"/>
  <c r="CT11" i="161"/>
  <c r="CR14" i="182"/>
  <c r="CR35" i="182" s="1"/>
  <c r="CR32" i="194"/>
  <c r="CR13" i="195"/>
  <c r="CR13" i="181" s="1"/>
  <c r="DO11" i="182"/>
  <c r="DO32" i="182" s="1"/>
  <c r="DO10" i="195"/>
  <c r="DO10" i="181" s="1"/>
  <c r="DO29" i="194"/>
  <c r="DW11" i="161"/>
  <c r="DW31" i="79"/>
  <c r="EA17" i="182"/>
  <c r="EA38" i="182" s="1"/>
  <c r="EA35" i="194"/>
  <c r="EA16" i="195"/>
  <c r="EA16" i="181" s="1"/>
  <c r="ES11" i="161"/>
  <c r="ES31" i="79"/>
  <c r="EM10" i="195"/>
  <c r="EM10" i="181" s="1"/>
  <c r="EM29" i="194"/>
  <c r="EM11" i="182"/>
  <c r="EM32" i="182" s="1"/>
  <c r="BX17" i="182"/>
  <c r="BX38" i="182" s="1"/>
  <c r="BX35" i="194"/>
  <c r="BX16" i="195"/>
  <c r="BX16" i="181" s="1"/>
  <c r="CD19" i="161"/>
  <c r="CD39" i="79"/>
  <c r="CL31" i="79"/>
  <c r="CL11" i="161"/>
  <c r="EG14" i="182"/>
  <c r="EG35" i="182" s="1"/>
  <c r="EG13" i="195"/>
  <c r="EG13" i="181" s="1"/>
  <c r="EG32" i="194"/>
  <c r="EG17" i="161"/>
  <c r="EG37" i="79"/>
  <c r="ES17" i="182"/>
  <c r="ES38" i="182" s="1"/>
  <c r="ES16" i="195"/>
  <c r="ES16" i="181" s="1"/>
  <c r="ES35" i="194"/>
  <c r="EM14" i="161"/>
  <c r="EM34" i="79"/>
  <c r="EM19" i="182"/>
  <c r="EM40" i="182" s="1"/>
  <c r="EM18" i="195"/>
  <c r="EM18" i="181" s="1"/>
  <c r="EM37" i="194"/>
  <c r="BX11" i="161"/>
  <c r="BX31" i="79"/>
  <c r="CX21" i="182"/>
  <c r="CX42" i="182" s="1"/>
  <c r="CX20" i="195"/>
  <c r="CX20" i="181" s="1"/>
  <c r="CX39" i="194"/>
  <c r="CB19" i="161"/>
  <c r="CB39" i="79"/>
  <c r="EH21" i="182"/>
  <c r="EH42" i="182" s="1"/>
  <c r="EH20" i="195"/>
  <c r="EH20" i="181" s="1"/>
  <c r="EH39" i="194"/>
  <c r="CQ19" i="161"/>
  <c r="CQ39" i="79"/>
  <c r="CG17" i="182"/>
  <c r="CG38" i="182" s="1"/>
  <c r="CG16" i="195"/>
  <c r="CG16" i="181" s="1"/>
  <c r="CG35" i="194"/>
  <c r="EN21" i="182"/>
  <c r="EN42" i="182" s="1"/>
  <c r="EN39" i="194"/>
  <c r="EN20" i="195"/>
  <c r="EN20" i="181" s="1"/>
  <c r="EQ11" i="161"/>
  <c r="EQ31" i="79"/>
  <c r="CA17" i="161"/>
  <c r="CA37" i="79"/>
  <c r="CB14" i="182"/>
  <c r="CB35" i="182" s="1"/>
  <c r="CB13" i="195"/>
  <c r="CB13" i="181" s="1"/>
  <c r="CB32" i="194"/>
  <c r="CK21" i="161"/>
  <c r="CK41" i="79"/>
  <c r="CQ14" i="182"/>
  <c r="CQ35" i="182" s="1"/>
  <c r="CQ32" i="194"/>
  <c r="CQ13" i="195"/>
  <c r="CQ13" i="181" s="1"/>
  <c r="DE11" i="161"/>
  <c r="DE31" i="79"/>
  <c r="CE21" i="161"/>
  <c r="CE41" i="79"/>
  <c r="DA11" i="182"/>
  <c r="DA32" i="182" s="1"/>
  <c r="DA10" i="195"/>
  <c r="DA10" i="181" s="1"/>
  <c r="DA29" i="194"/>
  <c r="DW19" i="182"/>
  <c r="DW40" i="182" s="1"/>
  <c r="DW18" i="195"/>
  <c r="DW18" i="181" s="1"/>
  <c r="DW37" i="194"/>
  <c r="BX21" i="161"/>
  <c r="BX41" i="79"/>
  <c r="BU19" i="182"/>
  <c r="BU40" i="182" s="1"/>
  <c r="BU37" i="194"/>
  <c r="BU18" i="195"/>
  <c r="BU18" i="181" s="1"/>
  <c r="EA19" i="161"/>
  <c r="EA39" i="79"/>
  <c r="BW11" i="182"/>
  <c r="BW32" i="182" s="1"/>
  <c r="BW10" i="195"/>
  <c r="BW10" i="181" s="1"/>
  <c r="BW29" i="194"/>
  <c r="CE11" i="161"/>
  <c r="CE31" i="79"/>
  <c r="EJ11" i="161"/>
  <c r="EJ31" i="79"/>
  <c r="EB11" i="182"/>
  <c r="EB32" i="182" s="1"/>
  <c r="EB10" i="195"/>
  <c r="EB10" i="181" s="1"/>
  <c r="EB29" i="194"/>
  <c r="CT14" i="182"/>
  <c r="CT35" i="182" s="1"/>
  <c r="CT13" i="195"/>
  <c r="CT13" i="181" s="1"/>
  <c r="CT32" i="194"/>
  <c r="CG14" i="161"/>
  <c r="CG34" i="79"/>
  <c r="CD14" i="182"/>
  <c r="CD35" i="182" s="1"/>
  <c r="CD13" i="195"/>
  <c r="CD13" i="181" s="1"/>
  <c r="CD32" i="194"/>
  <c r="CA11" i="161"/>
  <c r="CA31" i="79"/>
  <c r="EQ17" i="161"/>
  <c r="EQ37" i="79"/>
  <c r="DO17" i="161"/>
  <c r="DO37" i="79"/>
  <c r="DR21" i="182"/>
  <c r="DR42" i="182" s="1"/>
  <c r="DR20" i="195"/>
  <c r="DR20" i="181" s="1"/>
  <c r="DR39" i="194"/>
  <c r="EJ14" i="161"/>
  <c r="EJ34" i="79"/>
  <c r="CY11" i="182"/>
  <c r="CY32" i="182" s="1"/>
  <c r="CY10" i="195"/>
  <c r="CY10" i="181" s="1"/>
  <c r="CY29" i="194"/>
  <c r="DC17" i="182"/>
  <c r="DC38" i="182" s="1"/>
  <c r="DC35" i="194"/>
  <c r="DC16" i="195"/>
  <c r="DC16" i="181" s="1"/>
  <c r="EF17" i="161"/>
  <c r="EF37" i="79"/>
  <c r="EQ14" i="182"/>
  <c r="EQ35" i="182" s="1"/>
  <c r="EQ32" i="194"/>
  <c r="EQ13" i="195"/>
  <c r="EQ13" i="181" s="1"/>
  <c r="BT17" i="182"/>
  <c r="BT38" i="182" s="1"/>
  <c r="BT16" i="195"/>
  <c r="BT16" i="181" s="1"/>
  <c r="BT35" i="194"/>
  <c r="CR17" i="182"/>
  <c r="CR38" i="182" s="1"/>
  <c r="CR16" i="195"/>
  <c r="CR16" i="181" s="1"/>
  <c r="CR35" i="194"/>
  <c r="CY17" i="161"/>
  <c r="CY37" i="79"/>
  <c r="EE19" i="182"/>
  <c r="EE40" i="182" s="1"/>
  <c r="EE18" i="195"/>
  <c r="EE18" i="181" s="1"/>
  <c r="EE37" i="194"/>
  <c r="CL34" i="79"/>
  <c r="CL14" i="161"/>
  <c r="CY14" i="182"/>
  <c r="CY35" i="182" s="1"/>
  <c r="CY32" i="194"/>
  <c r="CY13" i="195"/>
  <c r="CY13" i="181" s="1"/>
  <c r="DR17" i="161"/>
  <c r="DR37" i="79"/>
  <c r="DR19" i="161"/>
  <c r="DR39" i="79"/>
  <c r="EB14" i="182"/>
  <c r="EB35" i="182" s="1"/>
  <c r="EB13" i="195"/>
  <c r="EB13" i="181" s="1"/>
  <c r="EB32" i="194"/>
  <c r="CK11" i="182"/>
  <c r="CK32" i="182" s="1"/>
  <c r="CK10" i="195"/>
  <c r="CK10" i="181" s="1"/>
  <c r="CK29" i="194"/>
  <c r="CE14" i="182"/>
  <c r="CE35" i="182" s="1"/>
  <c r="CE32" i="194"/>
  <c r="CE13" i="195"/>
  <c r="CE13" i="181" s="1"/>
  <c r="CT17" i="161"/>
  <c r="CT37" i="79"/>
  <c r="DI11" i="161"/>
  <c r="DI31" i="79"/>
  <c r="EE17" i="161"/>
  <c r="EE37" i="79"/>
  <c r="EI21" i="161"/>
  <c r="EI41" i="79"/>
  <c r="DD21" i="182"/>
  <c r="DD42" i="182" s="1"/>
  <c r="DD20" i="195"/>
  <c r="DD20" i="181" s="1"/>
  <c r="DD39" i="194"/>
  <c r="DC21" i="182"/>
  <c r="DC42" i="182" s="1"/>
  <c r="DC39" i="194"/>
  <c r="DC20" i="195"/>
  <c r="DC20" i="181" s="1"/>
  <c r="CT19" i="161"/>
  <c r="CT39" i="79"/>
  <c r="CP21" i="161"/>
  <c r="CP41" i="79"/>
  <c r="CC21" i="182"/>
  <c r="CC42" i="182" s="1"/>
  <c r="CC20" i="195"/>
  <c r="CC20" i="181" s="1"/>
  <c r="CC39" i="194"/>
  <c r="BU21" i="161"/>
  <c r="BU41" i="79"/>
  <c r="DD19" i="182"/>
  <c r="DD40" i="182" s="1"/>
  <c r="DD18" i="195"/>
  <c r="DD18" i="181" s="1"/>
  <c r="DD37" i="194"/>
  <c r="CG19" i="182"/>
  <c r="CG40" i="182" s="1"/>
  <c r="CG37" i="194"/>
  <c r="CG18" i="195"/>
  <c r="CG18" i="181" s="1"/>
  <c r="DI19" i="182"/>
  <c r="DI40" i="182" s="1"/>
  <c r="DI37" i="194"/>
  <c r="DI18" i="195"/>
  <c r="DI18" i="181" s="1"/>
  <c r="CG21" i="161"/>
  <c r="CG41" i="79"/>
  <c r="CY21" i="182"/>
  <c r="CY42" i="182" s="1"/>
  <c r="CY39" i="194"/>
  <c r="CY20" i="195"/>
  <c r="CY20" i="181" s="1"/>
  <c r="BT14" i="161"/>
  <c r="BT34" i="79"/>
  <c r="CB11" i="182"/>
  <c r="CB32" i="182" s="1"/>
  <c r="CB10" i="195"/>
  <c r="CB10" i="181" s="1"/>
  <c r="CB29" i="194"/>
  <c r="CG11" i="161"/>
  <c r="CG31" i="79"/>
  <c r="CR11" i="182"/>
  <c r="CR32" i="182" s="1"/>
  <c r="CR10" i="195"/>
  <c r="CR10" i="181" s="1"/>
  <c r="CR29" i="194"/>
  <c r="DK14" i="161"/>
  <c r="DK34" i="79"/>
  <c r="DV11" i="161"/>
  <c r="DV31" i="79"/>
  <c r="EN17" i="161"/>
  <c r="EN37" i="79"/>
  <c r="EA11" i="182"/>
  <c r="EA32" i="182" s="1"/>
  <c r="EA10" i="195"/>
  <c r="EA10" i="181" s="1"/>
  <c r="EA29" i="194"/>
  <c r="CI17" i="161"/>
  <c r="CI37" i="79"/>
  <c r="DD14" i="161"/>
  <c r="DD34" i="79"/>
  <c r="EH17" i="182"/>
  <c r="EH38" i="182" s="1"/>
  <c r="EH16" i="195"/>
  <c r="EH16" i="181" s="1"/>
  <c r="EH35" i="194"/>
  <c r="CJ17" i="161"/>
  <c r="CJ37" i="79"/>
  <c r="CT11" i="182"/>
  <c r="CT32" i="182" s="1"/>
  <c r="CT10" i="195"/>
  <c r="CT10" i="181" s="1"/>
  <c r="CT29" i="194"/>
  <c r="DV14" i="161"/>
  <c r="DV34" i="79"/>
  <c r="EF14" i="182"/>
  <c r="EF35" i="182" s="1"/>
  <c r="EF32" i="194"/>
  <c r="EF13" i="195"/>
  <c r="EF13" i="181" s="1"/>
  <c r="EN11" i="182"/>
  <c r="EN32" i="182" s="1"/>
  <c r="EN10" i="195"/>
  <c r="EN10" i="181" s="1"/>
  <c r="EN29" i="194"/>
  <c r="ER19" i="182"/>
  <c r="ER40" i="182" s="1"/>
  <c r="ER18" i="195"/>
  <c r="ER18" i="181" s="1"/>
  <c r="ER37" i="194"/>
  <c r="BW14" i="161"/>
  <c r="BW34" i="79"/>
  <c r="CD17" i="161"/>
  <c r="CD37" i="79"/>
  <c r="EI11" i="161"/>
  <c r="EI31" i="79"/>
  <c r="CD19" i="182"/>
  <c r="CD40" i="182" s="1"/>
  <c r="CD18" i="195"/>
  <c r="CD18" i="181" s="1"/>
  <c r="CD37" i="194"/>
  <c r="CL11" i="182"/>
  <c r="CL32" i="182" s="1"/>
  <c r="CL10" i="195"/>
  <c r="CL10" i="181" s="1"/>
  <c r="CL29" i="194"/>
  <c r="EE11" i="161"/>
  <c r="EE31" i="79"/>
  <c r="ER11" i="182"/>
  <c r="ER32" i="182" s="1"/>
  <c r="ER10" i="195"/>
  <c r="ER10" i="181" s="1"/>
  <c r="ER29" i="194"/>
  <c r="ER21" i="161"/>
  <c r="ER41" i="79"/>
  <c r="EM17" i="182"/>
  <c r="EM38" i="182" s="1"/>
  <c r="EM35" i="194"/>
  <c r="EM16" i="195"/>
  <c r="EM16" i="181" s="1"/>
  <c r="CC11" i="161"/>
  <c r="CC31" i="79"/>
  <c r="EQ21" i="182"/>
  <c r="EQ42" i="182" s="1"/>
  <c r="EQ39" i="194"/>
  <c r="EQ20" i="195"/>
  <c r="EQ20" i="181" s="1"/>
  <c r="CJ19" i="161"/>
  <c r="CJ39" i="79"/>
  <c r="CB19" i="182"/>
  <c r="CB40" i="182" s="1"/>
  <c r="CB18" i="195"/>
  <c r="CB18" i="181" s="1"/>
  <c r="CB37" i="194"/>
  <c r="DI21" i="161"/>
  <c r="DI41" i="79"/>
  <c r="BB10" i="54"/>
  <c r="BB6" i="194"/>
  <c r="BB7" i="132"/>
  <c r="BB27" i="132" s="1"/>
  <c r="BB6" i="160" s="1"/>
  <c r="BB7" i="79"/>
  <c r="CC17" i="161"/>
  <c r="CC37" i="79"/>
  <c r="CL17" i="182"/>
  <c r="CL38" i="182" s="1"/>
  <c r="CL16" i="195"/>
  <c r="CL16" i="181" s="1"/>
  <c r="CL35" i="194"/>
  <c r="DE14" i="182"/>
  <c r="DE35" i="182" s="1"/>
  <c r="DE32" i="194"/>
  <c r="DE13" i="195"/>
  <c r="DE13" i="181" s="1"/>
  <c r="EE14" i="161"/>
  <c r="EE34" i="79"/>
  <c r="ER17" i="182"/>
  <c r="ER38" i="182" s="1"/>
  <c r="ER35" i="194"/>
  <c r="ER16" i="195"/>
  <c r="ER16" i="181" s="1"/>
  <c r="DI14" i="161"/>
  <c r="DI34" i="79"/>
  <c r="CA14" i="182"/>
  <c r="CA35" i="182" s="1"/>
  <c r="CA32" i="194"/>
  <c r="CA13" i="195"/>
  <c r="CA13" i="181" s="1"/>
  <c r="CK17" i="161"/>
  <c r="CK37" i="79"/>
  <c r="DK11" i="182"/>
  <c r="DK32" i="182" s="1"/>
  <c r="DK10" i="195"/>
  <c r="DK10" i="181" s="1"/>
  <c r="DK29" i="194"/>
  <c r="CJ14" i="161"/>
  <c r="CJ34" i="79"/>
  <c r="DD17" i="182"/>
  <c r="DD38" i="182" s="1"/>
  <c r="DD35" i="194"/>
  <c r="DD16" i="195"/>
  <c r="DD16" i="181" s="1"/>
  <c r="CC19" i="182"/>
  <c r="CC40" i="182" s="1"/>
  <c r="CC37" i="194"/>
  <c r="CC18" i="195"/>
  <c r="CC18" i="181" s="1"/>
  <c r="EB17" i="182"/>
  <c r="EB38" i="182" s="1"/>
  <c r="EB16" i="195"/>
  <c r="EB16" i="181" s="1"/>
  <c r="EB35" i="194"/>
  <c r="CQ21" i="161"/>
  <c r="CQ41" i="79"/>
  <c r="BX21" i="182"/>
  <c r="BX42" i="182" s="1"/>
  <c r="BX20" i="195"/>
  <c r="BX20" i="181" s="1"/>
  <c r="BX39" i="194"/>
  <c r="CJ21" i="182"/>
  <c r="CJ42" i="182" s="1"/>
  <c r="CJ20" i="195"/>
  <c r="CJ20" i="181" s="1"/>
  <c r="CJ39" i="194"/>
  <c r="BU11" i="161"/>
  <c r="BU31" i="79"/>
  <c r="CQ11" i="182"/>
  <c r="CQ32" i="182" s="1"/>
  <c r="CQ10" i="195"/>
  <c r="CQ10" i="181" s="1"/>
  <c r="CQ29" i="194"/>
  <c r="EI17" i="161"/>
  <c r="EI37" i="79"/>
  <c r="DA14" i="161"/>
  <c r="DA34" i="79"/>
  <c r="EJ17" i="182"/>
  <c r="EJ38" i="182" s="1"/>
  <c r="EJ35" i="194"/>
  <c r="EJ16" i="195"/>
  <c r="EJ16" i="181" s="1"/>
  <c r="DE19" i="182"/>
  <c r="DE40" i="182" s="1"/>
  <c r="DE37" i="194"/>
  <c r="DE18" i="195"/>
  <c r="DE18" i="181" s="1"/>
  <c r="CI11" i="161"/>
  <c r="CI31" i="79"/>
  <c r="BX14" i="182"/>
  <c r="BX35" i="182" s="1"/>
  <c r="BX13" i="195"/>
  <c r="BX13" i="181" s="1"/>
  <c r="BX32" i="194"/>
  <c r="CE17" i="161"/>
  <c r="CE37" i="79"/>
  <c r="DC14" i="182"/>
  <c r="DC35" i="182" s="1"/>
  <c r="DC32" i="194"/>
  <c r="DC13" i="195"/>
  <c r="DC13" i="181" s="1"/>
  <c r="DR11" i="182"/>
  <c r="DR32" i="182" s="1"/>
  <c r="DR10" i="195"/>
  <c r="DR10" i="181" s="1"/>
  <c r="DR29" i="194"/>
  <c r="DW17" i="161"/>
  <c r="DW37" i="79"/>
  <c r="DD11" i="182"/>
  <c r="DD32" i="182" s="1"/>
  <c r="DD10" i="195"/>
  <c r="DD10" i="181" s="1"/>
  <c r="DD29" i="194"/>
  <c r="CB21" i="161"/>
  <c r="CB41" i="79"/>
  <c r="DO14" i="161"/>
  <c r="DO34" i="79"/>
  <c r="EA32" i="194"/>
  <c r="EA13" i="195"/>
  <c r="EA13" i="181" s="1"/>
  <c r="EA14" i="182"/>
  <c r="EA35" i="182" s="1"/>
  <c r="BU17" i="182"/>
  <c r="BU38" i="182" s="1"/>
  <c r="BU16" i="195"/>
  <c r="BU16" i="181" s="1"/>
  <c r="BU35" i="194"/>
  <c r="BW17" i="161"/>
  <c r="BW37" i="79"/>
  <c r="CJ11" i="161"/>
  <c r="CJ31" i="79"/>
  <c r="DV17" i="161"/>
  <c r="DV37" i="79"/>
  <c r="DW14" i="161"/>
  <c r="DW34" i="79"/>
  <c r="CL14" i="182"/>
  <c r="CL35" i="182" s="1"/>
  <c r="CL13" i="195"/>
  <c r="CL13" i="181" s="1"/>
  <c r="CL32" i="194"/>
  <c r="DI17" i="161"/>
  <c r="DI37" i="79"/>
  <c r="CI19" i="182"/>
  <c r="CI40" i="182" s="1"/>
  <c r="CI18" i="195"/>
  <c r="CI18" i="181" s="1"/>
  <c r="CI37" i="194"/>
  <c r="EN14" i="161"/>
  <c r="EN34" i="79"/>
  <c r="BT21" i="161"/>
  <c r="BT41" i="79"/>
  <c r="CP34" i="79"/>
  <c r="CP14" i="161"/>
  <c r="CT17" i="182"/>
  <c r="CT38" i="182" s="1"/>
  <c r="CT16" i="195"/>
  <c r="CT16" i="181" s="1"/>
  <c r="CT35" i="194"/>
  <c r="DK17" i="182"/>
  <c r="DK38" i="182" s="1"/>
  <c r="DK35" i="194"/>
  <c r="DK16" i="195"/>
  <c r="DK16" i="181" s="1"/>
  <c r="DC11" i="182"/>
  <c r="DC32" i="182" s="1"/>
  <c r="DC10" i="195"/>
  <c r="DC10" i="181" s="1"/>
  <c r="DC29" i="194"/>
  <c r="EQ19" i="161"/>
  <c r="EQ39" i="79"/>
  <c r="CX19" i="161"/>
  <c r="CX39" i="79"/>
  <c r="CT19" i="182"/>
  <c r="CT40" i="182" s="1"/>
  <c r="CT18" i="195"/>
  <c r="CT18" i="181" s="1"/>
  <c r="CT37" i="194"/>
  <c r="CP21" i="182"/>
  <c r="CP42" i="182" s="1"/>
  <c r="CP20" i="195"/>
  <c r="CP20" i="181" s="1"/>
  <c r="CP39" i="194"/>
  <c r="BW21" i="161"/>
  <c r="BW41" i="79"/>
  <c r="EI19" i="182"/>
  <c r="EI40" i="182" s="1"/>
  <c r="EI37" i="194"/>
  <c r="EI18" i="195"/>
  <c r="EI18" i="181" s="1"/>
  <c r="DC19" i="161"/>
  <c r="DC39" i="79"/>
  <c r="CT21" i="161"/>
  <c r="CT41" i="79"/>
  <c r="CP19" i="182"/>
  <c r="CP40" i="182" s="1"/>
  <c r="CP37" i="194"/>
  <c r="CP18" i="195"/>
  <c r="CP18" i="181" s="1"/>
  <c r="EH19" i="182"/>
  <c r="EH40" i="182" s="1"/>
  <c r="EH18" i="195"/>
  <c r="EH18" i="181" s="1"/>
  <c r="EH37" i="194"/>
  <c r="CY19" i="161"/>
  <c r="CY39" i="79"/>
  <c r="DW21" i="182"/>
  <c r="DW42" i="182" s="1"/>
  <c r="DW39" i="194"/>
  <c r="DW20" i="195"/>
  <c r="DW20" i="181" s="1"/>
  <c r="BW19" i="161"/>
  <c r="BW39" i="79"/>
  <c r="CI14" i="182"/>
  <c r="CI35" i="182" s="1"/>
  <c r="CI32" i="194"/>
  <c r="CI13" i="195"/>
  <c r="CI13" i="181" s="1"/>
  <c r="DA17" i="161"/>
  <c r="DA37" i="79"/>
  <c r="DV11" i="182"/>
  <c r="DV32" i="182" s="1"/>
  <c r="DV10" i="195"/>
  <c r="DV10" i="181" s="1"/>
  <c r="DV29" i="194"/>
  <c r="EI14" i="161"/>
  <c r="EI34" i="79"/>
  <c r="EN17" i="182"/>
  <c r="EN38" i="182" s="1"/>
  <c r="EN16" i="195"/>
  <c r="EN16" i="181" s="1"/>
  <c r="EN35" i="194"/>
  <c r="EG11" i="182"/>
  <c r="EG32" i="182" s="1"/>
  <c r="EG10" i="195"/>
  <c r="EG10" i="181" s="1"/>
  <c r="EG29" i="194"/>
  <c r="CQ17" i="182"/>
  <c r="CQ38" i="182" s="1"/>
  <c r="CQ35" i="194"/>
  <c r="CQ16" i="195"/>
  <c r="CQ16" i="181" s="1"/>
  <c r="EA21" i="182"/>
  <c r="EA42" i="182" s="1"/>
  <c r="EA39" i="194"/>
  <c r="EA20" i="195"/>
  <c r="EA20" i="181" s="1"/>
  <c r="CJ17" i="182"/>
  <c r="CJ38" i="182" s="1"/>
  <c r="CJ16" i="195"/>
  <c r="CJ16" i="181" s="1"/>
  <c r="CJ35" i="194"/>
  <c r="BU14" i="161"/>
  <c r="BU34" i="79"/>
  <c r="CR14" i="161"/>
  <c r="CR34" i="79"/>
  <c r="CX34" i="79"/>
  <c r="CX14" i="161"/>
  <c r="DO11" i="161"/>
  <c r="DO31" i="79"/>
  <c r="DW11" i="182"/>
  <c r="DW32" i="182" s="1"/>
  <c r="DW10" i="195"/>
  <c r="DW10" i="181" s="1"/>
  <c r="DW29" i="194"/>
  <c r="EA17" i="161"/>
  <c r="EA37" i="79"/>
  <c r="EN11" i="161"/>
  <c r="EN31" i="79"/>
  <c r="ES11" i="182"/>
  <c r="ES32" i="182" s="1"/>
  <c r="ES10" i="195"/>
  <c r="ES10" i="181" s="1"/>
  <c r="ES29" i="194"/>
  <c r="EM11" i="161"/>
  <c r="EM31" i="79"/>
  <c r="CD17" i="182"/>
  <c r="CD38" i="182" s="1"/>
  <c r="CD16" i="195"/>
  <c r="CD16" i="181" s="1"/>
  <c r="CD35" i="194"/>
  <c r="BX17" i="161"/>
  <c r="BX37" i="79"/>
  <c r="CD31" i="79"/>
  <c r="CD11" i="161"/>
  <c r="EG17" i="182"/>
  <c r="EG38" i="182" s="1"/>
  <c r="EG16" i="195"/>
  <c r="EG16" i="181" s="1"/>
  <c r="EG35" i="194"/>
  <c r="ES17" i="161"/>
  <c r="ES37" i="79"/>
  <c r="EM14" i="182"/>
  <c r="EM35" i="182" s="1"/>
  <c r="EM32" i="194"/>
  <c r="EM13" i="195"/>
  <c r="EM13" i="181" s="1"/>
  <c r="BX11" i="182"/>
  <c r="BX32" i="182" s="1"/>
  <c r="BX10" i="195"/>
  <c r="BX10" i="181" s="1"/>
  <c r="BX29" i="194"/>
  <c r="BX19" i="161"/>
  <c r="BX39" i="79"/>
  <c r="CJ19" i="182"/>
  <c r="CJ40" i="182" s="1"/>
  <c r="CJ18" i="195"/>
  <c r="CJ18" i="181" s="1"/>
  <c r="CJ37" i="194"/>
  <c r="CQ19" i="182"/>
  <c r="CQ40" i="182" s="1"/>
  <c r="CQ18" i="195"/>
  <c r="CQ18" i="181" s="1"/>
  <c r="CQ37" i="194"/>
  <c r="BC13" i="54"/>
  <c r="BC10" i="54"/>
  <c r="BC16" i="54"/>
  <c r="BB13" i="54"/>
  <c r="BA13" i="54"/>
  <c r="BB8" i="54"/>
  <c r="BB16" i="54"/>
  <c r="BA8" i="54"/>
  <c r="BA16" i="54"/>
  <c r="AX16" i="54"/>
  <c r="AX10" i="54"/>
  <c r="AX8" i="54"/>
  <c r="AW21" i="54"/>
  <c r="AW19" i="54"/>
  <c r="AW16" i="54"/>
  <c r="AW10" i="54"/>
  <c r="AW13" i="54"/>
  <c r="BC21" i="54" l="1"/>
  <c r="BC21" i="79" s="1"/>
  <c r="O6" i="194"/>
  <c r="O7" i="132"/>
  <c r="O27" i="132" s="1"/>
  <c r="O6" i="160" s="1"/>
  <c r="U7" i="209"/>
  <c r="U27" i="209" s="1"/>
  <c r="O7" i="79"/>
  <c r="U7" i="210"/>
  <c r="U27" i="210" s="1"/>
  <c r="O7" i="172"/>
  <c r="O7" i="193"/>
  <c r="T7" i="144" s="1"/>
  <c r="Q6" i="194"/>
  <c r="Q7" i="132"/>
  <c r="Q27" i="132" s="1"/>
  <c r="Q6" i="160" s="1"/>
  <c r="Q7" i="79"/>
  <c r="W7" i="210"/>
  <c r="W27" i="210" s="1"/>
  <c r="Q7" i="172"/>
  <c r="W7" i="209"/>
  <c r="W27" i="209" s="1"/>
  <c r="Q7" i="193"/>
  <c r="V7" i="144" s="1"/>
  <c r="X6" i="194"/>
  <c r="X7" i="79"/>
  <c r="X7" i="132"/>
  <c r="X27" i="132" s="1"/>
  <c r="X6" i="160" s="1"/>
  <c r="X7" i="172"/>
  <c r="AD7" i="209"/>
  <c r="AD27" i="209" s="1"/>
  <c r="AD7" i="210"/>
  <c r="AD27" i="210" s="1"/>
  <c r="X7" i="193"/>
  <c r="AC7" i="144" s="1"/>
  <c r="Z6" i="194"/>
  <c r="Z7" i="132"/>
  <c r="Z27" i="132" s="1"/>
  <c r="Z6" i="160" s="1"/>
  <c r="Z7" i="79"/>
  <c r="AF7" i="210"/>
  <c r="AF27" i="210" s="1"/>
  <c r="Z7" i="172"/>
  <c r="Z7" i="193"/>
  <c r="AE7" i="144" s="1"/>
  <c r="AF7" i="209"/>
  <c r="AF27" i="209" s="1"/>
  <c r="AH6" i="194"/>
  <c r="AH7" i="132"/>
  <c r="AH27" i="132" s="1"/>
  <c r="AH6" i="160" s="1"/>
  <c r="AH7" i="79"/>
  <c r="AN7" i="209"/>
  <c r="AN27" i="209" s="1"/>
  <c r="AN7" i="210"/>
  <c r="AN27" i="210" s="1"/>
  <c r="AH7" i="193"/>
  <c r="AM7" i="144" s="1"/>
  <c r="AO10" i="54"/>
  <c r="AO6" i="194"/>
  <c r="AO7" i="132"/>
  <c r="AO27" i="132" s="1"/>
  <c r="AO6" i="160" s="1"/>
  <c r="AO7" i="79"/>
  <c r="AU7" i="210"/>
  <c r="AU27" i="210" s="1"/>
  <c r="AU7" i="209"/>
  <c r="AU27" i="209" s="1"/>
  <c r="AW11" i="54"/>
  <c r="AW9" i="194"/>
  <c r="AW10" i="132"/>
  <c r="AW30" i="132" s="1"/>
  <c r="AW9" i="160" s="1"/>
  <c r="AW10" i="79"/>
  <c r="AX7" i="194"/>
  <c r="AX8" i="79"/>
  <c r="AX8" i="132"/>
  <c r="AX28" i="132" s="1"/>
  <c r="AX7" i="160" s="1"/>
  <c r="BA7" i="194"/>
  <c r="BA8" i="132"/>
  <c r="BA28" i="132" s="1"/>
  <c r="BA7" i="160" s="1"/>
  <c r="BA8" i="79"/>
  <c r="BB14" i="54"/>
  <c r="BB12" i="194"/>
  <c r="BB13" i="132"/>
  <c r="BB33" i="132" s="1"/>
  <c r="BB12" i="160" s="1"/>
  <c r="BB13" i="79"/>
  <c r="BC20" i="194"/>
  <c r="BC21" i="132"/>
  <c r="BC41" i="132" s="1"/>
  <c r="BC20" i="160" s="1"/>
  <c r="BB7" i="182"/>
  <c r="BB28" i="182" s="1"/>
  <c r="BB6" i="195"/>
  <c r="BB6" i="181" s="1"/>
  <c r="BB25" i="194"/>
  <c r="BC7" i="161"/>
  <c r="BC27" i="79"/>
  <c r="BA7" i="182"/>
  <c r="BA28" i="182" s="1"/>
  <c r="BA6" i="195"/>
  <c r="BA6" i="181" s="1"/>
  <c r="BA25" i="194"/>
  <c r="AW6" i="195"/>
  <c r="AW6" i="181" s="1"/>
  <c r="AW25" i="194"/>
  <c r="AW7" i="182"/>
  <c r="AW28" i="182" s="1"/>
  <c r="J7" i="132"/>
  <c r="J27" i="132" s="1"/>
  <c r="J6" i="160" s="1"/>
  <c r="J6" i="194"/>
  <c r="J7" i="79"/>
  <c r="P7" i="210"/>
  <c r="P27" i="210" s="1"/>
  <c r="J7" i="172"/>
  <c r="J7" i="193"/>
  <c r="O7" i="144" s="1"/>
  <c r="P7" i="209"/>
  <c r="P27" i="209" s="1"/>
  <c r="N6" i="194"/>
  <c r="N7" i="132"/>
  <c r="N27" i="132" s="1"/>
  <c r="N6" i="160" s="1"/>
  <c r="N7" i="79"/>
  <c r="T7" i="210"/>
  <c r="T27" i="210" s="1"/>
  <c r="N7" i="172"/>
  <c r="T7" i="209"/>
  <c r="T27" i="209" s="1"/>
  <c r="N7" i="193"/>
  <c r="S7" i="144" s="1"/>
  <c r="M6" i="194"/>
  <c r="M7" i="132"/>
  <c r="M27" i="132" s="1"/>
  <c r="M6" i="160" s="1"/>
  <c r="M7" i="79"/>
  <c r="S7" i="210"/>
  <c r="S27" i="210" s="1"/>
  <c r="M7" i="172"/>
  <c r="S7" i="209"/>
  <c r="S27" i="209" s="1"/>
  <c r="M7" i="193"/>
  <c r="R7" i="144" s="1"/>
  <c r="U6" i="194"/>
  <c r="U7" i="132"/>
  <c r="U27" i="132" s="1"/>
  <c r="U6" i="160" s="1"/>
  <c r="U7" i="79"/>
  <c r="AA7" i="210"/>
  <c r="AA27" i="210" s="1"/>
  <c r="U7" i="172"/>
  <c r="AA7" i="209"/>
  <c r="AA27" i="209" s="1"/>
  <c r="U7" i="193"/>
  <c r="Z7" i="144" s="1"/>
  <c r="AC6" i="194"/>
  <c r="AC7" i="132"/>
  <c r="AC27" i="132" s="1"/>
  <c r="AC6" i="160" s="1"/>
  <c r="AC7" i="79"/>
  <c r="AI7" i="210"/>
  <c r="AI27" i="210" s="1"/>
  <c r="AC7" i="172"/>
  <c r="AI7" i="209"/>
  <c r="AI27" i="209" s="1"/>
  <c r="AC7" i="193"/>
  <c r="AH7" i="144" s="1"/>
  <c r="AF6" i="194"/>
  <c r="AF7" i="132"/>
  <c r="AF27" i="132" s="1"/>
  <c r="AF6" i="160" s="1"/>
  <c r="AF7" i="79"/>
  <c r="AL7" i="209"/>
  <c r="AL27" i="209" s="1"/>
  <c r="AL7" i="210"/>
  <c r="AL27" i="210" s="1"/>
  <c r="AF7" i="193"/>
  <c r="AK7" i="144" s="1"/>
  <c r="AL10" i="54"/>
  <c r="AL6" i="194"/>
  <c r="AL7" i="132"/>
  <c r="AL27" i="132" s="1"/>
  <c r="AL6" i="160" s="1"/>
  <c r="AL7" i="79"/>
  <c r="AR7" i="210"/>
  <c r="AR27" i="210" s="1"/>
  <c r="AR7" i="209"/>
  <c r="AR27" i="209" s="1"/>
  <c r="AN10" i="54"/>
  <c r="AN6" i="194"/>
  <c r="AN7" i="79"/>
  <c r="AN7" i="132"/>
  <c r="AN27" i="132" s="1"/>
  <c r="AN6" i="160" s="1"/>
  <c r="AT7" i="210"/>
  <c r="AT27" i="210" s="1"/>
  <c r="AT7" i="209"/>
  <c r="AT27" i="209" s="1"/>
  <c r="AW17" i="54"/>
  <c r="AW15" i="194"/>
  <c r="AW16" i="132"/>
  <c r="AW36" i="132" s="1"/>
  <c r="AW15" i="160" s="1"/>
  <c r="AW16" i="79"/>
  <c r="AX11" i="54"/>
  <c r="AX9" i="194"/>
  <c r="AX10" i="132"/>
  <c r="AX30" i="132" s="1"/>
  <c r="AX9" i="160" s="1"/>
  <c r="AX10" i="79"/>
  <c r="BB17" i="54"/>
  <c r="BB15" i="194"/>
  <c r="BB16" i="132"/>
  <c r="BB36" i="132" s="1"/>
  <c r="BB15" i="160" s="1"/>
  <c r="BB16" i="79"/>
  <c r="BC17" i="54"/>
  <c r="BC15" i="194"/>
  <c r="BC16" i="132"/>
  <c r="BC36" i="132" s="1"/>
  <c r="BC15" i="160" s="1"/>
  <c r="BC16" i="79"/>
  <c r="BC18" i="194"/>
  <c r="BC19" i="132"/>
  <c r="BC39" i="132" s="1"/>
  <c r="BC18" i="160" s="1"/>
  <c r="BC19" i="79"/>
  <c r="BB11" i="54"/>
  <c r="BB9" i="194"/>
  <c r="BB10" i="132"/>
  <c r="BB30" i="132" s="1"/>
  <c r="BB9" i="160" s="1"/>
  <c r="BB10" i="79"/>
  <c r="AX14" i="54"/>
  <c r="AX13" i="132"/>
  <c r="AX33" i="132" s="1"/>
  <c r="AX12" i="160" s="1"/>
  <c r="AX12" i="194"/>
  <c r="AX13" i="79"/>
  <c r="BA11" i="54"/>
  <c r="BA9" i="194"/>
  <c r="BA10" i="132"/>
  <c r="BA30" i="132" s="1"/>
  <c r="BA9" i="160" s="1"/>
  <c r="BA10" i="79"/>
  <c r="AW7" i="194"/>
  <c r="AW8" i="132"/>
  <c r="AW28" i="132" s="1"/>
  <c r="AW7" i="160" s="1"/>
  <c r="AW8" i="79"/>
  <c r="L6" i="194"/>
  <c r="L7" i="79"/>
  <c r="R7" i="209"/>
  <c r="R27" i="209" s="1"/>
  <c r="L7" i="132"/>
  <c r="L27" i="132" s="1"/>
  <c r="L6" i="160" s="1"/>
  <c r="R7" i="210"/>
  <c r="R27" i="210" s="1"/>
  <c r="L7" i="193"/>
  <c r="Q7" i="144" s="1"/>
  <c r="L7" i="172"/>
  <c r="T6" i="194"/>
  <c r="T7" i="79"/>
  <c r="T7" i="132"/>
  <c r="T27" i="132" s="1"/>
  <c r="T6" i="160" s="1"/>
  <c r="Z7" i="209"/>
  <c r="Z27" i="209" s="1"/>
  <c r="T7" i="193"/>
  <c r="Y7" i="144" s="1"/>
  <c r="T7" i="172"/>
  <c r="Z7" i="210"/>
  <c r="Z27" i="210" s="1"/>
  <c r="AB6" i="194"/>
  <c r="AB7" i="79"/>
  <c r="AB7" i="172"/>
  <c r="AH7" i="209"/>
  <c r="AH27" i="209" s="1"/>
  <c r="AH7" i="210"/>
  <c r="AH27" i="210" s="1"/>
  <c r="AB7" i="132"/>
  <c r="AB27" i="132" s="1"/>
  <c r="AB6" i="160" s="1"/>
  <c r="AB7" i="193"/>
  <c r="AG7" i="144" s="1"/>
  <c r="AE6" i="194"/>
  <c r="AE7" i="132"/>
  <c r="AE27" i="132" s="1"/>
  <c r="AE6" i="160" s="1"/>
  <c r="AK7" i="209"/>
  <c r="AK27" i="209" s="1"/>
  <c r="AE7" i="79"/>
  <c r="AK7" i="210"/>
  <c r="AK27" i="210" s="1"/>
  <c r="AE7" i="172"/>
  <c r="AE7" i="193"/>
  <c r="AJ7" i="144" s="1"/>
  <c r="AK10" i="54"/>
  <c r="AK6" i="194"/>
  <c r="AK7" i="132"/>
  <c r="AK27" i="132" s="1"/>
  <c r="AK6" i="160" s="1"/>
  <c r="AK7" i="79"/>
  <c r="AQ7" i="210"/>
  <c r="AQ27" i="210" s="1"/>
  <c r="AQ7" i="209"/>
  <c r="AQ27" i="209" s="1"/>
  <c r="AS13" i="54"/>
  <c r="AS6" i="194"/>
  <c r="AS7" i="132"/>
  <c r="AS27" i="132" s="1"/>
  <c r="AS6" i="160" s="1"/>
  <c r="AS7" i="79"/>
  <c r="AW18" i="194"/>
  <c r="AW19" i="132"/>
  <c r="AW39" i="132" s="1"/>
  <c r="AW18" i="160" s="1"/>
  <c r="AW19" i="79"/>
  <c r="AX17" i="54"/>
  <c r="AX15" i="194"/>
  <c r="AX16" i="132"/>
  <c r="AX36" i="132" s="1"/>
  <c r="AX15" i="160" s="1"/>
  <c r="AX16" i="79"/>
  <c r="BB7" i="194"/>
  <c r="BB8" i="79"/>
  <c r="BB8" i="132"/>
  <c r="BB28" i="132" s="1"/>
  <c r="BB7" i="160" s="1"/>
  <c r="BC11" i="54"/>
  <c r="BC9" i="194"/>
  <c r="BC10" i="132"/>
  <c r="BC30" i="132" s="1"/>
  <c r="BC9" i="160" s="1"/>
  <c r="BC10" i="79"/>
  <c r="BB7" i="161"/>
  <c r="BB27" i="79"/>
  <c r="AX7" i="161"/>
  <c r="AX27" i="79"/>
  <c r="BC7" i="182"/>
  <c r="BC28" i="182" s="1"/>
  <c r="BC25" i="194"/>
  <c r="BC6" i="195"/>
  <c r="BC6" i="181" s="1"/>
  <c r="BA7" i="161"/>
  <c r="BA27" i="79"/>
  <c r="AW7" i="161"/>
  <c r="AW27" i="79"/>
  <c r="R7" i="132"/>
  <c r="R27" i="132" s="1"/>
  <c r="R6" i="160" s="1"/>
  <c r="R6" i="194"/>
  <c r="R7" i="79"/>
  <c r="X7" i="210"/>
  <c r="X27" i="210" s="1"/>
  <c r="R7" i="172"/>
  <c r="X7" i="209"/>
  <c r="X27" i="209" s="1"/>
  <c r="R7" i="193"/>
  <c r="W7" i="144" s="1"/>
  <c r="V6" i="194"/>
  <c r="V7" i="132"/>
  <c r="V27" i="132" s="1"/>
  <c r="V6" i="160" s="1"/>
  <c r="V7" i="79"/>
  <c r="AB7" i="210"/>
  <c r="AB27" i="210" s="1"/>
  <c r="V7" i="172"/>
  <c r="V7" i="193"/>
  <c r="AA7" i="144" s="1"/>
  <c r="AB7" i="209"/>
  <c r="AB27" i="209" s="1"/>
  <c r="AA6" i="194"/>
  <c r="AA7" i="132"/>
  <c r="AA27" i="132" s="1"/>
  <c r="AA6" i="160" s="1"/>
  <c r="AG7" i="209"/>
  <c r="AG27" i="209" s="1"/>
  <c r="AA7" i="79"/>
  <c r="AG7" i="210"/>
  <c r="AG27" i="210" s="1"/>
  <c r="AA7" i="172"/>
  <c r="AA7" i="193"/>
  <c r="AF7" i="144" s="1"/>
  <c r="AI6" i="194"/>
  <c r="AI7" i="132"/>
  <c r="AI27" i="132" s="1"/>
  <c r="AI6" i="160" s="1"/>
  <c r="AO7" i="210"/>
  <c r="AO27" i="210" s="1"/>
  <c r="AO7" i="209"/>
  <c r="AO27" i="209" s="1"/>
  <c r="AI7" i="79"/>
  <c r="AI7" i="193"/>
  <c r="AN7" i="144" s="1"/>
  <c r="AP10" i="54"/>
  <c r="AP7" i="132"/>
  <c r="AP27" i="132" s="1"/>
  <c r="AP6" i="160" s="1"/>
  <c r="AP6" i="194"/>
  <c r="AP7" i="79"/>
  <c r="AV7" i="209"/>
  <c r="AV27" i="209" s="1"/>
  <c r="AV7" i="210"/>
  <c r="AV27" i="210" s="1"/>
  <c r="AW14" i="54"/>
  <c r="AW12" i="194"/>
  <c r="AW13" i="132"/>
  <c r="AW33" i="132" s="1"/>
  <c r="AW12" i="160" s="1"/>
  <c r="AW13" i="79"/>
  <c r="AW20" i="194"/>
  <c r="AW21" i="132"/>
  <c r="AW41" i="132" s="1"/>
  <c r="AW20" i="160" s="1"/>
  <c r="AW21" i="79"/>
  <c r="BA17" i="54"/>
  <c r="BA15" i="194"/>
  <c r="BA16" i="132"/>
  <c r="BA36" i="132" s="1"/>
  <c r="BA15" i="160" s="1"/>
  <c r="BA16" i="79"/>
  <c r="BA14" i="54"/>
  <c r="BA12" i="194"/>
  <c r="BA13" i="132"/>
  <c r="BA33" i="132" s="1"/>
  <c r="BA12" i="160" s="1"/>
  <c r="BA13" i="79"/>
  <c r="BC14" i="54"/>
  <c r="BC12" i="194"/>
  <c r="BC13" i="132"/>
  <c r="BC33" i="132" s="1"/>
  <c r="BC12" i="160" s="1"/>
  <c r="BC13" i="79"/>
  <c r="AX7" i="182"/>
  <c r="AX28" i="182" s="1"/>
  <c r="AX6" i="195"/>
  <c r="AX6" i="181" s="1"/>
  <c r="AX25" i="194"/>
  <c r="BC7" i="194"/>
  <c r="BC8" i="132"/>
  <c r="BC28" i="132" s="1"/>
  <c r="BC7" i="160" s="1"/>
  <c r="BC8" i="79"/>
  <c r="L10" i="54"/>
  <c r="L7" i="157"/>
  <c r="O10" i="54"/>
  <c r="O7" i="157"/>
  <c r="R8" i="54"/>
  <c r="R19" i="54" s="1"/>
  <c r="R7" i="157"/>
  <c r="V13" i="54"/>
  <c r="V7" i="157"/>
  <c r="AA10" i="54"/>
  <c r="AA7" i="157"/>
  <c r="AI10" i="54"/>
  <c r="AI7" i="157"/>
  <c r="T10" i="54"/>
  <c r="T7" i="157"/>
  <c r="AE8" i="54"/>
  <c r="AE19" i="54" s="1"/>
  <c r="AE7" i="157"/>
  <c r="N13" i="54"/>
  <c r="N7" i="157"/>
  <c r="Q8" i="54"/>
  <c r="Q21" i="54" s="1"/>
  <c r="Q7" i="157"/>
  <c r="X13" i="54"/>
  <c r="X7" i="157"/>
  <c r="Z8" i="54"/>
  <c r="Z19" i="54" s="1"/>
  <c r="Z7" i="157"/>
  <c r="AH10" i="54"/>
  <c r="AH7" i="157"/>
  <c r="J8" i="54"/>
  <c r="J21" i="54" s="1"/>
  <c r="J7" i="157"/>
  <c r="AB10" i="54"/>
  <c r="AB7" i="157"/>
  <c r="M10" i="54"/>
  <c r="M7" i="157"/>
  <c r="U10" i="54"/>
  <c r="U7" i="157"/>
  <c r="AC8" i="54"/>
  <c r="AC21" i="54" s="1"/>
  <c r="AC7" i="157"/>
  <c r="AF8" i="54"/>
  <c r="AF21" i="54" s="1"/>
  <c r="AF7" i="157"/>
  <c r="BA21" i="54"/>
  <c r="BA19" i="54"/>
  <c r="BB21" i="54"/>
  <c r="BB19" i="54"/>
  <c r="AX19" i="54"/>
  <c r="AX21" i="54"/>
  <c r="AP8" i="54"/>
  <c r="AP21" i="54" s="1"/>
  <c r="AP16" i="54"/>
  <c r="AS16" i="54"/>
  <c r="AS10" i="54"/>
  <c r="AS8" i="54"/>
  <c r="AP13" i="54"/>
  <c r="AO13" i="54"/>
  <c r="AN13" i="54"/>
  <c r="AO8" i="54"/>
  <c r="AO16" i="54"/>
  <c r="AN8" i="54"/>
  <c r="AN16" i="54"/>
  <c r="AL8" i="54"/>
  <c r="AK8" i="54"/>
  <c r="AL16" i="54"/>
  <c r="AL13" i="54"/>
  <c r="AK16" i="54"/>
  <c r="AK13" i="54"/>
  <c r="AB8" i="54"/>
  <c r="AI8" i="54"/>
  <c r="AH8" i="54"/>
  <c r="AI16" i="54"/>
  <c r="AI13" i="54"/>
  <c r="AH16" i="54"/>
  <c r="AH13" i="54"/>
  <c r="AF13" i="54"/>
  <c r="AE21" i="54"/>
  <c r="AE16" i="54"/>
  <c r="AE10" i="54"/>
  <c r="AE13" i="54"/>
  <c r="AA8" i="54"/>
  <c r="AF16" i="54"/>
  <c r="AF10" i="54"/>
  <c r="AB16" i="54"/>
  <c r="AB13" i="54"/>
  <c r="AA16" i="54"/>
  <c r="AA13" i="54"/>
  <c r="Z16" i="54"/>
  <c r="Z13" i="54"/>
  <c r="Z10" i="54"/>
  <c r="AC16" i="54"/>
  <c r="AC13" i="54"/>
  <c r="AC10" i="54"/>
  <c r="M8" i="54"/>
  <c r="L8" i="54"/>
  <c r="L16" i="54"/>
  <c r="L13" i="54"/>
  <c r="X16" i="54"/>
  <c r="X10" i="54"/>
  <c r="X8" i="54"/>
  <c r="V16" i="54"/>
  <c r="V10" i="54"/>
  <c r="V8" i="54"/>
  <c r="U8" i="54"/>
  <c r="T8" i="54"/>
  <c r="U16" i="54"/>
  <c r="U13" i="54"/>
  <c r="T16" i="54"/>
  <c r="T13" i="54"/>
  <c r="M13" i="54"/>
  <c r="N8" i="54"/>
  <c r="Q16" i="54"/>
  <c r="Q10" i="54"/>
  <c r="Q13" i="54"/>
  <c r="N16" i="54"/>
  <c r="N10" i="54"/>
  <c r="M16" i="54"/>
  <c r="R21" i="54"/>
  <c r="R13" i="54"/>
  <c r="R16" i="54"/>
  <c r="R10" i="54"/>
  <c r="O16" i="54"/>
  <c r="O13" i="54"/>
  <c r="O8" i="54"/>
  <c r="J13" i="54"/>
  <c r="J16" i="54"/>
  <c r="J10" i="54"/>
  <c r="AC19" i="54" l="1"/>
  <c r="J19" i="54"/>
  <c r="Z21" i="54"/>
  <c r="Z21" i="79" s="1"/>
  <c r="Q19" i="54"/>
  <c r="Q19" i="132" s="1"/>
  <c r="Q39" i="132" s="1"/>
  <c r="Q18" i="160" s="1"/>
  <c r="AF19" i="54"/>
  <c r="AC20" i="194"/>
  <c r="AC21" i="132"/>
  <c r="AC41" i="132" s="1"/>
  <c r="AC20" i="160" s="1"/>
  <c r="AI21" i="209"/>
  <c r="AI41" i="209" s="1"/>
  <c r="AC21" i="172"/>
  <c r="AC21" i="79"/>
  <c r="AI21" i="210"/>
  <c r="AI41" i="210" s="1"/>
  <c r="AC21" i="193"/>
  <c r="AH21" i="144" s="1"/>
  <c r="Q20" i="194"/>
  <c r="Q21" i="132"/>
  <c r="Q41" i="132" s="1"/>
  <c r="Q20" i="160" s="1"/>
  <c r="W21" i="209"/>
  <c r="W41" i="209" s="1"/>
  <c r="Q21" i="172"/>
  <c r="Q21" i="193"/>
  <c r="V21" i="144" s="1"/>
  <c r="Q21" i="79"/>
  <c r="W21" i="210"/>
  <c r="W41" i="210" s="1"/>
  <c r="J20" i="194"/>
  <c r="J21" i="79"/>
  <c r="P21" i="210"/>
  <c r="P41" i="210" s="1"/>
  <c r="P21" i="209"/>
  <c r="P41" i="209" s="1"/>
  <c r="J21" i="172"/>
  <c r="J21" i="193"/>
  <c r="O21" i="144" s="1"/>
  <c r="J21" i="132"/>
  <c r="J41" i="132" s="1"/>
  <c r="J20" i="160" s="1"/>
  <c r="Z19" i="132"/>
  <c r="Z39" i="132" s="1"/>
  <c r="Z18" i="160" s="1"/>
  <c r="Z18" i="194"/>
  <c r="Z19" i="79"/>
  <c r="AF19" i="210"/>
  <c r="AF39" i="210" s="1"/>
  <c r="Z19" i="172"/>
  <c r="Z19" i="193"/>
  <c r="AE19" i="144" s="1"/>
  <c r="AF19" i="209"/>
  <c r="AF39" i="209" s="1"/>
  <c r="AE18" i="194"/>
  <c r="AE19" i="132"/>
  <c r="AE39" i="132" s="1"/>
  <c r="AE18" i="160" s="1"/>
  <c r="AK19" i="209"/>
  <c r="AK39" i="209" s="1"/>
  <c r="AE19" i="79"/>
  <c r="AK19" i="210"/>
  <c r="AK39" i="210" s="1"/>
  <c r="AE19" i="172"/>
  <c r="AE19" i="193"/>
  <c r="AJ19" i="144" s="1"/>
  <c r="AF20" i="194"/>
  <c r="AF21" i="132"/>
  <c r="AF41" i="132" s="1"/>
  <c r="AF20" i="160" s="1"/>
  <c r="AF21" i="79"/>
  <c r="AL21" i="210"/>
  <c r="AL41" i="210" s="1"/>
  <c r="AF21" i="193"/>
  <c r="AK21" i="144" s="1"/>
  <c r="AL21" i="209"/>
  <c r="AL41" i="209" s="1"/>
  <c r="DB7" i="132"/>
  <c r="DB27" i="132" s="1"/>
  <c r="DB6" i="160" s="1"/>
  <c r="DB6" i="194"/>
  <c r="DB7" i="79"/>
  <c r="J12" i="194"/>
  <c r="J13" i="132"/>
  <c r="J33" i="132" s="1"/>
  <c r="J12" i="160" s="1"/>
  <c r="J13" i="79"/>
  <c r="P13" i="210"/>
  <c r="P33" i="210" s="1"/>
  <c r="J13" i="172"/>
  <c r="P13" i="209"/>
  <c r="P33" i="209" s="1"/>
  <c r="J13" i="193"/>
  <c r="O13" i="144" s="1"/>
  <c r="R13" i="132"/>
  <c r="R33" i="132" s="1"/>
  <c r="R12" i="160" s="1"/>
  <c r="R12" i="194"/>
  <c r="R13" i="79"/>
  <c r="X13" i="210"/>
  <c r="X33" i="210" s="1"/>
  <c r="R13" i="172"/>
  <c r="R13" i="193"/>
  <c r="W13" i="144" s="1"/>
  <c r="X13" i="209"/>
  <c r="X33" i="209" s="1"/>
  <c r="Q15" i="194"/>
  <c r="Q16" i="132"/>
  <c r="Q36" i="132" s="1"/>
  <c r="Q15" i="160" s="1"/>
  <c r="Q16" i="79"/>
  <c r="W16" i="210"/>
  <c r="W36" i="210" s="1"/>
  <c r="W16" i="209"/>
  <c r="W36" i="209" s="1"/>
  <c r="Q16" i="172"/>
  <c r="Q16" i="193"/>
  <c r="V16" i="144" s="1"/>
  <c r="M12" i="194"/>
  <c r="M13" i="132"/>
  <c r="M33" i="132" s="1"/>
  <c r="M12" i="160" s="1"/>
  <c r="M13" i="79"/>
  <c r="S13" i="210"/>
  <c r="S33" i="210" s="1"/>
  <c r="S13" i="209"/>
  <c r="S33" i="209" s="1"/>
  <c r="M13" i="193"/>
  <c r="R13" i="144" s="1"/>
  <c r="M13" i="172"/>
  <c r="X15" i="194"/>
  <c r="X16" i="79"/>
  <c r="X16" i="132"/>
  <c r="X36" i="132" s="1"/>
  <c r="X15" i="160" s="1"/>
  <c r="X16" i="172"/>
  <c r="AD16" i="210"/>
  <c r="AD36" i="210" s="1"/>
  <c r="AD16" i="209"/>
  <c r="AD36" i="209" s="1"/>
  <c r="X16" i="193"/>
  <c r="AC16" i="144" s="1"/>
  <c r="Z9" i="194"/>
  <c r="Z10" i="132"/>
  <c r="Z30" i="132" s="1"/>
  <c r="Z9" i="160" s="1"/>
  <c r="Z10" i="79"/>
  <c r="Z10" i="172"/>
  <c r="AF10" i="209"/>
  <c r="AF30" i="209" s="1"/>
  <c r="AF10" i="210"/>
  <c r="AF30" i="210" s="1"/>
  <c r="Z10" i="193"/>
  <c r="AE10" i="144" s="1"/>
  <c r="AA15" i="194"/>
  <c r="AA16" i="132"/>
  <c r="AA36" i="132" s="1"/>
  <c r="AA15" i="160" s="1"/>
  <c r="AA16" i="79"/>
  <c r="AG16" i="210"/>
  <c r="AG36" i="210" s="1"/>
  <c r="AG16" i="209"/>
  <c r="AG36" i="209" s="1"/>
  <c r="AA16" i="172"/>
  <c r="AA16" i="193"/>
  <c r="AF16" i="144" s="1"/>
  <c r="AL17" i="54"/>
  <c r="AL16" i="132"/>
  <c r="AL36" i="132" s="1"/>
  <c r="AL15" i="160" s="1"/>
  <c r="AL15" i="194"/>
  <c r="AL16" i="79"/>
  <c r="AR16" i="209"/>
  <c r="AR36" i="209" s="1"/>
  <c r="AR16" i="210"/>
  <c r="AR36" i="210" s="1"/>
  <c r="CV6" i="194"/>
  <c r="CV7" i="79"/>
  <c r="CV7" i="132"/>
  <c r="CV27" i="132" s="1"/>
  <c r="CV6" i="160" s="1"/>
  <c r="DH6" i="194"/>
  <c r="DH7" i="79"/>
  <c r="DH7" i="132"/>
  <c r="DH27" i="132" s="1"/>
  <c r="DH6" i="160" s="1"/>
  <c r="J9" i="194"/>
  <c r="J10" i="132"/>
  <c r="J30" i="132" s="1"/>
  <c r="J9" i="160" s="1"/>
  <c r="J10" i="79"/>
  <c r="P10" i="209"/>
  <c r="P30" i="209" s="1"/>
  <c r="J10" i="193"/>
  <c r="O10" i="144" s="1"/>
  <c r="P10" i="210"/>
  <c r="P30" i="210" s="1"/>
  <c r="J10" i="172"/>
  <c r="R9" i="194"/>
  <c r="R10" i="132"/>
  <c r="R30" i="132" s="1"/>
  <c r="R9" i="160" s="1"/>
  <c r="R10" i="79"/>
  <c r="R10" i="193"/>
  <c r="W10" i="144" s="1"/>
  <c r="X10" i="209"/>
  <c r="X30" i="209" s="1"/>
  <c r="R10" i="172"/>
  <c r="X10" i="210"/>
  <c r="X30" i="210" s="1"/>
  <c r="R20" i="194"/>
  <c r="R21" i="79"/>
  <c r="R21" i="132"/>
  <c r="R41" i="132" s="1"/>
  <c r="R20" i="160" s="1"/>
  <c r="X21" i="210"/>
  <c r="X41" i="210" s="1"/>
  <c r="X21" i="209"/>
  <c r="X41" i="209" s="1"/>
  <c r="R21" i="172"/>
  <c r="R21" i="193"/>
  <c r="W21" i="144" s="1"/>
  <c r="Q12" i="194"/>
  <c r="Q13" i="132"/>
  <c r="Q33" i="132" s="1"/>
  <c r="Q12" i="160" s="1"/>
  <c r="Q13" i="79"/>
  <c r="W13" i="210"/>
  <c r="W33" i="210" s="1"/>
  <c r="W13" i="209"/>
  <c r="W33" i="209" s="1"/>
  <c r="Q13" i="193"/>
  <c r="V13" i="144" s="1"/>
  <c r="Q13" i="172"/>
  <c r="T15" i="194"/>
  <c r="T16" i="79"/>
  <c r="T16" i="132"/>
  <c r="T36" i="132" s="1"/>
  <c r="T15" i="160" s="1"/>
  <c r="Z16" i="210"/>
  <c r="Z36" i="210" s="1"/>
  <c r="Z16" i="209"/>
  <c r="Z36" i="209" s="1"/>
  <c r="T16" i="172"/>
  <c r="T16" i="193"/>
  <c r="Y16" i="144" s="1"/>
  <c r="U7" i="194"/>
  <c r="U8" i="132"/>
  <c r="U28" i="132" s="1"/>
  <c r="U7" i="160" s="1"/>
  <c r="U8" i="79"/>
  <c r="AA8" i="209"/>
  <c r="AA28" i="209" s="1"/>
  <c r="AA8" i="210"/>
  <c r="AA28" i="210" s="1"/>
  <c r="U8" i="172"/>
  <c r="U8" i="193"/>
  <c r="Z8" i="144" s="1"/>
  <c r="X7" i="194"/>
  <c r="X8" i="132"/>
  <c r="X28" i="132" s="1"/>
  <c r="X7" i="160" s="1"/>
  <c r="X8" i="79"/>
  <c r="AD8" i="210"/>
  <c r="AD28" i="210" s="1"/>
  <c r="X8" i="172"/>
  <c r="AD8" i="209"/>
  <c r="AD28" i="209" s="1"/>
  <c r="X8" i="193"/>
  <c r="AC8" i="144" s="1"/>
  <c r="L15" i="194"/>
  <c r="L16" i="79"/>
  <c r="R16" i="210"/>
  <c r="R36" i="210" s="1"/>
  <c r="R16" i="209"/>
  <c r="R36" i="209" s="1"/>
  <c r="L16" i="132"/>
  <c r="L36" i="132" s="1"/>
  <c r="L15" i="160" s="1"/>
  <c r="L16" i="172"/>
  <c r="L16" i="193"/>
  <c r="Q16" i="144" s="1"/>
  <c r="AC12" i="194"/>
  <c r="AC13" i="132"/>
  <c r="AC33" i="132" s="1"/>
  <c r="AC12" i="160" s="1"/>
  <c r="AC13" i="79"/>
  <c r="AI13" i="210"/>
  <c r="AI33" i="210" s="1"/>
  <c r="AC13" i="172"/>
  <c r="AI13" i="209"/>
  <c r="AI33" i="209" s="1"/>
  <c r="AC13" i="193"/>
  <c r="AH13" i="144" s="1"/>
  <c r="Z15" i="194"/>
  <c r="Z16" i="132"/>
  <c r="Z36" i="132" s="1"/>
  <c r="Z15" i="160" s="1"/>
  <c r="Z16" i="79"/>
  <c r="Z16" i="172"/>
  <c r="AF16" i="210"/>
  <c r="AF36" i="210" s="1"/>
  <c r="Z16" i="193"/>
  <c r="AE16" i="144" s="1"/>
  <c r="AF16" i="209"/>
  <c r="AF36" i="209" s="1"/>
  <c r="AB15" i="194"/>
  <c r="AB16" i="79"/>
  <c r="AB16" i="132"/>
  <c r="AB36" i="132" s="1"/>
  <c r="AB15" i="160" s="1"/>
  <c r="AH16" i="210"/>
  <c r="AH36" i="210" s="1"/>
  <c r="AH16" i="209"/>
  <c r="AH36" i="209" s="1"/>
  <c r="AB16" i="172"/>
  <c r="AB16" i="193"/>
  <c r="AG16" i="144" s="1"/>
  <c r="AE15" i="194"/>
  <c r="AE16" i="132"/>
  <c r="AE36" i="132" s="1"/>
  <c r="AE15" i="160" s="1"/>
  <c r="AK16" i="210"/>
  <c r="AK36" i="210" s="1"/>
  <c r="AK16" i="209"/>
  <c r="AK36" i="209" s="1"/>
  <c r="AE16" i="79"/>
  <c r="AE16" i="172"/>
  <c r="AE16" i="193"/>
  <c r="AJ16" i="144" s="1"/>
  <c r="AH12" i="194"/>
  <c r="AH13" i="132"/>
  <c r="AH33" i="132" s="1"/>
  <c r="AH12" i="160" s="1"/>
  <c r="AH13" i="79"/>
  <c r="AN13" i="209"/>
  <c r="AN33" i="209" s="1"/>
  <c r="AN13" i="210"/>
  <c r="AN33" i="210" s="1"/>
  <c r="AH13" i="193"/>
  <c r="AM13" i="144" s="1"/>
  <c r="AH7" i="194"/>
  <c r="AH8" i="79"/>
  <c r="AH8" i="132"/>
  <c r="AH28" i="132" s="1"/>
  <c r="AH7" i="160" s="1"/>
  <c r="AN8" i="210"/>
  <c r="AN28" i="210" s="1"/>
  <c r="AN8" i="209"/>
  <c r="AN28" i="209" s="1"/>
  <c r="AH8" i="193"/>
  <c r="AM8" i="144" s="1"/>
  <c r="AK17" i="54"/>
  <c r="AK15" i="194"/>
  <c r="AK16" i="132"/>
  <c r="AK36" i="132" s="1"/>
  <c r="AK15" i="160" s="1"/>
  <c r="AK16" i="79"/>
  <c r="AQ16" i="209"/>
  <c r="AQ36" i="209" s="1"/>
  <c r="AQ16" i="210"/>
  <c r="AQ36" i="210" s="1"/>
  <c r="AL7" i="194"/>
  <c r="AL8" i="79"/>
  <c r="AL8" i="132"/>
  <c r="AL28" i="132" s="1"/>
  <c r="AL7" i="160" s="1"/>
  <c r="AR8" i="209"/>
  <c r="AR28" i="209" s="1"/>
  <c r="AR8" i="210"/>
  <c r="AR28" i="210" s="1"/>
  <c r="AO7" i="194"/>
  <c r="AO8" i="132"/>
  <c r="AO28" i="132" s="1"/>
  <c r="AO7" i="160" s="1"/>
  <c r="AU8" i="209"/>
  <c r="AU28" i="209" s="1"/>
  <c r="AO8" i="79"/>
  <c r="AU8" i="210"/>
  <c r="AU28" i="210" s="1"/>
  <c r="AP14" i="54"/>
  <c r="AP12" i="194"/>
  <c r="AP13" i="132"/>
  <c r="AP33" i="132" s="1"/>
  <c r="AP12" i="160" s="1"/>
  <c r="AP13" i="79"/>
  <c r="AV13" i="209"/>
  <c r="AV33" i="209" s="1"/>
  <c r="AV13" i="210"/>
  <c r="AV33" i="210" s="1"/>
  <c r="AP17" i="54"/>
  <c r="AP15" i="194"/>
  <c r="AP16" i="132"/>
  <c r="AP36" i="132" s="1"/>
  <c r="AP15" i="160" s="1"/>
  <c r="AP16" i="79"/>
  <c r="AV16" i="210"/>
  <c r="AV36" i="210" s="1"/>
  <c r="AV16" i="209"/>
  <c r="AV36" i="209" s="1"/>
  <c r="BB18" i="194"/>
  <c r="BB19" i="132"/>
  <c r="BB39" i="132" s="1"/>
  <c r="BB18" i="160" s="1"/>
  <c r="BB19" i="79"/>
  <c r="AF7" i="155"/>
  <c r="AF19" i="155" s="1"/>
  <c r="AF7" i="156"/>
  <c r="AF19" i="156" s="1"/>
  <c r="AF6" i="166" s="1"/>
  <c r="AF7" i="167"/>
  <c r="AF19" i="167" s="1"/>
  <c r="U7" i="155"/>
  <c r="U19" i="155" s="1"/>
  <c r="U7" i="167"/>
  <c r="U19" i="167" s="1"/>
  <c r="U7" i="156"/>
  <c r="U19" i="156" s="1"/>
  <c r="U6" i="166" s="1"/>
  <c r="AB7" i="155"/>
  <c r="AB19" i="155" s="1"/>
  <c r="AB7" i="156"/>
  <c r="AB19" i="156" s="1"/>
  <c r="AB6" i="166" s="1"/>
  <c r="AB7" i="167"/>
  <c r="AB19" i="167" s="1"/>
  <c r="AH7" i="155"/>
  <c r="AH19" i="155" s="1"/>
  <c r="AH7" i="167"/>
  <c r="AH19" i="167" s="1"/>
  <c r="AH7" i="156"/>
  <c r="AH19" i="156" s="1"/>
  <c r="AH6" i="166" s="1"/>
  <c r="X7" i="155"/>
  <c r="X19" i="155" s="1"/>
  <c r="X7" i="167"/>
  <c r="X19" i="167" s="1"/>
  <c r="X7" i="156"/>
  <c r="X19" i="156" s="1"/>
  <c r="X6" i="166" s="1"/>
  <c r="N7" i="155"/>
  <c r="N19" i="155" s="1"/>
  <c r="N7" i="167"/>
  <c r="N19" i="167" s="1"/>
  <c r="N7" i="156"/>
  <c r="N19" i="156" s="1"/>
  <c r="N6" i="166" s="1"/>
  <c r="T7" i="155"/>
  <c r="T19" i="155" s="1"/>
  <c r="T7" i="167"/>
  <c r="T19" i="167" s="1"/>
  <c r="T7" i="156"/>
  <c r="T19" i="156" s="1"/>
  <c r="T6" i="166" s="1"/>
  <c r="AA7" i="155"/>
  <c r="AA19" i="155" s="1"/>
  <c r="AA7" i="156"/>
  <c r="AA19" i="156" s="1"/>
  <c r="AA6" i="166" s="1"/>
  <c r="AA7" i="167"/>
  <c r="AA19" i="167" s="1"/>
  <c r="R7" i="155"/>
  <c r="R19" i="155" s="1"/>
  <c r="R7" i="156"/>
  <c r="R19" i="156" s="1"/>
  <c r="R6" i="166" s="1"/>
  <c r="R7" i="167"/>
  <c r="R19" i="167" s="1"/>
  <c r="L7" i="155"/>
  <c r="L19" i="155" s="1"/>
  <c r="L7" i="167"/>
  <c r="L19" i="167" s="1"/>
  <c r="L7" i="156"/>
  <c r="L19" i="156" s="1"/>
  <c r="L6" i="166" s="1"/>
  <c r="BC8" i="182"/>
  <c r="BC29" i="182" s="1"/>
  <c r="BC7" i="195"/>
  <c r="BC7" i="181" s="1"/>
  <c r="BC26" i="194"/>
  <c r="BC13" i="194"/>
  <c r="BC14" i="132"/>
  <c r="BC34" i="132" s="1"/>
  <c r="BC13" i="160" s="1"/>
  <c r="BC14" i="79"/>
  <c r="BA13" i="194"/>
  <c r="BA14" i="132"/>
  <c r="BA34" i="132" s="1"/>
  <c r="BA13" i="160" s="1"/>
  <c r="BA14" i="79"/>
  <c r="BA16" i="194"/>
  <c r="BA17" i="132"/>
  <c r="BA37" i="132" s="1"/>
  <c r="BA16" i="160" s="1"/>
  <c r="BA17" i="79"/>
  <c r="AW13" i="161"/>
  <c r="AW33" i="79"/>
  <c r="AF7" i="186"/>
  <c r="AF7" i="185"/>
  <c r="AF7" i="184"/>
  <c r="AF28" i="144"/>
  <c r="AA7" i="186"/>
  <c r="AA7" i="185"/>
  <c r="AA7" i="184"/>
  <c r="AA28" i="144"/>
  <c r="R7" i="174"/>
  <c r="R28" i="174" s="1"/>
  <c r="R7" i="211"/>
  <c r="R28" i="211" s="1"/>
  <c r="R7" i="171"/>
  <c r="R28" i="171" s="1"/>
  <c r="R6" i="173" s="1"/>
  <c r="BC10" i="194"/>
  <c r="BC11" i="132"/>
  <c r="BC31" i="132" s="1"/>
  <c r="BC10" i="160" s="1"/>
  <c r="BC11" i="79"/>
  <c r="AX16" i="161"/>
  <c r="AX36" i="79"/>
  <c r="AW19" i="161"/>
  <c r="AW39" i="79"/>
  <c r="AK11" i="54"/>
  <c r="AK9" i="194"/>
  <c r="AK10" i="132"/>
  <c r="AK30" i="132" s="1"/>
  <c r="AK9" i="160" s="1"/>
  <c r="AK10" i="79"/>
  <c r="AQ10" i="209"/>
  <c r="AQ30" i="209" s="1"/>
  <c r="AQ10" i="210"/>
  <c r="AQ30" i="210" s="1"/>
  <c r="AE7" i="161"/>
  <c r="AE27" i="79"/>
  <c r="AG7" i="185"/>
  <c r="AG7" i="186"/>
  <c r="AG28" i="144"/>
  <c r="AG7" i="184"/>
  <c r="AB7" i="211"/>
  <c r="AB28" i="211" s="1"/>
  <c r="AB7" i="171"/>
  <c r="AB28" i="171" s="1"/>
  <c r="AB6" i="173" s="1"/>
  <c r="AB7" i="174"/>
  <c r="AB28" i="174" s="1"/>
  <c r="T7" i="211"/>
  <c r="T28" i="211" s="1"/>
  <c r="T7" i="171"/>
  <c r="T28" i="171" s="1"/>
  <c r="T6" i="173" s="1"/>
  <c r="T7" i="174"/>
  <c r="T28" i="174" s="1"/>
  <c r="T27" i="79"/>
  <c r="T7" i="161"/>
  <c r="L7" i="182"/>
  <c r="L28" i="182" s="1"/>
  <c r="L6" i="195"/>
  <c r="L6" i="181" s="1"/>
  <c r="L25" i="194"/>
  <c r="BA10" i="161"/>
  <c r="BA30" i="79"/>
  <c r="AX13" i="161"/>
  <c r="AX33" i="79"/>
  <c r="BB10" i="161"/>
  <c r="BB30" i="79"/>
  <c r="BC19" i="161"/>
  <c r="BC39" i="79"/>
  <c r="AN11" i="54"/>
  <c r="AN9" i="194"/>
  <c r="AN10" i="79"/>
  <c r="AN10" i="132"/>
  <c r="AN30" i="132" s="1"/>
  <c r="AN9" i="160" s="1"/>
  <c r="AT10" i="209"/>
  <c r="AT30" i="209" s="1"/>
  <c r="AT10" i="210"/>
  <c r="AT30" i="210" s="1"/>
  <c r="AK28" i="144"/>
  <c r="AK7" i="184"/>
  <c r="AK7" i="185"/>
  <c r="AK7" i="186"/>
  <c r="AC7" i="171"/>
  <c r="AC28" i="171" s="1"/>
  <c r="AC6" i="173" s="1"/>
  <c r="AC7" i="211"/>
  <c r="AC28" i="211" s="1"/>
  <c r="AC7" i="174"/>
  <c r="AC28" i="174" s="1"/>
  <c r="AC7" i="182"/>
  <c r="AC28" i="182" s="1"/>
  <c r="AC6" i="195"/>
  <c r="AC6" i="181" s="1"/>
  <c r="AC25" i="194"/>
  <c r="R7" i="186"/>
  <c r="R7" i="185"/>
  <c r="R7" i="184"/>
  <c r="R28" i="144"/>
  <c r="M7" i="161"/>
  <c r="M27" i="79"/>
  <c r="J7" i="174"/>
  <c r="J28" i="174" s="1"/>
  <c r="J7" i="171"/>
  <c r="J28" i="171" s="1"/>
  <c r="J6" i="173" s="1"/>
  <c r="J7" i="211"/>
  <c r="J28" i="211" s="1"/>
  <c r="BB13" i="182"/>
  <c r="BB34" i="182" s="1"/>
  <c r="BB12" i="195"/>
  <c r="BB12" i="181" s="1"/>
  <c r="BB31" i="194"/>
  <c r="BA8" i="182"/>
  <c r="BA29" i="182" s="1"/>
  <c r="BA7" i="195"/>
  <c r="BA7" i="181" s="1"/>
  <c r="BA26" i="194"/>
  <c r="AW10" i="161"/>
  <c r="AW30" i="79"/>
  <c r="AO7" i="182"/>
  <c r="AO28" i="182" s="1"/>
  <c r="AO6" i="195"/>
  <c r="AO6" i="181" s="1"/>
  <c r="AO25" i="194"/>
  <c r="Z7" i="161"/>
  <c r="Z27" i="79"/>
  <c r="X27" i="79"/>
  <c r="X7" i="161"/>
  <c r="Q7" i="211"/>
  <c r="Q28" i="211" s="1"/>
  <c r="Q7" i="171"/>
  <c r="Q28" i="171" s="1"/>
  <c r="Q6" i="173" s="1"/>
  <c r="Q7" i="174"/>
  <c r="Q28" i="174" s="1"/>
  <c r="Q6" i="195"/>
  <c r="Q6" i="181" s="1"/>
  <c r="Q7" i="182"/>
  <c r="Q28" i="182" s="1"/>
  <c r="Q25" i="194"/>
  <c r="O7" i="161"/>
  <c r="O27" i="79"/>
  <c r="CO6" i="194"/>
  <c r="CO7" i="132"/>
  <c r="CO27" i="132" s="1"/>
  <c r="CO6" i="160" s="1"/>
  <c r="CO7" i="79"/>
  <c r="H6" i="194"/>
  <c r="H7" i="79"/>
  <c r="H7" i="132"/>
  <c r="H27" i="132" s="1"/>
  <c r="H6" i="160" s="1"/>
  <c r="N7" i="209"/>
  <c r="N27" i="209" s="1"/>
  <c r="H7" i="193"/>
  <c r="M7" i="144" s="1"/>
  <c r="H7" i="172"/>
  <c r="N7" i="210"/>
  <c r="N27" i="210" s="1"/>
  <c r="CW6" i="194"/>
  <c r="CW7" i="132"/>
  <c r="CW27" i="132" s="1"/>
  <c r="CW6" i="160" s="1"/>
  <c r="CW7" i="79"/>
  <c r="J15" i="194"/>
  <c r="J16" i="132"/>
  <c r="J36" i="132" s="1"/>
  <c r="J15" i="160" s="1"/>
  <c r="J16" i="79"/>
  <c r="P16" i="210"/>
  <c r="P36" i="210" s="1"/>
  <c r="J16" i="193"/>
  <c r="O16" i="144" s="1"/>
  <c r="P16" i="209"/>
  <c r="P36" i="209" s="1"/>
  <c r="J16" i="172"/>
  <c r="O7" i="194"/>
  <c r="O8" i="132"/>
  <c r="O28" i="132" s="1"/>
  <c r="O7" i="160" s="1"/>
  <c r="O8" i="79"/>
  <c r="U8" i="210"/>
  <c r="U28" i="210" s="1"/>
  <c r="U8" i="209"/>
  <c r="U28" i="209" s="1"/>
  <c r="O8" i="172"/>
  <c r="O8" i="193"/>
  <c r="T8" i="144" s="1"/>
  <c r="R15" i="194"/>
  <c r="R16" i="132"/>
  <c r="R36" i="132" s="1"/>
  <c r="R15" i="160" s="1"/>
  <c r="R16" i="79"/>
  <c r="X16" i="209"/>
  <c r="X36" i="209" s="1"/>
  <c r="R16" i="193"/>
  <c r="W16" i="144" s="1"/>
  <c r="X16" i="210"/>
  <c r="X36" i="210" s="1"/>
  <c r="R16" i="172"/>
  <c r="M15" i="194"/>
  <c r="M16" i="132"/>
  <c r="M36" i="132" s="1"/>
  <c r="M15" i="160" s="1"/>
  <c r="M16" i="79"/>
  <c r="S16" i="210"/>
  <c r="S36" i="210" s="1"/>
  <c r="S16" i="209"/>
  <c r="S36" i="209" s="1"/>
  <c r="M16" i="172"/>
  <c r="M16" i="193"/>
  <c r="R16" i="144" s="1"/>
  <c r="Q9" i="194"/>
  <c r="Q10" i="132"/>
  <c r="Q30" i="132" s="1"/>
  <c r="Q9" i="160" s="1"/>
  <c r="Q10" i="79"/>
  <c r="W10" i="210"/>
  <c r="W30" i="210" s="1"/>
  <c r="W10" i="209"/>
  <c r="W30" i="209" s="1"/>
  <c r="Q10" i="172"/>
  <c r="Q10" i="193"/>
  <c r="V10" i="144" s="1"/>
  <c r="N7" i="194"/>
  <c r="N8" i="79"/>
  <c r="N8" i="132"/>
  <c r="N28" i="132" s="1"/>
  <c r="N7" i="160" s="1"/>
  <c r="T8" i="210"/>
  <c r="T28" i="210" s="1"/>
  <c r="T8" i="209"/>
  <c r="T28" i="209" s="1"/>
  <c r="N8" i="172"/>
  <c r="N8" i="193"/>
  <c r="S8" i="144" s="1"/>
  <c r="U12" i="194"/>
  <c r="U13" i="132"/>
  <c r="U33" i="132" s="1"/>
  <c r="U12" i="160" s="1"/>
  <c r="U13" i="79"/>
  <c r="AA13" i="210"/>
  <c r="AA33" i="210" s="1"/>
  <c r="AA13" i="209"/>
  <c r="AA33" i="209" s="1"/>
  <c r="U13" i="193"/>
  <c r="Z13" i="144" s="1"/>
  <c r="U13" i="172"/>
  <c r="V7" i="194"/>
  <c r="V8" i="79"/>
  <c r="V8" i="132"/>
  <c r="V28" i="132" s="1"/>
  <c r="V7" i="160" s="1"/>
  <c r="AB8" i="210"/>
  <c r="AB28" i="210" s="1"/>
  <c r="V8" i="172"/>
  <c r="AB8" i="209"/>
  <c r="AB28" i="209" s="1"/>
  <c r="V8" i="193"/>
  <c r="AA8" i="144" s="1"/>
  <c r="X9" i="194"/>
  <c r="X10" i="79"/>
  <c r="X10" i="132"/>
  <c r="X30" i="132" s="1"/>
  <c r="X9" i="160" s="1"/>
  <c r="X10" i="172"/>
  <c r="AD10" i="210"/>
  <c r="AD30" i="210" s="1"/>
  <c r="AD10" i="209"/>
  <c r="AD30" i="209" s="1"/>
  <c r="X10" i="193"/>
  <c r="AC10" i="144" s="1"/>
  <c r="L19" i="54"/>
  <c r="L7" i="194"/>
  <c r="L8" i="132"/>
  <c r="L28" i="132" s="1"/>
  <c r="L7" i="160" s="1"/>
  <c r="L8" i="79"/>
  <c r="L8" i="172"/>
  <c r="R8" i="210"/>
  <c r="R28" i="210" s="1"/>
  <c r="R8" i="209"/>
  <c r="R28" i="209" s="1"/>
  <c r="L8" i="193"/>
  <c r="Q8" i="144" s="1"/>
  <c r="AC15" i="194"/>
  <c r="AC16" i="132"/>
  <c r="AC36" i="132" s="1"/>
  <c r="AC15" i="160" s="1"/>
  <c r="AC16" i="79"/>
  <c r="AI16" i="210"/>
  <c r="AI36" i="210" s="1"/>
  <c r="AI16" i="209"/>
  <c r="AI36" i="209" s="1"/>
  <c r="AC16" i="193"/>
  <c r="AH16" i="144" s="1"/>
  <c r="AC16" i="172"/>
  <c r="AA12" i="194"/>
  <c r="AA13" i="132"/>
  <c r="AA33" i="132" s="1"/>
  <c r="AA12" i="160" s="1"/>
  <c r="AG13" i="209"/>
  <c r="AG33" i="209" s="1"/>
  <c r="AG13" i="210"/>
  <c r="AG33" i="210" s="1"/>
  <c r="AA13" i="79"/>
  <c r="AA13" i="193"/>
  <c r="AF13" i="144" s="1"/>
  <c r="AA13" i="172"/>
  <c r="AF9" i="194"/>
  <c r="AF10" i="79"/>
  <c r="AF10" i="132"/>
  <c r="AF30" i="132" s="1"/>
  <c r="AF9" i="160" s="1"/>
  <c r="AL10" i="210"/>
  <c r="AL30" i="210" s="1"/>
  <c r="AL10" i="209"/>
  <c r="AL30" i="209" s="1"/>
  <c r="AF10" i="193"/>
  <c r="AK10" i="144" s="1"/>
  <c r="AF18" i="194"/>
  <c r="AF19" i="79"/>
  <c r="AL19" i="209"/>
  <c r="AL39" i="209" s="1"/>
  <c r="AF19" i="193"/>
  <c r="AK19" i="144" s="1"/>
  <c r="AF19" i="132"/>
  <c r="AF39" i="132" s="1"/>
  <c r="AF18" i="160" s="1"/>
  <c r="AL19" i="210"/>
  <c r="AL39" i="210" s="1"/>
  <c r="AH15" i="194"/>
  <c r="AH16" i="132"/>
  <c r="AH36" i="132" s="1"/>
  <c r="AH15" i="160" s="1"/>
  <c r="AH16" i="79"/>
  <c r="AN16" i="210"/>
  <c r="AN36" i="210" s="1"/>
  <c r="AN16" i="209"/>
  <c r="AN36" i="209" s="1"/>
  <c r="AH16" i="193"/>
  <c r="AM16" i="144" s="1"/>
  <c r="AI7" i="194"/>
  <c r="AI8" i="132"/>
  <c r="AI28" i="132" s="1"/>
  <c r="AI7" i="160" s="1"/>
  <c r="AI8" i="79"/>
  <c r="AO8" i="210"/>
  <c r="AO28" i="210" s="1"/>
  <c r="AO8" i="209"/>
  <c r="AO28" i="209" s="1"/>
  <c r="AI8" i="193"/>
  <c r="AN8" i="144" s="1"/>
  <c r="AL14" i="54"/>
  <c r="AL12" i="194"/>
  <c r="AL13" i="132"/>
  <c r="AL33" i="132" s="1"/>
  <c r="AL12" i="160" s="1"/>
  <c r="AL13" i="79"/>
  <c r="AR13" i="209"/>
  <c r="AR33" i="209" s="1"/>
  <c r="AR13" i="210"/>
  <c r="AR33" i="210" s="1"/>
  <c r="AN17" i="54"/>
  <c r="AN15" i="194"/>
  <c r="AN16" i="79"/>
  <c r="AN16" i="132"/>
  <c r="AN36" i="132" s="1"/>
  <c r="AN15" i="160" s="1"/>
  <c r="AT16" i="209"/>
  <c r="AT36" i="209" s="1"/>
  <c r="AT16" i="210"/>
  <c r="AT36" i="210" s="1"/>
  <c r="AN14" i="54"/>
  <c r="AN12" i="194"/>
  <c r="AN13" i="79"/>
  <c r="AN13" i="132"/>
  <c r="AN33" i="132" s="1"/>
  <c r="AN12" i="160" s="1"/>
  <c r="AT13" i="210"/>
  <c r="AT33" i="210" s="1"/>
  <c r="AT13" i="209"/>
  <c r="AT33" i="209" s="1"/>
  <c r="AS7" i="194"/>
  <c r="AS8" i="132"/>
  <c r="AS28" i="132" s="1"/>
  <c r="AS7" i="160" s="1"/>
  <c r="AS8" i="79"/>
  <c r="AP19" i="54"/>
  <c r="AP7" i="194"/>
  <c r="AP8" i="79"/>
  <c r="AP8" i="132"/>
  <c r="AP28" i="132" s="1"/>
  <c r="AP7" i="160" s="1"/>
  <c r="AV8" i="209"/>
  <c r="AV28" i="209" s="1"/>
  <c r="AV8" i="210"/>
  <c r="AV28" i="210" s="1"/>
  <c r="BB20" i="194"/>
  <c r="BB21" i="79"/>
  <c r="BB21" i="132"/>
  <c r="BB41" i="132" s="1"/>
  <c r="BB20" i="160" s="1"/>
  <c r="AF7" i="194"/>
  <c r="AF8" i="132"/>
  <c r="AF28" i="132" s="1"/>
  <c r="AF7" i="160" s="1"/>
  <c r="AF8" i="79"/>
  <c r="AL8" i="210"/>
  <c r="AL28" i="210" s="1"/>
  <c r="AF8" i="193"/>
  <c r="AK8" i="144" s="1"/>
  <c r="AL8" i="209"/>
  <c r="AL28" i="209" s="1"/>
  <c r="U9" i="194"/>
  <c r="U10" i="132"/>
  <c r="U30" i="132" s="1"/>
  <c r="U9" i="160" s="1"/>
  <c r="U10" i="79"/>
  <c r="AA10" i="210"/>
  <c r="AA30" i="210" s="1"/>
  <c r="AA10" i="209"/>
  <c r="AA30" i="209" s="1"/>
  <c r="U10" i="193"/>
  <c r="Z10" i="144" s="1"/>
  <c r="U10" i="172"/>
  <c r="AB9" i="194"/>
  <c r="AB10" i="79"/>
  <c r="AH10" i="210"/>
  <c r="AH30" i="210" s="1"/>
  <c r="AH10" i="209"/>
  <c r="AH30" i="209" s="1"/>
  <c r="AB10" i="132"/>
  <c r="AB30" i="132" s="1"/>
  <c r="AB9" i="160" s="1"/>
  <c r="AB10" i="172"/>
  <c r="AB10" i="193"/>
  <c r="AG10" i="144" s="1"/>
  <c r="AH9" i="194"/>
  <c r="AH10" i="132"/>
  <c r="AH30" i="132" s="1"/>
  <c r="AH9" i="160" s="1"/>
  <c r="AH10" i="79"/>
  <c r="AN10" i="210"/>
  <c r="AN30" i="210" s="1"/>
  <c r="AN10" i="209"/>
  <c r="AN30" i="209" s="1"/>
  <c r="AH10" i="193"/>
  <c r="AM10" i="144" s="1"/>
  <c r="X12" i="194"/>
  <c r="X13" i="79"/>
  <c r="X13" i="172"/>
  <c r="AD13" i="209"/>
  <c r="AD33" i="209" s="1"/>
  <c r="AD13" i="210"/>
  <c r="AD33" i="210" s="1"/>
  <c r="X13" i="132"/>
  <c r="X33" i="132" s="1"/>
  <c r="X12" i="160" s="1"/>
  <c r="X13" i="193"/>
  <c r="AC13" i="144" s="1"/>
  <c r="N12" i="194"/>
  <c r="N13" i="132"/>
  <c r="N33" i="132" s="1"/>
  <c r="N12" i="160" s="1"/>
  <c r="N13" i="79"/>
  <c r="T13" i="210"/>
  <c r="T33" i="210" s="1"/>
  <c r="N13" i="172"/>
  <c r="T13" i="209"/>
  <c r="T33" i="209" s="1"/>
  <c r="N13" i="193"/>
  <c r="S13" i="144" s="1"/>
  <c r="T9" i="194"/>
  <c r="T10" i="79"/>
  <c r="T10" i="132"/>
  <c r="T30" i="132" s="1"/>
  <c r="T9" i="160" s="1"/>
  <c r="Z10" i="210"/>
  <c r="Z30" i="210" s="1"/>
  <c r="Z10" i="209"/>
  <c r="Z30" i="209" s="1"/>
  <c r="T10" i="172"/>
  <c r="T10" i="193"/>
  <c r="Y10" i="144" s="1"/>
  <c r="AA9" i="194"/>
  <c r="AA10" i="132"/>
  <c r="AA30" i="132" s="1"/>
  <c r="AA9" i="160" s="1"/>
  <c r="AG10" i="210"/>
  <c r="AG30" i="210" s="1"/>
  <c r="AG10" i="209"/>
  <c r="AG30" i="209" s="1"/>
  <c r="AA10" i="79"/>
  <c r="AA10" i="172"/>
  <c r="AA10" i="193"/>
  <c r="AF10" i="144" s="1"/>
  <c r="R7" i="194"/>
  <c r="R8" i="79"/>
  <c r="X8" i="210"/>
  <c r="X28" i="210" s="1"/>
  <c r="X8" i="209"/>
  <c r="X28" i="209" s="1"/>
  <c r="R8" i="132"/>
  <c r="R28" i="132" s="1"/>
  <c r="R7" i="160" s="1"/>
  <c r="R8" i="172"/>
  <c r="R8" i="193"/>
  <c r="W8" i="144" s="1"/>
  <c r="L9" i="194"/>
  <c r="L10" i="79"/>
  <c r="L10" i="132"/>
  <c r="L30" i="132" s="1"/>
  <c r="L9" i="160" s="1"/>
  <c r="R10" i="210"/>
  <c r="R30" i="210" s="1"/>
  <c r="R10" i="209"/>
  <c r="R30" i="209" s="1"/>
  <c r="L10" i="172"/>
  <c r="L10" i="193"/>
  <c r="Q10" i="144" s="1"/>
  <c r="BC13" i="161"/>
  <c r="BC33" i="79"/>
  <c r="BA13" i="161"/>
  <c r="BA33" i="79"/>
  <c r="BA16" i="161"/>
  <c r="BA36" i="79"/>
  <c r="AW21" i="161"/>
  <c r="AW41" i="79"/>
  <c r="AP11" i="54"/>
  <c r="AP9" i="194"/>
  <c r="AP10" i="132"/>
  <c r="AP30" i="132" s="1"/>
  <c r="AP9" i="160" s="1"/>
  <c r="AP10" i="79"/>
  <c r="AV10" i="210"/>
  <c r="AV30" i="210" s="1"/>
  <c r="AV10" i="209"/>
  <c r="AV30" i="209" s="1"/>
  <c r="AA7" i="211"/>
  <c r="AA28" i="211" s="1"/>
  <c r="AA7" i="171"/>
  <c r="AA28" i="171" s="1"/>
  <c r="AA6" i="173" s="1"/>
  <c r="AA7" i="174"/>
  <c r="AA28" i="174" s="1"/>
  <c r="V7" i="174"/>
  <c r="V28" i="174" s="1"/>
  <c r="V7" i="211"/>
  <c r="V28" i="211" s="1"/>
  <c r="V7" i="171"/>
  <c r="V28" i="171" s="1"/>
  <c r="V6" i="173" s="1"/>
  <c r="V7" i="182"/>
  <c r="V28" i="182" s="1"/>
  <c r="V6" i="195"/>
  <c r="V6" i="181" s="1"/>
  <c r="V25" i="194"/>
  <c r="BC10" i="161"/>
  <c r="BC30" i="79"/>
  <c r="AS7" i="182"/>
  <c r="AS28" i="182" s="1"/>
  <c r="AS6" i="195"/>
  <c r="AS6" i="181" s="1"/>
  <c r="AS25" i="194"/>
  <c r="AK7" i="161"/>
  <c r="AK27" i="79"/>
  <c r="AJ28" i="144"/>
  <c r="AJ7" i="186"/>
  <c r="AJ7" i="185"/>
  <c r="AJ7" i="184"/>
  <c r="AB27" i="79"/>
  <c r="AB7" i="161"/>
  <c r="Y28" i="144"/>
  <c r="Y7" i="186"/>
  <c r="Y7" i="184"/>
  <c r="Y7" i="185"/>
  <c r="T7" i="182"/>
  <c r="T28" i="182" s="1"/>
  <c r="T6" i="195"/>
  <c r="T6" i="181" s="1"/>
  <c r="T25" i="194"/>
  <c r="AW8" i="161"/>
  <c r="AW28" i="79"/>
  <c r="AX13" i="182"/>
  <c r="AX34" i="182" s="1"/>
  <c r="AX12" i="195"/>
  <c r="AX12" i="181" s="1"/>
  <c r="AX31" i="194"/>
  <c r="BC16" i="182"/>
  <c r="BC37" i="182" s="1"/>
  <c r="BC34" i="194"/>
  <c r="BC15" i="195"/>
  <c r="BC15" i="181" s="1"/>
  <c r="BB16" i="182"/>
  <c r="BB37" i="182" s="1"/>
  <c r="BB15" i="195"/>
  <c r="BB15" i="181" s="1"/>
  <c r="BB34" i="194"/>
  <c r="AX10" i="182"/>
  <c r="AX31" i="182" s="1"/>
  <c r="AX9" i="195"/>
  <c r="AX9" i="181" s="1"/>
  <c r="AX28" i="194"/>
  <c r="AW16" i="182"/>
  <c r="AW37" i="182" s="1"/>
  <c r="AW34" i="194"/>
  <c r="AW15" i="195"/>
  <c r="AW15" i="181" s="1"/>
  <c r="AL7" i="182"/>
  <c r="AL28" i="182" s="1"/>
  <c r="AL6" i="195"/>
  <c r="AL6" i="181" s="1"/>
  <c r="AL25" i="194"/>
  <c r="AF7" i="182"/>
  <c r="AF28" i="182" s="1"/>
  <c r="AF6" i="195"/>
  <c r="AF6" i="181" s="1"/>
  <c r="AF25" i="194"/>
  <c r="Z7" i="186"/>
  <c r="Z7" i="185"/>
  <c r="Z7" i="184"/>
  <c r="Z28" i="144"/>
  <c r="U7" i="161"/>
  <c r="U27" i="79"/>
  <c r="N7" i="174"/>
  <c r="N28" i="174" s="1"/>
  <c r="N7" i="211"/>
  <c r="N28" i="211" s="1"/>
  <c r="N7" i="171"/>
  <c r="N28" i="171" s="1"/>
  <c r="N6" i="173" s="1"/>
  <c r="N7" i="182"/>
  <c r="N28" i="182" s="1"/>
  <c r="N6" i="195"/>
  <c r="N6" i="181" s="1"/>
  <c r="N25" i="194"/>
  <c r="BC21" i="182"/>
  <c r="BC42" i="182" s="1"/>
  <c r="BC39" i="194"/>
  <c r="BC20" i="195"/>
  <c r="BC20" i="181" s="1"/>
  <c r="BB13" i="194"/>
  <c r="BB14" i="79"/>
  <c r="BB14" i="132"/>
  <c r="BB34" i="132" s="1"/>
  <c r="BB13" i="160" s="1"/>
  <c r="AO11" i="54"/>
  <c r="AO9" i="194"/>
  <c r="AO10" i="132"/>
  <c r="AO30" i="132" s="1"/>
  <c r="AO9" i="160" s="1"/>
  <c r="AO10" i="79"/>
  <c r="AU10" i="210"/>
  <c r="AU30" i="210" s="1"/>
  <c r="AU10" i="209"/>
  <c r="AU30" i="209" s="1"/>
  <c r="AH27" i="79"/>
  <c r="AH7" i="161"/>
  <c r="AE7" i="186"/>
  <c r="AE7" i="185"/>
  <c r="AE7" i="184"/>
  <c r="AE28" i="144"/>
  <c r="X7" i="182"/>
  <c r="X28" i="182" s="1"/>
  <c r="X6" i="195"/>
  <c r="X6" i="181" s="1"/>
  <c r="X25" i="194"/>
  <c r="T7" i="186"/>
  <c r="T7" i="185"/>
  <c r="T7" i="184"/>
  <c r="T28" i="144"/>
  <c r="AU6" i="194"/>
  <c r="AU7" i="132"/>
  <c r="AU27" i="132" s="1"/>
  <c r="AU6" i="160" s="1"/>
  <c r="AU7" i="79"/>
  <c r="O12" i="194"/>
  <c r="O13" i="132"/>
  <c r="O33" i="132" s="1"/>
  <c r="O12" i="160" s="1"/>
  <c r="O13" i="79"/>
  <c r="U13" i="209"/>
  <c r="U33" i="209" s="1"/>
  <c r="U13" i="210"/>
  <c r="U33" i="210" s="1"/>
  <c r="O13" i="172"/>
  <c r="O13" i="193"/>
  <c r="T13" i="144" s="1"/>
  <c r="N9" i="194"/>
  <c r="N10" i="132"/>
  <c r="N30" i="132" s="1"/>
  <c r="N9" i="160" s="1"/>
  <c r="N10" i="79"/>
  <c r="N10" i="193"/>
  <c r="S10" i="144" s="1"/>
  <c r="T10" i="209"/>
  <c r="T30" i="209" s="1"/>
  <c r="T10" i="210"/>
  <c r="T30" i="210" s="1"/>
  <c r="N10" i="172"/>
  <c r="U15" i="194"/>
  <c r="U16" i="132"/>
  <c r="U36" i="132" s="1"/>
  <c r="U15" i="160" s="1"/>
  <c r="U16" i="79"/>
  <c r="AA16" i="210"/>
  <c r="AA36" i="210" s="1"/>
  <c r="AA16" i="209"/>
  <c r="AA36" i="209" s="1"/>
  <c r="U16" i="193"/>
  <c r="Z16" i="144" s="1"/>
  <c r="U16" i="172"/>
  <c r="V9" i="194"/>
  <c r="V10" i="132"/>
  <c r="V30" i="132" s="1"/>
  <c r="V9" i="160" s="1"/>
  <c r="V10" i="79"/>
  <c r="V10" i="172"/>
  <c r="AB10" i="210"/>
  <c r="AB30" i="210" s="1"/>
  <c r="V10" i="193"/>
  <c r="AA10" i="144" s="1"/>
  <c r="AB10" i="209"/>
  <c r="AB30" i="209" s="1"/>
  <c r="M7" i="194"/>
  <c r="M8" i="132"/>
  <c r="M28" i="132" s="1"/>
  <c r="M7" i="160" s="1"/>
  <c r="S8" i="209"/>
  <c r="S28" i="209" s="1"/>
  <c r="M8" i="172"/>
  <c r="M8" i="79"/>
  <c r="M8" i="193"/>
  <c r="R8" i="144" s="1"/>
  <c r="S8" i="210"/>
  <c r="S28" i="210" s="1"/>
  <c r="AC18" i="194"/>
  <c r="AC19" i="132"/>
  <c r="AC39" i="132" s="1"/>
  <c r="AC18" i="160" s="1"/>
  <c r="AC19" i="79"/>
  <c r="AI19" i="210"/>
  <c r="AI39" i="210" s="1"/>
  <c r="AC19" i="172"/>
  <c r="AI19" i="209"/>
  <c r="AI39" i="209" s="1"/>
  <c r="AC19" i="193"/>
  <c r="AH19" i="144" s="1"/>
  <c r="AF15" i="194"/>
  <c r="AF16" i="79"/>
  <c r="AF16" i="132"/>
  <c r="AF36" i="132" s="1"/>
  <c r="AF15" i="160" s="1"/>
  <c r="AL16" i="210"/>
  <c r="AL36" i="210" s="1"/>
  <c r="AL16" i="209"/>
  <c r="AL36" i="209" s="1"/>
  <c r="AF16" i="193"/>
  <c r="AK16" i="144" s="1"/>
  <c r="AE12" i="194"/>
  <c r="AE13" i="132"/>
  <c r="AE33" i="132" s="1"/>
  <c r="AE12" i="160" s="1"/>
  <c r="AE13" i="79"/>
  <c r="AK13" i="209"/>
  <c r="AK33" i="209" s="1"/>
  <c r="AK13" i="210"/>
  <c r="AK33" i="210" s="1"/>
  <c r="AE13" i="172"/>
  <c r="AE13" i="193"/>
  <c r="AJ13" i="144" s="1"/>
  <c r="AE20" i="194"/>
  <c r="AE21" i="132"/>
  <c r="AE41" i="132" s="1"/>
  <c r="AE20" i="160" s="1"/>
  <c r="AE21" i="79"/>
  <c r="AE21" i="172"/>
  <c r="AK21" i="210"/>
  <c r="AK41" i="210" s="1"/>
  <c r="AK21" i="209"/>
  <c r="AK41" i="209" s="1"/>
  <c r="AE21" i="193"/>
  <c r="AJ21" i="144" s="1"/>
  <c r="AI12" i="194"/>
  <c r="AI13" i="132"/>
  <c r="AI33" i="132" s="1"/>
  <c r="AI12" i="160" s="1"/>
  <c r="AO13" i="210"/>
  <c r="AO33" i="210" s="1"/>
  <c r="AO13" i="209"/>
  <c r="AO33" i="209" s="1"/>
  <c r="AI13" i="79"/>
  <c r="AI13" i="193"/>
  <c r="AN13" i="144" s="1"/>
  <c r="AB19" i="54"/>
  <c r="AB8" i="132"/>
  <c r="AB28" i="132" s="1"/>
  <c r="AB7" i="160" s="1"/>
  <c r="AB7" i="194"/>
  <c r="AB8" i="79"/>
  <c r="AH8" i="210"/>
  <c r="AH28" i="210" s="1"/>
  <c r="AB8" i="172"/>
  <c r="AB8" i="193"/>
  <c r="AG8" i="144" s="1"/>
  <c r="AH8" i="209"/>
  <c r="AH28" i="209" s="1"/>
  <c r="AN7" i="194"/>
  <c r="AN8" i="132"/>
  <c r="AN28" i="132" s="1"/>
  <c r="AN7" i="160" s="1"/>
  <c r="AN8" i="79"/>
  <c r="AT8" i="210"/>
  <c r="AT28" i="210" s="1"/>
  <c r="AT8" i="209"/>
  <c r="AT28" i="209" s="1"/>
  <c r="AO14" i="54"/>
  <c r="AO12" i="194"/>
  <c r="AO13" i="132"/>
  <c r="AO33" i="132" s="1"/>
  <c r="AO12" i="160" s="1"/>
  <c r="AO13" i="79"/>
  <c r="AU13" i="210"/>
  <c r="AU33" i="210" s="1"/>
  <c r="AU13" i="209"/>
  <c r="AU33" i="209" s="1"/>
  <c r="AS11" i="54"/>
  <c r="AS9" i="194"/>
  <c r="AS10" i="132"/>
  <c r="AS30" i="132" s="1"/>
  <c r="AS9" i="160" s="1"/>
  <c r="AS10" i="79"/>
  <c r="AX20" i="194"/>
  <c r="AX21" i="79"/>
  <c r="AX21" i="132"/>
  <c r="AX41" i="132" s="1"/>
  <c r="AX20" i="160" s="1"/>
  <c r="BA18" i="194"/>
  <c r="BA19" i="132"/>
  <c r="BA39" i="132" s="1"/>
  <c r="BA18" i="160" s="1"/>
  <c r="BA19" i="79"/>
  <c r="AC7" i="155"/>
  <c r="AC19" i="155" s="1"/>
  <c r="AC7" i="156"/>
  <c r="AC19" i="156" s="1"/>
  <c r="AC6" i="166" s="1"/>
  <c r="AC7" i="167"/>
  <c r="AC19" i="167" s="1"/>
  <c r="M7" i="155"/>
  <c r="M19" i="155" s="1"/>
  <c r="M7" i="167"/>
  <c r="M19" i="167" s="1"/>
  <c r="M7" i="156"/>
  <c r="M19" i="156" s="1"/>
  <c r="M6" i="166" s="1"/>
  <c r="J7" i="155"/>
  <c r="J19" i="155" s="1"/>
  <c r="J7" i="156"/>
  <c r="J19" i="156" s="1"/>
  <c r="J6" i="166" s="1"/>
  <c r="J7" i="167"/>
  <c r="J19" i="167" s="1"/>
  <c r="Z7" i="155"/>
  <c r="Z19" i="155" s="1"/>
  <c r="Z7" i="167"/>
  <c r="Z19" i="167" s="1"/>
  <c r="Z7" i="156"/>
  <c r="Z19" i="156" s="1"/>
  <c r="Z6" i="166" s="1"/>
  <c r="Q7" i="155"/>
  <c r="Q19" i="155" s="1"/>
  <c r="Q7" i="167"/>
  <c r="Q19" i="167" s="1"/>
  <c r="Q7" i="156"/>
  <c r="Q19" i="156" s="1"/>
  <c r="Q6" i="166" s="1"/>
  <c r="AE7" i="155"/>
  <c r="AE19" i="155" s="1"/>
  <c r="AE7" i="156"/>
  <c r="AE19" i="156" s="1"/>
  <c r="AE6" i="166" s="1"/>
  <c r="AE7" i="167"/>
  <c r="AE19" i="167" s="1"/>
  <c r="AI7" i="155"/>
  <c r="AI19" i="155" s="1"/>
  <c r="AI7" i="156"/>
  <c r="AI19" i="156" s="1"/>
  <c r="AI6" i="166" s="1"/>
  <c r="AI7" i="167"/>
  <c r="AI19" i="167" s="1"/>
  <c r="V7" i="155"/>
  <c r="V19" i="155" s="1"/>
  <c r="V7" i="167"/>
  <c r="V19" i="167" s="1"/>
  <c r="V7" i="156"/>
  <c r="V19" i="156" s="1"/>
  <c r="V6" i="166" s="1"/>
  <c r="O7" i="155"/>
  <c r="O19" i="155" s="1"/>
  <c r="O7" i="167"/>
  <c r="O19" i="167" s="1"/>
  <c r="O7" i="156"/>
  <c r="O19" i="156" s="1"/>
  <c r="O6" i="166" s="1"/>
  <c r="BC8" i="161"/>
  <c r="BC28" i="79"/>
  <c r="AW13" i="182"/>
  <c r="AW34" i="182" s="1"/>
  <c r="AW31" i="194"/>
  <c r="AW12" i="195"/>
  <c r="AW12" i="181" s="1"/>
  <c r="AP7" i="161"/>
  <c r="AP27" i="79"/>
  <c r="AN7" i="186"/>
  <c r="AN7" i="185"/>
  <c r="AN7" i="184"/>
  <c r="AN28" i="144"/>
  <c r="AA7" i="182"/>
  <c r="AA28" i="182" s="1"/>
  <c r="AA6" i="195"/>
  <c r="AA6" i="181" s="1"/>
  <c r="AA25" i="194"/>
  <c r="W7" i="186"/>
  <c r="W7" i="185"/>
  <c r="W7" i="184"/>
  <c r="W28" i="144"/>
  <c r="R7" i="161"/>
  <c r="R27" i="79"/>
  <c r="BB28" i="79"/>
  <c r="BB8" i="161"/>
  <c r="AX16" i="182"/>
  <c r="AX37" i="182" s="1"/>
  <c r="AX34" i="194"/>
  <c r="AX15" i="195"/>
  <c r="AX15" i="181" s="1"/>
  <c r="AW19" i="182"/>
  <c r="AW40" i="182" s="1"/>
  <c r="AW37" i="194"/>
  <c r="AW18" i="195"/>
  <c r="AW18" i="181" s="1"/>
  <c r="AS14" i="54"/>
  <c r="AS12" i="194"/>
  <c r="AS13" i="132"/>
  <c r="AS33" i="132" s="1"/>
  <c r="AS12" i="160" s="1"/>
  <c r="AS13" i="79"/>
  <c r="AE7" i="211"/>
  <c r="AE28" i="211" s="1"/>
  <c r="AE7" i="174"/>
  <c r="AE28" i="174" s="1"/>
  <c r="AE7" i="171"/>
  <c r="AE28" i="171" s="1"/>
  <c r="AE6" i="173" s="1"/>
  <c r="AB7" i="182"/>
  <c r="AB28" i="182" s="1"/>
  <c r="AB6" i="195"/>
  <c r="AB6" i="181" s="1"/>
  <c r="AB25" i="194"/>
  <c r="L7" i="211"/>
  <c r="L28" i="211" s="1"/>
  <c r="L7" i="171"/>
  <c r="L28" i="171" s="1"/>
  <c r="L6" i="173" s="1"/>
  <c r="L7" i="174"/>
  <c r="L28" i="174" s="1"/>
  <c r="BA10" i="182"/>
  <c r="BA31" i="182" s="1"/>
  <c r="BA9" i="195"/>
  <c r="BA9" i="181" s="1"/>
  <c r="BA28" i="194"/>
  <c r="BB10" i="182"/>
  <c r="BB31" i="182" s="1"/>
  <c r="BB9" i="195"/>
  <c r="BB9" i="181" s="1"/>
  <c r="BB28" i="194"/>
  <c r="BC19" i="182"/>
  <c r="BC40" i="182" s="1"/>
  <c r="BC18" i="195"/>
  <c r="BC18" i="181" s="1"/>
  <c r="BC37" i="194"/>
  <c r="BC16" i="194"/>
  <c r="BC17" i="132"/>
  <c r="BC37" i="132" s="1"/>
  <c r="BC16" i="160" s="1"/>
  <c r="BC17" i="79"/>
  <c r="BB16" i="194"/>
  <c r="BB17" i="79"/>
  <c r="BB17" i="132"/>
  <c r="BB37" i="132" s="1"/>
  <c r="BB16" i="160" s="1"/>
  <c r="AX10" i="194"/>
  <c r="AX11" i="79"/>
  <c r="AX11" i="132"/>
  <c r="AX31" i="132" s="1"/>
  <c r="AX10" i="160" s="1"/>
  <c r="AW16" i="194"/>
  <c r="AW17" i="132"/>
  <c r="AW37" i="132" s="1"/>
  <c r="AW16" i="160" s="1"/>
  <c r="AW17" i="79"/>
  <c r="AN27" i="79"/>
  <c r="AN7" i="161"/>
  <c r="AL11" i="54"/>
  <c r="AL10" i="132"/>
  <c r="AL30" i="132" s="1"/>
  <c r="AL9" i="160" s="1"/>
  <c r="AL10" i="79"/>
  <c r="AL9" i="194"/>
  <c r="AR10" i="209"/>
  <c r="AR30" i="209" s="1"/>
  <c r="AR10" i="210"/>
  <c r="AR30" i="210" s="1"/>
  <c r="AH28" i="144"/>
  <c r="AH7" i="186"/>
  <c r="AH7" i="185"/>
  <c r="AH7" i="184"/>
  <c r="AC7" i="161"/>
  <c r="AC27" i="79"/>
  <c r="M7" i="211"/>
  <c r="M28" i="211" s="1"/>
  <c r="M7" i="171"/>
  <c r="M28" i="171" s="1"/>
  <c r="M6" i="173" s="1"/>
  <c r="M7" i="174"/>
  <c r="M28" i="174" s="1"/>
  <c r="M7" i="182"/>
  <c r="M28" i="182" s="1"/>
  <c r="M6" i="195"/>
  <c r="M6" i="181" s="1"/>
  <c r="M25" i="194"/>
  <c r="J7" i="161"/>
  <c r="J27" i="79"/>
  <c r="BB13" i="161"/>
  <c r="BB33" i="79"/>
  <c r="BA8" i="161"/>
  <c r="BA28" i="79"/>
  <c r="AX28" i="79"/>
  <c r="AX8" i="161"/>
  <c r="AW10" i="182"/>
  <c r="AW31" i="182" s="1"/>
  <c r="AW9" i="195"/>
  <c r="AW9" i="181" s="1"/>
  <c r="AW28" i="194"/>
  <c r="AO7" i="161"/>
  <c r="AO27" i="79"/>
  <c r="AM7" i="186"/>
  <c r="AM7" i="185"/>
  <c r="AM7" i="184"/>
  <c r="AM28" i="144"/>
  <c r="Z7" i="174"/>
  <c r="Z28" i="174" s="1"/>
  <c r="Z7" i="171"/>
  <c r="Z28" i="171" s="1"/>
  <c r="Z6" i="173" s="1"/>
  <c r="Z7" i="211"/>
  <c r="Z28" i="211" s="1"/>
  <c r="Z7" i="182"/>
  <c r="Z28" i="182" s="1"/>
  <c r="Z6" i="195"/>
  <c r="Z6" i="181" s="1"/>
  <c r="Z25" i="194"/>
  <c r="X7" i="211"/>
  <c r="X28" i="211" s="1"/>
  <c r="X7" i="171"/>
  <c r="X28" i="171" s="1"/>
  <c r="X6" i="173" s="1"/>
  <c r="X7" i="174"/>
  <c r="X28" i="174" s="1"/>
  <c r="V7" i="186"/>
  <c r="V7" i="185"/>
  <c r="V7" i="184"/>
  <c r="V28" i="144"/>
  <c r="Q7" i="161"/>
  <c r="Q27" i="79"/>
  <c r="O7" i="211"/>
  <c r="O28" i="211" s="1"/>
  <c r="O7" i="171"/>
  <c r="O28" i="171" s="1"/>
  <c r="O6" i="173" s="1"/>
  <c r="O7" i="174"/>
  <c r="O28" i="174" s="1"/>
  <c r="DF6" i="194"/>
  <c r="DF7" i="132"/>
  <c r="DF27" i="132" s="1"/>
  <c r="DF6" i="160" s="1"/>
  <c r="DF7" i="79"/>
  <c r="J18" i="194"/>
  <c r="J19" i="132"/>
  <c r="J39" i="132" s="1"/>
  <c r="J18" i="160" s="1"/>
  <c r="J19" i="79"/>
  <c r="P19" i="210"/>
  <c r="P39" i="210" s="1"/>
  <c r="J19" i="172"/>
  <c r="J19" i="193"/>
  <c r="O19" i="144" s="1"/>
  <c r="P19" i="209"/>
  <c r="P39" i="209" s="1"/>
  <c r="O15" i="194"/>
  <c r="O16" i="132"/>
  <c r="O36" i="132" s="1"/>
  <c r="O15" i="160" s="1"/>
  <c r="U16" i="210"/>
  <c r="U36" i="210" s="1"/>
  <c r="U16" i="209"/>
  <c r="U36" i="209" s="1"/>
  <c r="O16" i="79"/>
  <c r="O16" i="193"/>
  <c r="T16" i="144" s="1"/>
  <c r="O16" i="172"/>
  <c r="R18" i="194"/>
  <c r="R19" i="132"/>
  <c r="R39" i="132" s="1"/>
  <c r="R18" i="160" s="1"/>
  <c r="R19" i="79"/>
  <c r="X19" i="210"/>
  <c r="X39" i="210" s="1"/>
  <c r="R19" i="172"/>
  <c r="X19" i="209"/>
  <c r="X39" i="209" s="1"/>
  <c r="R19" i="193"/>
  <c r="W19" i="144" s="1"/>
  <c r="N16" i="132"/>
  <c r="N36" i="132" s="1"/>
  <c r="N15" i="160" s="1"/>
  <c r="N15" i="194"/>
  <c r="N16" i="79"/>
  <c r="N16" i="193"/>
  <c r="S16" i="144" s="1"/>
  <c r="T16" i="210"/>
  <c r="T36" i="210" s="1"/>
  <c r="N16" i="172"/>
  <c r="T16" i="209"/>
  <c r="T36" i="209" s="1"/>
  <c r="Q18" i="194"/>
  <c r="T12" i="194"/>
  <c r="T13" i="79"/>
  <c r="T13" i="132"/>
  <c r="T33" i="132" s="1"/>
  <c r="T12" i="160" s="1"/>
  <c r="Z13" i="209"/>
  <c r="Z33" i="209" s="1"/>
  <c r="T13" i="193"/>
  <c r="Y13" i="144" s="1"/>
  <c r="Z13" i="210"/>
  <c r="Z33" i="210" s="1"/>
  <c r="T13" i="172"/>
  <c r="T8" i="132"/>
  <c r="T28" i="132" s="1"/>
  <c r="T7" i="160" s="1"/>
  <c r="T7" i="194"/>
  <c r="T8" i="79"/>
  <c r="Z8" i="210"/>
  <c r="Z28" i="210" s="1"/>
  <c r="Z8" i="209"/>
  <c r="Z28" i="209" s="1"/>
  <c r="T8" i="172"/>
  <c r="T8" i="193"/>
  <c r="Y8" i="144" s="1"/>
  <c r="V15" i="194"/>
  <c r="V16" i="132"/>
  <c r="V36" i="132" s="1"/>
  <c r="V15" i="160" s="1"/>
  <c r="V16" i="79"/>
  <c r="V16" i="172"/>
  <c r="AB16" i="209"/>
  <c r="AB36" i="209" s="1"/>
  <c r="V16" i="193"/>
  <c r="AA16" i="144" s="1"/>
  <c r="AB16" i="210"/>
  <c r="AB36" i="210" s="1"/>
  <c r="L12" i="194"/>
  <c r="L13" i="79"/>
  <c r="L13" i="132"/>
  <c r="L33" i="132" s="1"/>
  <c r="L12" i="160" s="1"/>
  <c r="R13" i="209"/>
  <c r="R33" i="209" s="1"/>
  <c r="L13" i="193"/>
  <c r="Q13" i="144" s="1"/>
  <c r="L13" i="172"/>
  <c r="R13" i="210"/>
  <c r="R33" i="210" s="1"/>
  <c r="AC9" i="194"/>
  <c r="AC10" i="132"/>
  <c r="AC30" i="132" s="1"/>
  <c r="AC9" i="160" s="1"/>
  <c r="AC10" i="79"/>
  <c r="AI10" i="210"/>
  <c r="AI30" i="210" s="1"/>
  <c r="AI10" i="209"/>
  <c r="AI30" i="209" s="1"/>
  <c r="AC10" i="193"/>
  <c r="AH10" i="144" s="1"/>
  <c r="AC10" i="172"/>
  <c r="Z13" i="132"/>
  <c r="Z33" i="132" s="1"/>
  <c r="Z12" i="160" s="1"/>
  <c r="Z12" i="194"/>
  <c r="Z13" i="79"/>
  <c r="AF13" i="210"/>
  <c r="AF33" i="210" s="1"/>
  <c r="Z13" i="172"/>
  <c r="AF13" i="209"/>
  <c r="AF33" i="209" s="1"/>
  <c r="Z13" i="193"/>
  <c r="AE13" i="144" s="1"/>
  <c r="Z20" i="194"/>
  <c r="Z21" i="172"/>
  <c r="Z21" i="132"/>
  <c r="Z41" i="132" s="1"/>
  <c r="Z20" i="160" s="1"/>
  <c r="AB12" i="194"/>
  <c r="AB13" i="79"/>
  <c r="AB13" i="132"/>
  <c r="AB33" i="132" s="1"/>
  <c r="AB12" i="160" s="1"/>
  <c r="AB13" i="172"/>
  <c r="AH13" i="209"/>
  <c r="AH33" i="209" s="1"/>
  <c r="AH13" i="210"/>
  <c r="AH33" i="210" s="1"/>
  <c r="AB13" i="193"/>
  <c r="AG13" i="144" s="1"/>
  <c r="AA7" i="194"/>
  <c r="AA8" i="132"/>
  <c r="AA28" i="132" s="1"/>
  <c r="AA7" i="160" s="1"/>
  <c r="AA8" i="79"/>
  <c r="AG8" i="210"/>
  <c r="AG28" i="210" s="1"/>
  <c r="AA8" i="172"/>
  <c r="AG8" i="209"/>
  <c r="AG28" i="209" s="1"/>
  <c r="AA8" i="193"/>
  <c r="AF8" i="144" s="1"/>
  <c r="AE9" i="194"/>
  <c r="AE10" i="132"/>
  <c r="AE30" i="132" s="1"/>
  <c r="AE9" i="160" s="1"/>
  <c r="AK10" i="210"/>
  <c r="AK30" i="210" s="1"/>
  <c r="AK10" i="209"/>
  <c r="AK30" i="209" s="1"/>
  <c r="AE10" i="172"/>
  <c r="AE10" i="79"/>
  <c r="AE10" i="193"/>
  <c r="AJ10" i="144" s="1"/>
  <c r="AF12" i="194"/>
  <c r="AF13" i="79"/>
  <c r="AF13" i="132"/>
  <c r="AF33" i="132" s="1"/>
  <c r="AF12" i="160" s="1"/>
  <c r="AL13" i="209"/>
  <c r="AL33" i="209" s="1"/>
  <c r="AL13" i="210"/>
  <c r="AL33" i="210" s="1"/>
  <c r="AF13" i="193"/>
  <c r="AK13" i="144" s="1"/>
  <c r="AI15" i="194"/>
  <c r="AI16" i="132"/>
  <c r="AI36" i="132" s="1"/>
  <c r="AI15" i="160" s="1"/>
  <c r="AI16" i="79"/>
  <c r="AO16" i="210"/>
  <c r="AO36" i="210" s="1"/>
  <c r="AO16" i="209"/>
  <c r="AO36" i="209" s="1"/>
  <c r="AI16" i="193"/>
  <c r="AN16" i="144" s="1"/>
  <c r="AK14" i="54"/>
  <c r="AK12" i="194"/>
  <c r="AK13" i="132"/>
  <c r="AK33" i="132" s="1"/>
  <c r="AK12" i="160" s="1"/>
  <c r="AK13" i="79"/>
  <c r="AQ13" i="210"/>
  <c r="AQ33" i="210" s="1"/>
  <c r="AQ13" i="209"/>
  <c r="AQ33" i="209" s="1"/>
  <c r="AK7" i="194"/>
  <c r="AK8" i="132"/>
  <c r="AK28" i="132" s="1"/>
  <c r="AK7" i="160" s="1"/>
  <c r="AK8" i="79"/>
  <c r="AQ8" i="209"/>
  <c r="AQ28" i="209" s="1"/>
  <c r="AQ8" i="210"/>
  <c r="AQ28" i="210" s="1"/>
  <c r="AO17" i="54"/>
  <c r="AO15" i="194"/>
  <c r="AO16" i="132"/>
  <c r="AO36" i="132" s="1"/>
  <c r="AO15" i="160" s="1"/>
  <c r="AO16" i="79"/>
  <c r="AU16" i="210"/>
  <c r="AU36" i="210" s="1"/>
  <c r="AU16" i="209"/>
  <c r="AU36" i="209" s="1"/>
  <c r="AP20" i="194"/>
  <c r="AP21" i="79"/>
  <c r="AV21" i="209"/>
  <c r="AV41" i="209" s="1"/>
  <c r="AV21" i="210"/>
  <c r="AV41" i="210" s="1"/>
  <c r="AP21" i="132"/>
  <c r="AP41" i="132" s="1"/>
  <c r="AP20" i="160" s="1"/>
  <c r="AS17" i="54"/>
  <c r="AS15" i="194"/>
  <c r="AS16" i="132"/>
  <c r="AS36" i="132" s="1"/>
  <c r="AS15" i="160" s="1"/>
  <c r="AS16" i="79"/>
  <c r="AX18" i="194"/>
  <c r="AX19" i="132"/>
  <c r="AX39" i="132" s="1"/>
  <c r="AX18" i="160" s="1"/>
  <c r="AX19" i="79"/>
  <c r="BA20" i="194"/>
  <c r="BA21" i="132"/>
  <c r="BA41" i="132" s="1"/>
  <c r="BA20" i="160" s="1"/>
  <c r="BA21" i="79"/>
  <c r="AC7" i="194"/>
  <c r="AC8" i="132"/>
  <c r="AC28" i="132" s="1"/>
  <c r="AC7" i="160" s="1"/>
  <c r="AI8" i="209"/>
  <c r="AI28" i="209" s="1"/>
  <c r="AC8" i="172"/>
  <c r="AC8" i="79"/>
  <c r="AC8" i="193"/>
  <c r="AH8" i="144" s="1"/>
  <c r="AI8" i="210"/>
  <c r="AI28" i="210" s="1"/>
  <c r="M9" i="194"/>
  <c r="M10" i="132"/>
  <c r="M30" i="132" s="1"/>
  <c r="M9" i="160" s="1"/>
  <c r="M10" i="79"/>
  <c r="S10" i="210"/>
  <c r="S30" i="210" s="1"/>
  <c r="S10" i="209"/>
  <c r="S30" i="209" s="1"/>
  <c r="M10" i="172"/>
  <c r="M10" i="193"/>
  <c r="R10" i="144" s="1"/>
  <c r="J7" i="194"/>
  <c r="J8" i="79"/>
  <c r="P8" i="210"/>
  <c r="P28" i="210" s="1"/>
  <c r="J8" i="132"/>
  <c r="J28" i="132" s="1"/>
  <c r="J7" i="160" s="1"/>
  <c r="P8" i="209"/>
  <c r="P28" i="209" s="1"/>
  <c r="J8" i="172"/>
  <c r="J8" i="193"/>
  <c r="O8" i="144" s="1"/>
  <c r="Z7" i="194"/>
  <c r="Z8" i="79"/>
  <c r="AF8" i="210"/>
  <c r="AF28" i="210" s="1"/>
  <c r="Z8" i="172"/>
  <c r="AF8" i="209"/>
  <c r="AF28" i="209" s="1"/>
  <c r="Z8" i="132"/>
  <c r="Z28" i="132" s="1"/>
  <c r="Z7" i="160" s="1"/>
  <c r="Z8" i="193"/>
  <c r="AE8" i="144" s="1"/>
  <c r="Q7" i="194"/>
  <c r="Q8" i="132"/>
  <c r="Q28" i="132" s="1"/>
  <c r="Q7" i="160" s="1"/>
  <c r="W8" i="209"/>
  <c r="W28" i="209" s="1"/>
  <c r="Q8" i="79"/>
  <c r="W8" i="210"/>
  <c r="W28" i="210" s="1"/>
  <c r="Q8" i="193"/>
  <c r="V8" i="144" s="1"/>
  <c r="Q8" i="172"/>
  <c r="AE7" i="194"/>
  <c r="AE8" i="132"/>
  <c r="AE28" i="132" s="1"/>
  <c r="AE7" i="160" s="1"/>
  <c r="AE8" i="79"/>
  <c r="AE8" i="172"/>
  <c r="AK8" i="210"/>
  <c r="AK28" i="210" s="1"/>
  <c r="AK8" i="209"/>
  <c r="AK28" i="209" s="1"/>
  <c r="AE8" i="193"/>
  <c r="AJ8" i="144" s="1"/>
  <c r="AI9" i="194"/>
  <c r="AI10" i="132"/>
  <c r="AI30" i="132" s="1"/>
  <c r="AI9" i="160" s="1"/>
  <c r="AI10" i="79"/>
  <c r="AO10" i="210"/>
  <c r="AO30" i="210" s="1"/>
  <c r="AO10" i="209"/>
  <c r="AO30" i="209" s="1"/>
  <c r="AI10" i="193"/>
  <c r="AN10" i="144" s="1"/>
  <c r="V12" i="194"/>
  <c r="V13" i="132"/>
  <c r="V33" i="132" s="1"/>
  <c r="V12" i="160" s="1"/>
  <c r="V13" i="79"/>
  <c r="AB13" i="210"/>
  <c r="AB33" i="210" s="1"/>
  <c r="V13" i="172"/>
  <c r="AB13" i="209"/>
  <c r="AB33" i="209" s="1"/>
  <c r="V13" i="193"/>
  <c r="AA13" i="144" s="1"/>
  <c r="O9" i="194"/>
  <c r="O10" i="132"/>
  <c r="O30" i="132" s="1"/>
  <c r="O9" i="160" s="1"/>
  <c r="U10" i="210"/>
  <c r="U30" i="210" s="1"/>
  <c r="U10" i="209"/>
  <c r="U30" i="209" s="1"/>
  <c r="O10" i="193"/>
  <c r="T10" i="144" s="1"/>
  <c r="O10" i="172"/>
  <c r="O10" i="79"/>
  <c r="BC13" i="182"/>
  <c r="BC34" i="182" s="1"/>
  <c r="BC12" i="195"/>
  <c r="BC12" i="181" s="1"/>
  <c r="BC31" i="194"/>
  <c r="BA13" i="182"/>
  <c r="BA34" i="182" s="1"/>
  <c r="BA31" i="194"/>
  <c r="BA12" i="195"/>
  <c r="BA12" i="181" s="1"/>
  <c r="BA16" i="182"/>
  <c r="BA37" i="182" s="1"/>
  <c r="BA34" i="194"/>
  <c r="BA15" i="195"/>
  <c r="BA15" i="181" s="1"/>
  <c r="AW21" i="182"/>
  <c r="AW42" i="182" s="1"/>
  <c r="AW20" i="195"/>
  <c r="AW20" i="181" s="1"/>
  <c r="AW39" i="194"/>
  <c r="AW13" i="194"/>
  <c r="AW14" i="132"/>
  <c r="AW34" i="132" s="1"/>
  <c r="AW13" i="160" s="1"/>
  <c r="AW14" i="79"/>
  <c r="AP7" i="182"/>
  <c r="AP28" i="182" s="1"/>
  <c r="AP6" i="195"/>
  <c r="AP6" i="181" s="1"/>
  <c r="AP25" i="194"/>
  <c r="AI7" i="161"/>
  <c r="AI27" i="79"/>
  <c r="AI7" i="182"/>
  <c r="AI28" i="182" s="1"/>
  <c r="AI6" i="195"/>
  <c r="AI6" i="181" s="1"/>
  <c r="AI25" i="194"/>
  <c r="AA7" i="161"/>
  <c r="AA27" i="79"/>
  <c r="V7" i="161"/>
  <c r="V27" i="79"/>
  <c r="R7" i="182"/>
  <c r="R28" i="182" s="1"/>
  <c r="R6" i="195"/>
  <c r="R6" i="181" s="1"/>
  <c r="R25" i="194"/>
  <c r="BC10" i="182"/>
  <c r="BC31" i="182" s="1"/>
  <c r="BC9" i="195"/>
  <c r="BC9" i="181" s="1"/>
  <c r="BC28" i="194"/>
  <c r="BB8" i="182"/>
  <c r="BB29" i="182" s="1"/>
  <c r="BB7" i="195"/>
  <c r="BB7" i="181" s="1"/>
  <c r="BB26" i="194"/>
  <c r="AX16" i="194"/>
  <c r="AX17" i="79"/>
  <c r="AX17" i="132"/>
  <c r="AX37" i="132" s="1"/>
  <c r="AX16" i="160" s="1"/>
  <c r="AS7" i="161"/>
  <c r="AS27" i="79"/>
  <c r="AK7" i="182"/>
  <c r="AK28" i="182" s="1"/>
  <c r="AK6" i="195"/>
  <c r="AK6" i="181" s="1"/>
  <c r="AK25" i="194"/>
  <c r="AE7" i="182"/>
  <c r="AE28" i="182" s="1"/>
  <c r="AE6" i="195"/>
  <c r="AE6" i="181" s="1"/>
  <c r="AE25" i="194"/>
  <c r="Q28" i="144"/>
  <c r="Q7" i="185"/>
  <c r="Q7" i="186"/>
  <c r="Q7" i="184"/>
  <c r="L27" i="79"/>
  <c r="L7" i="161"/>
  <c r="AW8" i="182"/>
  <c r="AW29" i="182" s="1"/>
  <c r="AW26" i="194"/>
  <c r="AW7" i="195"/>
  <c r="AW7" i="181" s="1"/>
  <c r="BA10" i="194"/>
  <c r="BA11" i="132"/>
  <c r="BA31" i="132" s="1"/>
  <c r="BA10" i="160" s="1"/>
  <c r="BA11" i="79"/>
  <c r="AX13" i="194"/>
  <c r="AX14" i="79"/>
  <c r="AX14" i="132"/>
  <c r="AX34" i="132" s="1"/>
  <c r="AX13" i="160" s="1"/>
  <c r="BB10" i="194"/>
  <c r="BB11" i="79"/>
  <c r="BB11" i="132"/>
  <c r="BB31" i="132" s="1"/>
  <c r="BB10" i="160" s="1"/>
  <c r="BC16" i="161"/>
  <c r="BC36" i="79"/>
  <c r="BB16" i="161"/>
  <c r="BB36" i="79"/>
  <c r="AX10" i="161"/>
  <c r="AX30" i="79"/>
  <c r="AW16" i="161"/>
  <c r="AW36" i="79"/>
  <c r="AN7" i="182"/>
  <c r="AN28" i="182" s="1"/>
  <c r="AN6" i="195"/>
  <c r="AN6" i="181" s="1"/>
  <c r="AN25" i="194"/>
  <c r="AL7" i="161"/>
  <c r="AL27" i="79"/>
  <c r="AF27" i="79"/>
  <c r="AF7" i="161"/>
  <c r="U7" i="211"/>
  <c r="U28" i="211" s="1"/>
  <c r="U7" i="171"/>
  <c r="U28" i="171" s="1"/>
  <c r="U6" i="173" s="1"/>
  <c r="U7" i="174"/>
  <c r="U28" i="174" s="1"/>
  <c r="U7" i="182"/>
  <c r="U28" i="182" s="1"/>
  <c r="U6" i="195"/>
  <c r="U6" i="181" s="1"/>
  <c r="U25" i="194"/>
  <c r="S7" i="186"/>
  <c r="S7" i="185"/>
  <c r="S7" i="184"/>
  <c r="S28" i="144"/>
  <c r="N7" i="161"/>
  <c r="N27" i="79"/>
  <c r="O7" i="186"/>
  <c r="O7" i="185"/>
  <c r="O7" i="184"/>
  <c r="O28" i="144"/>
  <c r="J7" i="182"/>
  <c r="J28" i="182" s="1"/>
  <c r="J6" i="195"/>
  <c r="J6" i="181" s="1"/>
  <c r="J25" i="194"/>
  <c r="BC21" i="161"/>
  <c r="BC41" i="79"/>
  <c r="AX8" i="182"/>
  <c r="AX29" i="182" s="1"/>
  <c r="AX7" i="195"/>
  <c r="AX7" i="181" s="1"/>
  <c r="AX26" i="194"/>
  <c r="AW10" i="194"/>
  <c r="AW11" i="132"/>
  <c r="AW31" i="132" s="1"/>
  <c r="AW10" i="160" s="1"/>
  <c r="AW11" i="79"/>
  <c r="AH7" i="182"/>
  <c r="AH28" i="182" s="1"/>
  <c r="AH6" i="195"/>
  <c r="AH6" i="181" s="1"/>
  <c r="AH25" i="194"/>
  <c r="AC28" i="144"/>
  <c r="AC7" i="186"/>
  <c r="AC7" i="184"/>
  <c r="AC7" i="185"/>
  <c r="O7" i="182"/>
  <c r="O28" i="182" s="1"/>
  <c r="O6" i="195"/>
  <c r="O6" i="181" s="1"/>
  <c r="O25" i="194"/>
  <c r="J14" i="54"/>
  <c r="J11" i="157"/>
  <c r="N11" i="54"/>
  <c r="N9" i="157"/>
  <c r="V11" i="54"/>
  <c r="V9" i="157"/>
  <c r="Z11" i="54"/>
  <c r="Z9" i="157"/>
  <c r="AF17" i="54"/>
  <c r="AF13" i="157"/>
  <c r="O17" i="54"/>
  <c r="O13" i="157"/>
  <c r="N17" i="54"/>
  <c r="N13" i="157"/>
  <c r="T14" i="54"/>
  <c r="T11" i="157"/>
  <c r="V17" i="54"/>
  <c r="V13" i="157"/>
  <c r="L14" i="54"/>
  <c r="L11" i="157"/>
  <c r="AC11" i="54"/>
  <c r="AC9" i="157"/>
  <c r="Z14" i="54"/>
  <c r="Z11" i="157"/>
  <c r="AB14" i="54"/>
  <c r="AB11" i="157"/>
  <c r="AE11" i="54"/>
  <c r="AE9" i="157"/>
  <c r="AF14" i="54"/>
  <c r="AF11" i="157"/>
  <c r="AI17" i="54"/>
  <c r="AI13" i="157"/>
  <c r="M11" i="54"/>
  <c r="M9" i="157"/>
  <c r="AI11" i="54"/>
  <c r="AI9" i="157"/>
  <c r="V14" i="54"/>
  <c r="V11" i="157"/>
  <c r="O11" i="54"/>
  <c r="O9" i="157"/>
  <c r="R14" i="54"/>
  <c r="R11" i="157"/>
  <c r="M14" i="54"/>
  <c r="M11" i="157"/>
  <c r="X17" i="54"/>
  <c r="X13" i="157"/>
  <c r="AA17" i="54"/>
  <c r="AA13" i="157"/>
  <c r="AE14" i="54"/>
  <c r="AE11" i="157"/>
  <c r="AI14" i="54"/>
  <c r="AI11" i="157"/>
  <c r="H7" i="157"/>
  <c r="J11" i="54"/>
  <c r="J9" i="157"/>
  <c r="R11" i="54"/>
  <c r="R9" i="157"/>
  <c r="Q14" i="54"/>
  <c r="Q11" i="157"/>
  <c r="T17" i="54"/>
  <c r="T13" i="157"/>
  <c r="L17" i="54"/>
  <c r="L13" i="157"/>
  <c r="AC14" i="54"/>
  <c r="AC11" i="157"/>
  <c r="Z17" i="54"/>
  <c r="Z13" i="157"/>
  <c r="AB17" i="54"/>
  <c r="AB13" i="157"/>
  <c r="AE17" i="54"/>
  <c r="AE13" i="157"/>
  <c r="AH14" i="54"/>
  <c r="AH11" i="157"/>
  <c r="O14" i="54"/>
  <c r="O11" i="157"/>
  <c r="Q17" i="54"/>
  <c r="Q13" i="157"/>
  <c r="U17" i="54"/>
  <c r="U13" i="157"/>
  <c r="J17" i="54"/>
  <c r="J13" i="157"/>
  <c r="R17" i="54"/>
  <c r="R13" i="157"/>
  <c r="M17" i="54"/>
  <c r="M13" i="157"/>
  <c r="Q11" i="54"/>
  <c r="Q9" i="157"/>
  <c r="U14" i="54"/>
  <c r="U11" i="157"/>
  <c r="X11" i="54"/>
  <c r="X9" i="157"/>
  <c r="AC17" i="54"/>
  <c r="AC13" i="157"/>
  <c r="AA14" i="54"/>
  <c r="AA11" i="157"/>
  <c r="AF11" i="54"/>
  <c r="AF9" i="157"/>
  <c r="AH17" i="54"/>
  <c r="AH13" i="157"/>
  <c r="U11" i="54"/>
  <c r="U9" i="157"/>
  <c r="AB11" i="54"/>
  <c r="AB9" i="157"/>
  <c r="AH11" i="54"/>
  <c r="AH9" i="157"/>
  <c r="X14" i="54"/>
  <c r="X11" i="157"/>
  <c r="N14" i="54"/>
  <c r="N11" i="157"/>
  <c r="T11" i="54"/>
  <c r="T9" i="157"/>
  <c r="AA11" i="54"/>
  <c r="AA9" i="157"/>
  <c r="L11" i="54"/>
  <c r="L9" i="157"/>
  <c r="AS19" i="54"/>
  <c r="AS21" i="54"/>
  <c r="AO21" i="54"/>
  <c r="AO19" i="54"/>
  <c r="AN21" i="54"/>
  <c r="AN19" i="54"/>
  <c r="AB21" i="54"/>
  <c r="AK19" i="54"/>
  <c r="AK21" i="54"/>
  <c r="AL19" i="54"/>
  <c r="AL21" i="54"/>
  <c r="AH19" i="54"/>
  <c r="AH21" i="54"/>
  <c r="AI19" i="54"/>
  <c r="AI21" i="54"/>
  <c r="L21" i="54"/>
  <c r="AA19" i="54"/>
  <c r="AA21" i="54"/>
  <c r="M21" i="54"/>
  <c r="M19" i="54"/>
  <c r="X19" i="54"/>
  <c r="X21" i="54"/>
  <c r="V19" i="54"/>
  <c r="V21" i="54"/>
  <c r="T19" i="54"/>
  <c r="T21" i="54"/>
  <c r="U19" i="54"/>
  <c r="U21" i="54"/>
  <c r="N19" i="54"/>
  <c r="N21" i="54"/>
  <c r="O21" i="54"/>
  <c r="O19" i="54"/>
  <c r="AU13" i="54"/>
  <c r="CO13" i="54"/>
  <c r="CV8" i="54"/>
  <c r="DH8" i="54"/>
  <c r="DB13" i="54"/>
  <c r="DF8" i="54"/>
  <c r="H8" i="54"/>
  <c r="CW8" i="54"/>
  <c r="DH13" i="54"/>
  <c r="DH16" i="54"/>
  <c r="DH10" i="54"/>
  <c r="DF16" i="54"/>
  <c r="DF10" i="54"/>
  <c r="DF13" i="54"/>
  <c r="DB16" i="54"/>
  <c r="DB10" i="54"/>
  <c r="DB8" i="54"/>
  <c r="CW13" i="54"/>
  <c r="CW16" i="54"/>
  <c r="CW10" i="54"/>
  <c r="CV13" i="54"/>
  <c r="CV16" i="54"/>
  <c r="CV10" i="54"/>
  <c r="CO16" i="54"/>
  <c r="CO10" i="54"/>
  <c r="CO8" i="54"/>
  <c r="AU16" i="54"/>
  <c r="AU10" i="54"/>
  <c r="AU8" i="54"/>
  <c r="H13" i="54"/>
  <c r="H16" i="54"/>
  <c r="H10" i="54"/>
  <c r="A52" i="210"/>
  <c r="Z21" i="193" l="1"/>
  <c r="AE21" i="144" s="1"/>
  <c r="AF21" i="210"/>
  <c r="AF41" i="210" s="1"/>
  <c r="AF21" i="209"/>
  <c r="AF41" i="209" s="1"/>
  <c r="W19" i="209"/>
  <c r="W39" i="209" s="1"/>
  <c r="W19" i="210"/>
  <c r="W39" i="210" s="1"/>
  <c r="Q19" i="172"/>
  <c r="Q19" i="79"/>
  <c r="Q19" i="193"/>
  <c r="V19" i="144" s="1"/>
  <c r="V19" i="184" s="1"/>
  <c r="H9" i="157"/>
  <c r="H9" i="194"/>
  <c r="H10" i="79"/>
  <c r="H10" i="132"/>
  <c r="H30" i="132" s="1"/>
  <c r="H9" i="160" s="1"/>
  <c r="N10" i="210"/>
  <c r="N30" i="210" s="1"/>
  <c r="N10" i="209"/>
  <c r="N30" i="209" s="1"/>
  <c r="H10" i="172"/>
  <c r="H10" i="193"/>
  <c r="M10" i="144" s="1"/>
  <c r="DF16" i="132"/>
  <c r="DF36" i="132" s="1"/>
  <c r="DF15" i="160" s="1"/>
  <c r="DF15" i="194"/>
  <c r="DF16" i="79"/>
  <c r="T18" i="194"/>
  <c r="T19" i="79"/>
  <c r="T19" i="132"/>
  <c r="T39" i="132" s="1"/>
  <c r="T18" i="160" s="1"/>
  <c r="Z19" i="209"/>
  <c r="Z39" i="209" s="1"/>
  <c r="Z19" i="210"/>
  <c r="Z39" i="210" s="1"/>
  <c r="T19" i="193"/>
  <c r="Y19" i="144" s="1"/>
  <c r="T19" i="172"/>
  <c r="AH20" i="194"/>
  <c r="AH21" i="79"/>
  <c r="AH21" i="132"/>
  <c r="AH41" i="132" s="1"/>
  <c r="AH20" i="160" s="1"/>
  <c r="AN21" i="210"/>
  <c r="AN41" i="210" s="1"/>
  <c r="AN21" i="209"/>
  <c r="AN41" i="209" s="1"/>
  <c r="AH21" i="193"/>
  <c r="AM21" i="144" s="1"/>
  <c r="AA10" i="194"/>
  <c r="AA11" i="132"/>
  <c r="AA31" i="132" s="1"/>
  <c r="AA10" i="160" s="1"/>
  <c r="AA11" i="79"/>
  <c r="AA11" i="172"/>
  <c r="AG11" i="209"/>
  <c r="AG31" i="209" s="1"/>
  <c r="AG11" i="210"/>
  <c r="AG31" i="210" s="1"/>
  <c r="AA11" i="193"/>
  <c r="AF11" i="144" s="1"/>
  <c r="U10" i="194"/>
  <c r="U11" i="132"/>
  <c r="U31" i="132" s="1"/>
  <c r="U10" i="160" s="1"/>
  <c r="AA11" i="209"/>
  <c r="AA31" i="209" s="1"/>
  <c r="U11" i="79"/>
  <c r="AA11" i="210"/>
  <c r="AA31" i="210" s="1"/>
  <c r="U11" i="172"/>
  <c r="U11" i="193"/>
  <c r="Z11" i="144" s="1"/>
  <c r="AC16" i="194"/>
  <c r="AC17" i="132"/>
  <c r="AC37" i="132" s="1"/>
  <c r="AC16" i="160" s="1"/>
  <c r="AI17" i="209"/>
  <c r="AI37" i="209" s="1"/>
  <c r="AC17" i="79"/>
  <c r="AI17" i="210"/>
  <c r="AI37" i="210" s="1"/>
  <c r="AC17" i="172"/>
  <c r="AC17" i="193"/>
  <c r="AH17" i="144" s="1"/>
  <c r="M16" i="194"/>
  <c r="M17" i="132"/>
  <c r="M37" i="132" s="1"/>
  <c r="M16" i="160" s="1"/>
  <c r="S17" i="209"/>
  <c r="S37" i="209" s="1"/>
  <c r="M17" i="79"/>
  <c r="S17" i="210"/>
  <c r="S37" i="210" s="1"/>
  <c r="M17" i="172"/>
  <c r="M17" i="193"/>
  <c r="R17" i="144" s="1"/>
  <c r="AB16" i="194"/>
  <c r="AB17" i="132"/>
  <c r="AB37" i="132" s="1"/>
  <c r="AB16" i="160" s="1"/>
  <c r="AB17" i="79"/>
  <c r="AH17" i="210"/>
  <c r="AH37" i="210" s="1"/>
  <c r="AB17" i="172"/>
  <c r="AH17" i="209"/>
  <c r="AH37" i="209" s="1"/>
  <c r="AB17" i="193"/>
  <c r="AG17" i="144" s="1"/>
  <c r="R10" i="194"/>
  <c r="R11" i="79"/>
  <c r="R11" i="132"/>
  <c r="R31" i="132" s="1"/>
  <c r="R10" i="160" s="1"/>
  <c r="X11" i="209"/>
  <c r="X31" i="209" s="1"/>
  <c r="X11" i="210"/>
  <c r="X31" i="210" s="1"/>
  <c r="R11" i="172"/>
  <c r="R11" i="193"/>
  <c r="W11" i="144" s="1"/>
  <c r="M11" i="155"/>
  <c r="M23" i="155" s="1"/>
  <c r="M11" i="167"/>
  <c r="M23" i="167" s="1"/>
  <c r="M11" i="156"/>
  <c r="M23" i="156" s="1"/>
  <c r="M10" i="166" s="1"/>
  <c r="O9" i="155"/>
  <c r="O21" i="155" s="1"/>
  <c r="O9" i="156"/>
  <c r="O21" i="156" s="1"/>
  <c r="O8" i="166" s="1"/>
  <c r="O9" i="167"/>
  <c r="O21" i="167" s="1"/>
  <c r="AI13" i="155"/>
  <c r="AI25" i="155" s="1"/>
  <c r="AI13" i="167"/>
  <c r="AI25" i="167" s="1"/>
  <c r="AI13" i="156"/>
  <c r="AI25" i="156" s="1"/>
  <c r="AI12" i="166" s="1"/>
  <c r="Z11" i="155"/>
  <c r="Z23" i="155" s="1"/>
  <c r="Z11" i="167"/>
  <c r="Z23" i="167" s="1"/>
  <c r="Z11" i="156"/>
  <c r="Z23" i="156" s="1"/>
  <c r="Z10" i="166" s="1"/>
  <c r="T11" i="155"/>
  <c r="T23" i="155" s="1"/>
  <c r="T11" i="156"/>
  <c r="T23" i="156" s="1"/>
  <c r="T10" i="166" s="1"/>
  <c r="T11" i="167"/>
  <c r="T23" i="167" s="1"/>
  <c r="O13" i="155"/>
  <c r="O25" i="155" s="1"/>
  <c r="O13" i="156"/>
  <c r="O25" i="156" s="1"/>
  <c r="O12" i="166" s="1"/>
  <c r="O13" i="167"/>
  <c r="O25" i="167" s="1"/>
  <c r="N9" i="155"/>
  <c r="N21" i="155" s="1"/>
  <c r="N9" i="167"/>
  <c r="N21" i="167" s="1"/>
  <c r="N9" i="156"/>
  <c r="N21" i="156" s="1"/>
  <c r="N8" i="166" s="1"/>
  <c r="H13" i="157"/>
  <c r="H15" i="194"/>
  <c r="H16" i="79"/>
  <c r="H16" i="132"/>
  <c r="H36" i="132" s="1"/>
  <c r="H15" i="160" s="1"/>
  <c r="N16" i="210"/>
  <c r="N36" i="210" s="1"/>
  <c r="N16" i="209"/>
  <c r="N36" i="209" s="1"/>
  <c r="H16" i="172"/>
  <c r="H16" i="193"/>
  <c r="M16" i="144" s="1"/>
  <c r="AU15" i="194"/>
  <c r="AU16" i="132"/>
  <c r="AU36" i="132" s="1"/>
  <c r="AU15" i="160" s="1"/>
  <c r="AU16" i="79"/>
  <c r="CV9" i="194"/>
  <c r="CV10" i="79"/>
  <c r="CV10" i="132"/>
  <c r="CV30" i="132" s="1"/>
  <c r="CV9" i="160" s="1"/>
  <c r="CW15" i="194"/>
  <c r="CW16" i="132"/>
  <c r="CW36" i="132" s="1"/>
  <c r="CW15" i="160" s="1"/>
  <c r="CW16" i="79"/>
  <c r="DB15" i="194"/>
  <c r="DB16" i="132"/>
  <c r="DB36" i="132" s="1"/>
  <c r="DB15" i="160" s="1"/>
  <c r="DB16" i="79"/>
  <c r="DH9" i="194"/>
  <c r="DH10" i="79"/>
  <c r="DH10" i="132"/>
  <c r="DH30" i="132" s="1"/>
  <c r="DH9" i="160" s="1"/>
  <c r="H19" i="54"/>
  <c r="H7" i="194"/>
  <c r="H8" i="132"/>
  <c r="H28" i="132" s="1"/>
  <c r="H7" i="160" s="1"/>
  <c r="H8" i="79"/>
  <c r="H8" i="172"/>
  <c r="N8" i="210"/>
  <c r="N28" i="210" s="1"/>
  <c r="N8" i="209"/>
  <c r="N28" i="209" s="1"/>
  <c r="H8" i="193"/>
  <c r="M8" i="144" s="1"/>
  <c r="CV21" i="54"/>
  <c r="CV7" i="194"/>
  <c r="CV8" i="132"/>
  <c r="CV28" i="132" s="1"/>
  <c r="CV7" i="160" s="1"/>
  <c r="CV8" i="79"/>
  <c r="O18" i="194"/>
  <c r="O19" i="132"/>
  <c r="O39" i="132" s="1"/>
  <c r="O18" i="160" s="1"/>
  <c r="U19" i="209"/>
  <c r="U39" i="209" s="1"/>
  <c r="O19" i="79"/>
  <c r="U19" i="210"/>
  <c r="U39" i="210" s="1"/>
  <c r="O19" i="172"/>
  <c r="O19" i="193"/>
  <c r="T19" i="144" s="1"/>
  <c r="U20" i="194"/>
  <c r="U21" i="132"/>
  <c r="U41" i="132" s="1"/>
  <c r="U20" i="160" s="1"/>
  <c r="U21" i="79"/>
  <c r="AA21" i="209"/>
  <c r="AA41" i="209" s="1"/>
  <c r="U21" i="172"/>
  <c r="U21" i="193"/>
  <c r="Z21" i="144" s="1"/>
  <c r="AA21" i="210"/>
  <c r="AA41" i="210" s="1"/>
  <c r="V20" i="194"/>
  <c r="V21" i="79"/>
  <c r="V21" i="132"/>
  <c r="V41" i="132" s="1"/>
  <c r="V20" i="160" s="1"/>
  <c r="AB21" i="210"/>
  <c r="AB41" i="210" s="1"/>
  <c r="V21" i="172"/>
  <c r="AB21" i="209"/>
  <c r="AB41" i="209" s="1"/>
  <c r="V21" i="193"/>
  <c r="AA21" i="144" s="1"/>
  <c r="M18" i="194"/>
  <c r="M19" i="132"/>
  <c r="M39" i="132" s="1"/>
  <c r="M18" i="160" s="1"/>
  <c r="M19" i="79"/>
  <c r="S19" i="210"/>
  <c r="S39" i="210" s="1"/>
  <c r="S19" i="209"/>
  <c r="S39" i="209" s="1"/>
  <c r="M19" i="193"/>
  <c r="R19" i="144" s="1"/>
  <c r="M19" i="172"/>
  <c r="L21" i="132"/>
  <c r="L41" i="132" s="1"/>
  <c r="L20" i="160" s="1"/>
  <c r="L20" i="194"/>
  <c r="L21" i="79"/>
  <c r="R21" i="210"/>
  <c r="R41" i="210" s="1"/>
  <c r="R21" i="209"/>
  <c r="R41" i="209" s="1"/>
  <c r="L21" i="172"/>
  <c r="L21" i="193"/>
  <c r="Q21" i="144" s="1"/>
  <c r="AH19" i="132"/>
  <c r="AH39" i="132" s="1"/>
  <c r="AH18" i="160" s="1"/>
  <c r="AH19" i="79"/>
  <c r="AH18" i="194"/>
  <c r="AN19" i="210"/>
  <c r="AN39" i="210" s="1"/>
  <c r="AN19" i="209"/>
  <c r="AN39" i="209" s="1"/>
  <c r="AH19" i="193"/>
  <c r="AM19" i="144" s="1"/>
  <c r="AK18" i="194"/>
  <c r="AK19" i="132"/>
  <c r="AK39" i="132" s="1"/>
  <c r="AK18" i="160" s="1"/>
  <c r="AK19" i="79"/>
  <c r="AQ19" i="210"/>
  <c r="AQ39" i="210" s="1"/>
  <c r="AQ19" i="209"/>
  <c r="AQ39" i="209" s="1"/>
  <c r="AO18" i="194"/>
  <c r="AO19" i="132"/>
  <c r="AO39" i="132" s="1"/>
  <c r="AO18" i="160" s="1"/>
  <c r="AO19" i="79"/>
  <c r="AU19" i="210"/>
  <c r="AU39" i="210" s="1"/>
  <c r="AU19" i="209"/>
  <c r="AU39" i="209" s="1"/>
  <c r="L9" i="155"/>
  <c r="L21" i="155" s="1"/>
  <c r="L9" i="156"/>
  <c r="L21" i="156" s="1"/>
  <c r="L8" i="166" s="1"/>
  <c r="L9" i="167"/>
  <c r="L21" i="167" s="1"/>
  <c r="T9" i="155"/>
  <c r="T21" i="155" s="1"/>
  <c r="T9" i="156"/>
  <c r="T21" i="156" s="1"/>
  <c r="T8" i="166" s="1"/>
  <c r="T9" i="167"/>
  <c r="T21" i="167" s="1"/>
  <c r="X11" i="155"/>
  <c r="X23" i="155" s="1"/>
  <c r="X11" i="156"/>
  <c r="X23" i="156" s="1"/>
  <c r="X10" i="166" s="1"/>
  <c r="X11" i="167"/>
  <c r="X23" i="167" s="1"/>
  <c r="AB9" i="155"/>
  <c r="AB21" i="155" s="1"/>
  <c r="AB9" i="156"/>
  <c r="AB21" i="156" s="1"/>
  <c r="AB8" i="166" s="1"/>
  <c r="AB9" i="167"/>
  <c r="AB21" i="167" s="1"/>
  <c r="AH13" i="155"/>
  <c r="AH25" i="155" s="1"/>
  <c r="AH13" i="167"/>
  <c r="AH25" i="167" s="1"/>
  <c r="AH13" i="156"/>
  <c r="AH25" i="156" s="1"/>
  <c r="AH12" i="166" s="1"/>
  <c r="AA11" i="155"/>
  <c r="AA23" i="155" s="1"/>
  <c r="AA11" i="156"/>
  <c r="AA23" i="156" s="1"/>
  <c r="AA10" i="166" s="1"/>
  <c r="AA11" i="167"/>
  <c r="AA23" i="167" s="1"/>
  <c r="X9" i="155"/>
  <c r="X21" i="155" s="1"/>
  <c r="X9" i="156"/>
  <c r="X21" i="156" s="1"/>
  <c r="X8" i="166" s="1"/>
  <c r="X9" i="167"/>
  <c r="X21" i="167" s="1"/>
  <c r="Q9" i="155"/>
  <c r="Q21" i="155" s="1"/>
  <c r="Q9" i="156"/>
  <c r="Q21" i="156" s="1"/>
  <c r="Q8" i="166" s="1"/>
  <c r="Q9" i="167"/>
  <c r="Q21" i="167" s="1"/>
  <c r="R13" i="155"/>
  <c r="R25" i="155" s="1"/>
  <c r="R13" i="167"/>
  <c r="R25" i="167" s="1"/>
  <c r="R13" i="156"/>
  <c r="R25" i="156" s="1"/>
  <c r="R12" i="166" s="1"/>
  <c r="U13" i="155"/>
  <c r="U25" i="155" s="1"/>
  <c r="U13" i="167"/>
  <c r="U25" i="167" s="1"/>
  <c r="U13" i="156"/>
  <c r="U25" i="156" s="1"/>
  <c r="U12" i="166" s="1"/>
  <c r="O11" i="155"/>
  <c r="O23" i="155" s="1"/>
  <c r="O11" i="156"/>
  <c r="O23" i="156" s="1"/>
  <c r="O10" i="166" s="1"/>
  <c r="O11" i="167"/>
  <c r="O23" i="167" s="1"/>
  <c r="AE13" i="155"/>
  <c r="AE25" i="155" s="1"/>
  <c r="AE13" i="156"/>
  <c r="AE25" i="156" s="1"/>
  <c r="AE12" i="166" s="1"/>
  <c r="AE13" i="167"/>
  <c r="AE25" i="167" s="1"/>
  <c r="Z13" i="155"/>
  <c r="Z25" i="155" s="1"/>
  <c r="Z13" i="156"/>
  <c r="Z25" i="156" s="1"/>
  <c r="Z12" i="166" s="1"/>
  <c r="Z13" i="167"/>
  <c r="Z25" i="167" s="1"/>
  <c r="L13" i="155"/>
  <c r="L25" i="155" s="1"/>
  <c r="L13" i="167"/>
  <c r="L25" i="167" s="1"/>
  <c r="L13" i="156"/>
  <c r="L25" i="156" s="1"/>
  <c r="L12" i="166" s="1"/>
  <c r="Q11" i="155"/>
  <c r="Q23" i="155" s="1"/>
  <c r="Q11" i="167"/>
  <c r="Q23" i="167" s="1"/>
  <c r="Q11" i="156"/>
  <c r="Q23" i="156" s="1"/>
  <c r="Q10" i="166" s="1"/>
  <c r="J9" i="155"/>
  <c r="J21" i="155" s="1"/>
  <c r="J9" i="167"/>
  <c r="J21" i="167" s="1"/>
  <c r="J9" i="156"/>
  <c r="J21" i="156" s="1"/>
  <c r="J8" i="166" s="1"/>
  <c r="AI13" i="194"/>
  <c r="AI14" i="132"/>
  <c r="AI34" i="132" s="1"/>
  <c r="AI13" i="160" s="1"/>
  <c r="AI14" i="79"/>
  <c r="AO14" i="209"/>
  <c r="AO34" i="209" s="1"/>
  <c r="AO14" i="210"/>
  <c r="AO34" i="210" s="1"/>
  <c r="AI14" i="193"/>
  <c r="AN14" i="144" s="1"/>
  <c r="AA16" i="194"/>
  <c r="AA17" i="132"/>
  <c r="AA37" i="132" s="1"/>
  <c r="AA16" i="160" s="1"/>
  <c r="AA17" i="79"/>
  <c r="AA17" i="172"/>
  <c r="AG17" i="209"/>
  <c r="AG37" i="209" s="1"/>
  <c r="AA17" i="193"/>
  <c r="AF17" i="144" s="1"/>
  <c r="AG17" i="210"/>
  <c r="AG37" i="210" s="1"/>
  <c r="M13" i="194"/>
  <c r="M14" i="132"/>
  <c r="M34" i="132" s="1"/>
  <c r="M13" i="160" s="1"/>
  <c r="M14" i="79"/>
  <c r="S14" i="209"/>
  <c r="S34" i="209" s="1"/>
  <c r="M14" i="172"/>
  <c r="M14" i="193"/>
  <c r="R14" i="144" s="1"/>
  <c r="S14" i="210"/>
  <c r="S34" i="210" s="1"/>
  <c r="O10" i="194"/>
  <c r="O11" i="132"/>
  <c r="O31" i="132" s="1"/>
  <c r="O10" i="160" s="1"/>
  <c r="O11" i="79"/>
  <c r="U11" i="209"/>
  <c r="U31" i="209" s="1"/>
  <c r="O11" i="172"/>
  <c r="O11" i="193"/>
  <c r="T11" i="144" s="1"/>
  <c r="U11" i="210"/>
  <c r="U31" i="210" s="1"/>
  <c r="AI10" i="194"/>
  <c r="AI11" i="132"/>
  <c r="AI31" i="132" s="1"/>
  <c r="AI10" i="160" s="1"/>
  <c r="AI11" i="79"/>
  <c r="AO11" i="210"/>
  <c r="AO31" i="210" s="1"/>
  <c r="AO11" i="209"/>
  <c r="AO31" i="209" s="1"/>
  <c r="AI11" i="193"/>
  <c r="AN11" i="144" s="1"/>
  <c r="AI16" i="194"/>
  <c r="AI17" i="132"/>
  <c r="AI37" i="132" s="1"/>
  <c r="AI16" i="160" s="1"/>
  <c r="AI17" i="79"/>
  <c r="AO17" i="210"/>
  <c r="AO37" i="210" s="1"/>
  <c r="AO17" i="209"/>
  <c r="AO37" i="209" s="1"/>
  <c r="AI17" i="193"/>
  <c r="AN17" i="144" s="1"/>
  <c r="AE10" i="194"/>
  <c r="AE11" i="132"/>
  <c r="AE31" i="132" s="1"/>
  <c r="AE10" i="160" s="1"/>
  <c r="AE11" i="79"/>
  <c r="AE11" i="172"/>
  <c r="AK11" i="209"/>
  <c r="AK31" i="209" s="1"/>
  <c r="AE11" i="193"/>
  <c r="AJ11" i="144" s="1"/>
  <c r="AK11" i="210"/>
  <c r="AK31" i="210" s="1"/>
  <c r="Z13" i="194"/>
  <c r="Z14" i="79"/>
  <c r="AF14" i="210"/>
  <c r="AF34" i="210" s="1"/>
  <c r="Z14" i="172"/>
  <c r="AF14" i="209"/>
  <c r="AF34" i="209" s="1"/>
  <c r="Z14" i="132"/>
  <c r="Z34" i="132" s="1"/>
  <c r="Z13" i="160" s="1"/>
  <c r="Z14" i="193"/>
  <c r="AE14" i="144" s="1"/>
  <c r="L13" i="194"/>
  <c r="L14" i="132"/>
  <c r="L34" i="132" s="1"/>
  <c r="L13" i="160" s="1"/>
  <c r="L14" i="79"/>
  <c r="R14" i="210"/>
  <c r="R34" i="210" s="1"/>
  <c r="R14" i="209"/>
  <c r="R34" i="209" s="1"/>
  <c r="L14" i="172"/>
  <c r="L14" i="193"/>
  <c r="Q14" i="144" s="1"/>
  <c r="T13" i="194"/>
  <c r="T14" i="132"/>
  <c r="T34" i="132" s="1"/>
  <c r="T13" i="160" s="1"/>
  <c r="T14" i="79"/>
  <c r="Z14" i="210"/>
  <c r="Z34" i="210" s="1"/>
  <c r="Z14" i="209"/>
  <c r="Z34" i="209" s="1"/>
  <c r="T14" i="172"/>
  <c r="T14" i="193"/>
  <c r="Y14" i="144" s="1"/>
  <c r="O16" i="194"/>
  <c r="O17" i="132"/>
  <c r="O37" i="132" s="1"/>
  <c r="O16" i="160" s="1"/>
  <c r="O17" i="79"/>
  <c r="U17" i="209"/>
  <c r="U37" i="209" s="1"/>
  <c r="U17" i="210"/>
  <c r="U37" i="210" s="1"/>
  <c r="O17" i="172"/>
  <c r="O17" i="193"/>
  <c r="T17" i="144" s="1"/>
  <c r="Z10" i="194"/>
  <c r="Z11" i="79"/>
  <c r="Z11" i="132"/>
  <c r="Z31" i="132" s="1"/>
  <c r="Z10" i="160" s="1"/>
  <c r="Z11" i="172"/>
  <c r="AF11" i="209"/>
  <c r="AF31" i="209" s="1"/>
  <c r="AF11" i="210"/>
  <c r="AF31" i="210" s="1"/>
  <c r="Z11" i="193"/>
  <c r="AE11" i="144" s="1"/>
  <c r="N10" i="194"/>
  <c r="N11" i="79"/>
  <c r="T11" i="209"/>
  <c r="T31" i="209" s="1"/>
  <c r="T11" i="210"/>
  <c r="T31" i="210" s="1"/>
  <c r="N11" i="132"/>
  <c r="N31" i="132" s="1"/>
  <c r="N10" i="160" s="1"/>
  <c r="N11" i="172"/>
  <c r="N11" i="193"/>
  <c r="S11" i="144" s="1"/>
  <c r="AX34" i="79"/>
  <c r="AX14" i="161"/>
  <c r="BA11" i="182"/>
  <c r="BA32" i="182" s="1"/>
  <c r="BA10" i="195"/>
  <c r="BA10" i="181" s="1"/>
  <c r="BA29" i="194"/>
  <c r="AW14" i="182"/>
  <c r="AW35" i="182" s="1"/>
  <c r="AW13" i="195"/>
  <c r="AW13" i="181" s="1"/>
  <c r="AW32" i="194"/>
  <c r="AA13" i="186"/>
  <c r="AA13" i="185"/>
  <c r="AA13" i="184"/>
  <c r="AA34" i="144"/>
  <c r="V13" i="161"/>
  <c r="V33" i="79"/>
  <c r="AI10" i="182"/>
  <c r="AI31" i="182" s="1"/>
  <c r="AI9" i="195"/>
  <c r="AI9" i="181" s="1"/>
  <c r="AI28" i="194"/>
  <c r="AE8" i="174"/>
  <c r="AE29" i="174" s="1"/>
  <c r="AE8" i="211"/>
  <c r="AE29" i="211" s="1"/>
  <c r="AE8" i="171"/>
  <c r="AE29" i="171" s="1"/>
  <c r="AE7" i="173" s="1"/>
  <c r="Q8" i="211"/>
  <c r="Q29" i="211" s="1"/>
  <c r="Q8" i="174"/>
  <c r="Q29" i="174" s="1"/>
  <c r="Q8" i="171"/>
  <c r="Q29" i="171" s="1"/>
  <c r="Q7" i="173" s="1"/>
  <c r="Z28" i="79"/>
  <c r="Z8" i="161"/>
  <c r="J8" i="182"/>
  <c r="J29" i="182" s="1"/>
  <c r="J7" i="195"/>
  <c r="J7" i="181" s="1"/>
  <c r="J26" i="194"/>
  <c r="AX19" i="182"/>
  <c r="AX40" i="182" s="1"/>
  <c r="AX18" i="195"/>
  <c r="AX18" i="181" s="1"/>
  <c r="AX37" i="194"/>
  <c r="AS16" i="194"/>
  <c r="AS17" i="132"/>
  <c r="AS37" i="132" s="1"/>
  <c r="AS16" i="160" s="1"/>
  <c r="AS17" i="79"/>
  <c r="AP41" i="79"/>
  <c r="AP21" i="161"/>
  <c r="AO16" i="161"/>
  <c r="AO36" i="79"/>
  <c r="AK8" i="182"/>
  <c r="AK29" i="182" s="1"/>
  <c r="AK7" i="195"/>
  <c r="AK7" i="181" s="1"/>
  <c r="AK26" i="194"/>
  <c r="AI16" i="182"/>
  <c r="AI37" i="182" s="1"/>
  <c r="AI15" i="195"/>
  <c r="AI15" i="181" s="1"/>
  <c r="AI34" i="194"/>
  <c r="AJ10" i="186"/>
  <c r="AJ10" i="185"/>
  <c r="AJ10" i="184"/>
  <c r="AJ31" i="144"/>
  <c r="AB13" i="182"/>
  <c r="AB34" i="182" s="1"/>
  <c r="AB12" i="195"/>
  <c r="AB12" i="181" s="1"/>
  <c r="AB31" i="194"/>
  <c r="Z21" i="211"/>
  <c r="Z42" i="211" s="1"/>
  <c r="Z21" i="174"/>
  <c r="Z42" i="174" s="1"/>
  <c r="Z21" i="171"/>
  <c r="Z42" i="171" s="1"/>
  <c r="Z20" i="173" s="1"/>
  <c r="AE13" i="186"/>
  <c r="AE13" i="185"/>
  <c r="AE13" i="184"/>
  <c r="AE34" i="144"/>
  <c r="Z13" i="161"/>
  <c r="Z33" i="79"/>
  <c r="AH10" i="186"/>
  <c r="AH10" i="185"/>
  <c r="AH10" i="184"/>
  <c r="AH31" i="144"/>
  <c r="Q34" i="144"/>
  <c r="Q13" i="186"/>
  <c r="Q13" i="184"/>
  <c r="Q13" i="185"/>
  <c r="L13" i="182"/>
  <c r="L34" i="182" s="1"/>
  <c r="L12" i="195"/>
  <c r="L12" i="181" s="1"/>
  <c r="L31" i="194"/>
  <c r="V16" i="174"/>
  <c r="V37" i="174" s="1"/>
  <c r="V16" i="171"/>
  <c r="V37" i="171" s="1"/>
  <c r="V15" i="173" s="1"/>
  <c r="V16" i="211"/>
  <c r="V37" i="211" s="1"/>
  <c r="Y8" i="186"/>
  <c r="Y8" i="185"/>
  <c r="Y8" i="184"/>
  <c r="Y29" i="144"/>
  <c r="T8" i="161"/>
  <c r="T28" i="79"/>
  <c r="T33" i="79"/>
  <c r="T13" i="161"/>
  <c r="Q19" i="182"/>
  <c r="Q40" i="182" s="1"/>
  <c r="Q37" i="194"/>
  <c r="Q18" i="195"/>
  <c r="Q18" i="181" s="1"/>
  <c r="S37" i="144"/>
  <c r="S16" i="186"/>
  <c r="S16" i="185"/>
  <c r="S16" i="184"/>
  <c r="W19" i="186"/>
  <c r="W19" i="185"/>
  <c r="W19" i="184"/>
  <c r="W40" i="144"/>
  <c r="R19" i="161"/>
  <c r="R39" i="79"/>
  <c r="T37" i="144"/>
  <c r="T16" i="186"/>
  <c r="T16" i="185"/>
  <c r="T16" i="184"/>
  <c r="J19" i="174"/>
  <c r="J40" i="174" s="1"/>
  <c r="J19" i="171"/>
  <c r="J40" i="171" s="1"/>
  <c r="J18" i="173" s="1"/>
  <c r="J19" i="211"/>
  <c r="J40" i="211" s="1"/>
  <c r="J19" i="182"/>
  <c r="J40" i="182" s="1"/>
  <c r="J18" i="195"/>
  <c r="J18" i="181" s="1"/>
  <c r="J37" i="194"/>
  <c r="AL10" i="182"/>
  <c r="AL31" i="182" s="1"/>
  <c r="AL9" i="195"/>
  <c r="AL9" i="181" s="1"/>
  <c r="AL28" i="194"/>
  <c r="AW17" i="182"/>
  <c r="AW38" i="182" s="1"/>
  <c r="AW35" i="194"/>
  <c r="AW16" i="195"/>
  <c r="AW16" i="181" s="1"/>
  <c r="AS13" i="161"/>
  <c r="AS33" i="79"/>
  <c r="AX21" i="182"/>
  <c r="AX42" i="182" s="1"/>
  <c r="AX20" i="195"/>
  <c r="AX20" i="181" s="1"/>
  <c r="AX39" i="194"/>
  <c r="AS10" i="194"/>
  <c r="AS11" i="132"/>
  <c r="AS31" i="132" s="1"/>
  <c r="AS10" i="160" s="1"/>
  <c r="AS11" i="79"/>
  <c r="AB8" i="161"/>
  <c r="AB28" i="79"/>
  <c r="AN13" i="186"/>
  <c r="AN13" i="185"/>
  <c r="AN13" i="184"/>
  <c r="AN34" i="144"/>
  <c r="AE21" i="182"/>
  <c r="AE42" i="182" s="1"/>
  <c r="AE39" i="194"/>
  <c r="AE20" i="195"/>
  <c r="AE20" i="181" s="1"/>
  <c r="AK16" i="186"/>
  <c r="AK16" i="184"/>
  <c r="AK37" i="144"/>
  <c r="AK16" i="185"/>
  <c r="M8" i="161"/>
  <c r="M28" i="79"/>
  <c r="M8" i="182"/>
  <c r="M29" i="182" s="1"/>
  <c r="M7" i="195"/>
  <c r="M7" i="181" s="1"/>
  <c r="M26" i="194"/>
  <c r="V10" i="174"/>
  <c r="V31" i="174" s="1"/>
  <c r="V10" i="211"/>
  <c r="V31" i="211" s="1"/>
  <c r="V10" i="171"/>
  <c r="V31" i="171" s="1"/>
  <c r="V9" i="173" s="1"/>
  <c r="U16" i="174"/>
  <c r="U37" i="174" s="1"/>
  <c r="U16" i="211"/>
  <c r="U37" i="211" s="1"/>
  <c r="U16" i="171"/>
  <c r="U37" i="171" s="1"/>
  <c r="U15" i="173" s="1"/>
  <c r="U16" i="161"/>
  <c r="U36" i="79"/>
  <c r="O13" i="182"/>
  <c r="O34" i="182" s="1"/>
  <c r="O31" i="194"/>
  <c r="O12" i="195"/>
  <c r="O12" i="181" s="1"/>
  <c r="AO10" i="161"/>
  <c r="AO30" i="79"/>
  <c r="AP10" i="161"/>
  <c r="AP30" i="79"/>
  <c r="Q31" i="144"/>
  <c r="Q10" i="186"/>
  <c r="Q10" i="184"/>
  <c r="Q10" i="185"/>
  <c r="R8" i="211"/>
  <c r="R29" i="211" s="1"/>
  <c r="R8" i="174"/>
  <c r="R29" i="174" s="1"/>
  <c r="R8" i="171"/>
  <c r="R29" i="171" s="1"/>
  <c r="R7" i="173" s="1"/>
  <c r="R28" i="79"/>
  <c r="R8" i="161"/>
  <c r="AA10" i="161"/>
  <c r="AA30" i="79"/>
  <c r="AA10" i="182"/>
  <c r="AA31" i="182" s="1"/>
  <c r="AA9" i="195"/>
  <c r="AA9" i="181" s="1"/>
  <c r="AA28" i="194"/>
  <c r="S13" i="186"/>
  <c r="S13" i="185"/>
  <c r="S13" i="184"/>
  <c r="S34" i="144"/>
  <c r="N13" i="161"/>
  <c r="N33" i="79"/>
  <c r="X33" i="79"/>
  <c r="X13" i="161"/>
  <c r="AG10" i="186"/>
  <c r="AG31" i="144"/>
  <c r="AG10" i="184"/>
  <c r="AG10" i="185"/>
  <c r="Z10" i="186"/>
  <c r="Z10" i="185"/>
  <c r="Z10" i="184"/>
  <c r="Z31" i="144"/>
  <c r="AF8" i="182"/>
  <c r="AF29" i="182" s="1"/>
  <c r="AF7" i="195"/>
  <c r="AF7" i="181" s="1"/>
  <c r="AF26" i="194"/>
  <c r="AP8" i="182"/>
  <c r="AP29" i="182" s="1"/>
  <c r="AP7" i="195"/>
  <c r="AP7" i="181" s="1"/>
  <c r="AP26" i="194"/>
  <c r="AS8" i="182"/>
  <c r="AS29" i="182" s="1"/>
  <c r="AS7" i="195"/>
  <c r="AS7" i="181" s="1"/>
  <c r="AS26" i="194"/>
  <c r="AN33" i="79"/>
  <c r="AN13" i="161"/>
  <c r="AN16" i="194"/>
  <c r="AN17" i="132"/>
  <c r="AN37" i="132" s="1"/>
  <c r="AN16" i="160" s="1"/>
  <c r="AN17" i="79"/>
  <c r="AT17" i="210"/>
  <c r="AT37" i="210" s="1"/>
  <c r="AT17" i="209"/>
  <c r="AT37" i="209" s="1"/>
  <c r="AI8" i="182"/>
  <c r="AI29" i="182" s="1"/>
  <c r="AI7" i="195"/>
  <c r="AI7" i="181" s="1"/>
  <c r="AI26" i="194"/>
  <c r="AH16" i="161"/>
  <c r="AH36" i="79"/>
  <c r="AF39" i="79"/>
  <c r="AF19" i="161"/>
  <c r="AF10" i="182"/>
  <c r="AF31" i="182" s="1"/>
  <c r="AF9" i="195"/>
  <c r="AF9" i="181" s="1"/>
  <c r="AF28" i="194"/>
  <c r="AC16" i="171"/>
  <c r="AC37" i="171" s="1"/>
  <c r="AC15" i="173" s="1"/>
  <c r="AC16" i="174"/>
  <c r="AC37" i="174" s="1"/>
  <c r="AC16" i="211"/>
  <c r="AC37" i="211" s="1"/>
  <c r="AC16" i="161"/>
  <c r="AC36" i="79"/>
  <c r="X30" i="79"/>
  <c r="X10" i="161"/>
  <c r="V8" i="211"/>
  <c r="V29" i="211" s="1"/>
  <c r="V8" i="174"/>
  <c r="V29" i="174" s="1"/>
  <c r="V8" i="171"/>
  <c r="V29" i="171" s="1"/>
  <c r="V7" i="173" s="1"/>
  <c r="V8" i="182"/>
  <c r="V29" i="182" s="1"/>
  <c r="V7" i="195"/>
  <c r="V7" i="181" s="1"/>
  <c r="V26" i="194"/>
  <c r="S29" i="144"/>
  <c r="S8" i="185"/>
  <c r="S8" i="186"/>
  <c r="S8" i="184"/>
  <c r="Q10" i="174"/>
  <c r="Q31" i="174" s="1"/>
  <c r="Q10" i="211"/>
  <c r="Q31" i="211" s="1"/>
  <c r="Q10" i="171"/>
  <c r="Q31" i="171" s="1"/>
  <c r="Q9" i="173" s="1"/>
  <c r="M34" i="194"/>
  <c r="M16" i="182"/>
  <c r="M37" i="182" s="1"/>
  <c r="M15" i="195"/>
  <c r="M15" i="181" s="1"/>
  <c r="T8" i="186"/>
  <c r="T8" i="185"/>
  <c r="T8" i="184"/>
  <c r="T29" i="144"/>
  <c r="O8" i="161"/>
  <c r="O28" i="79"/>
  <c r="CW7" i="182"/>
  <c r="CW28" i="182" s="1"/>
  <c r="CW6" i="195"/>
  <c r="CW6" i="181" s="1"/>
  <c r="CW25" i="194"/>
  <c r="CO7" i="161"/>
  <c r="CO27" i="79"/>
  <c r="AK10" i="161"/>
  <c r="AK30" i="79"/>
  <c r="BC11" i="161"/>
  <c r="BC31" i="79"/>
  <c r="BA17" i="161"/>
  <c r="BA37" i="79"/>
  <c r="BC14" i="182"/>
  <c r="BC35" i="182" s="1"/>
  <c r="BC32" i="194"/>
  <c r="BC13" i="195"/>
  <c r="BC13" i="181" s="1"/>
  <c r="AP16" i="161"/>
  <c r="AP36" i="79"/>
  <c r="AP13" i="182"/>
  <c r="AP34" i="182" s="1"/>
  <c r="AP31" i="194"/>
  <c r="AP12" i="195"/>
  <c r="AP12" i="181" s="1"/>
  <c r="AK16" i="182"/>
  <c r="AK37" i="182" s="1"/>
  <c r="AK34" i="194"/>
  <c r="AK15" i="195"/>
  <c r="AK15" i="181" s="1"/>
  <c r="AM13" i="186"/>
  <c r="AM13" i="185"/>
  <c r="AM13" i="184"/>
  <c r="AM34" i="144"/>
  <c r="AE16" i="161"/>
  <c r="AE36" i="79"/>
  <c r="AE16" i="182"/>
  <c r="AE37" i="182" s="1"/>
  <c r="AE15" i="195"/>
  <c r="AE15" i="181" s="1"/>
  <c r="AE34" i="194"/>
  <c r="Z16" i="161"/>
  <c r="Z36" i="79"/>
  <c r="L16" i="182"/>
  <c r="L37" i="182" s="1"/>
  <c r="L15" i="195"/>
  <c r="L15" i="181" s="1"/>
  <c r="L34" i="194"/>
  <c r="Z29" i="144"/>
  <c r="Z8" i="186"/>
  <c r="Z8" i="185"/>
  <c r="Z8" i="184"/>
  <c r="U8" i="161"/>
  <c r="U28" i="79"/>
  <c r="T16" i="174"/>
  <c r="T37" i="174" s="1"/>
  <c r="T16" i="211"/>
  <c r="T37" i="211" s="1"/>
  <c r="T16" i="171"/>
  <c r="T37" i="171" s="1"/>
  <c r="T15" i="173" s="1"/>
  <c r="T36" i="79"/>
  <c r="T16" i="161"/>
  <c r="Q13" i="182"/>
  <c r="Q34" i="182" s="1"/>
  <c r="Q12" i="195"/>
  <c r="Q12" i="181" s="1"/>
  <c r="Q31" i="194"/>
  <c r="R10" i="161"/>
  <c r="R30" i="79"/>
  <c r="DH6" i="195"/>
  <c r="DH6" i="181" s="1"/>
  <c r="DH25" i="194"/>
  <c r="DH7" i="182"/>
  <c r="DH28" i="182" s="1"/>
  <c r="AA16" i="182"/>
  <c r="AA37" i="182" s="1"/>
  <c r="AA15" i="195"/>
  <c r="AA15" i="181" s="1"/>
  <c r="AA34" i="194"/>
  <c r="Z10" i="174"/>
  <c r="Z31" i="174" s="1"/>
  <c r="Z10" i="211"/>
  <c r="Z31" i="211" s="1"/>
  <c r="Z10" i="171"/>
  <c r="Z31" i="171" s="1"/>
  <c r="Z9" i="173" s="1"/>
  <c r="AC37" i="144"/>
  <c r="AC16" i="185"/>
  <c r="AC16" i="186"/>
  <c r="AC16" i="184"/>
  <c r="R13" i="186"/>
  <c r="R13" i="185"/>
  <c r="R13" i="184"/>
  <c r="R34" i="144"/>
  <c r="Q16" i="182"/>
  <c r="Q37" i="182" s="1"/>
  <c r="Q34" i="194"/>
  <c r="Q15" i="195"/>
  <c r="Q15" i="181" s="1"/>
  <c r="O13" i="186"/>
  <c r="O13" i="185"/>
  <c r="O13" i="184"/>
  <c r="O34" i="144"/>
  <c r="J13" i="161"/>
  <c r="J33" i="79"/>
  <c r="DB7" i="182"/>
  <c r="DB28" i="182" s="1"/>
  <c r="DB6" i="195"/>
  <c r="DB6" i="181" s="1"/>
  <c r="DB25" i="194"/>
  <c r="AF21" i="182"/>
  <c r="AF42" i="182" s="1"/>
  <c r="AF39" i="194"/>
  <c r="AF20" i="195"/>
  <c r="AF20" i="181" s="1"/>
  <c r="AE19" i="161"/>
  <c r="AE39" i="79"/>
  <c r="Z19" i="161"/>
  <c r="Z39" i="79"/>
  <c r="O42" i="144"/>
  <c r="O21" i="186"/>
  <c r="O21" i="184"/>
  <c r="O21" i="185"/>
  <c r="J41" i="79"/>
  <c r="J21" i="161"/>
  <c r="V42" i="144"/>
  <c r="V21" i="186"/>
  <c r="V21" i="185"/>
  <c r="V21" i="184"/>
  <c r="Q21" i="182"/>
  <c r="Q42" i="182" s="1"/>
  <c r="Q20" i="195"/>
  <c r="Q20" i="181" s="1"/>
  <c r="Q39" i="194"/>
  <c r="AC21" i="211"/>
  <c r="AC42" i="211" s="1"/>
  <c r="AC21" i="174"/>
  <c r="AC42" i="174" s="1"/>
  <c r="AC21" i="171"/>
  <c r="AC42" i="171" s="1"/>
  <c r="AC20" i="173" s="1"/>
  <c r="CO15" i="194"/>
  <c r="CO16" i="132"/>
  <c r="CO36" i="132" s="1"/>
  <c r="CO15" i="160" s="1"/>
  <c r="CO16" i="79"/>
  <c r="DH19" i="54"/>
  <c r="DH7" i="194"/>
  <c r="DH8" i="132"/>
  <c r="DH28" i="132" s="1"/>
  <c r="DH7" i="160" s="1"/>
  <c r="DH8" i="79"/>
  <c r="N18" i="194"/>
  <c r="N19" i="132"/>
  <c r="N39" i="132" s="1"/>
  <c r="N18" i="160" s="1"/>
  <c r="N19" i="79"/>
  <c r="T19" i="210"/>
  <c r="T39" i="210" s="1"/>
  <c r="T19" i="209"/>
  <c r="T39" i="209" s="1"/>
  <c r="N19" i="172"/>
  <c r="N19" i="193"/>
  <c r="S19" i="144" s="1"/>
  <c r="AA18" i="194"/>
  <c r="AA19" i="132"/>
  <c r="AA39" i="132" s="1"/>
  <c r="AA18" i="160" s="1"/>
  <c r="AG19" i="209"/>
  <c r="AG39" i="209" s="1"/>
  <c r="AA19" i="79"/>
  <c r="AG19" i="210"/>
  <c r="AG39" i="210" s="1"/>
  <c r="AA19" i="172"/>
  <c r="AA19" i="193"/>
  <c r="AF19" i="144" s="1"/>
  <c r="AN20" i="194"/>
  <c r="AN21" i="132"/>
  <c r="AN41" i="132" s="1"/>
  <c r="AN20" i="160" s="1"/>
  <c r="AN21" i="79"/>
  <c r="AT21" i="210"/>
  <c r="AT41" i="210" s="1"/>
  <c r="AT21" i="209"/>
  <c r="AT41" i="209" s="1"/>
  <c r="N13" i="194"/>
  <c r="N14" i="79"/>
  <c r="N14" i="132"/>
  <c r="N34" i="132" s="1"/>
  <c r="N13" i="160" s="1"/>
  <c r="T14" i="210"/>
  <c r="T34" i="210" s="1"/>
  <c r="T14" i="209"/>
  <c r="T34" i="209" s="1"/>
  <c r="N14" i="172"/>
  <c r="N14" i="193"/>
  <c r="S14" i="144" s="1"/>
  <c r="AF10" i="194"/>
  <c r="AF11" i="132"/>
  <c r="AF31" i="132" s="1"/>
  <c r="AF10" i="160" s="1"/>
  <c r="AF11" i="79"/>
  <c r="AL11" i="210"/>
  <c r="AL31" i="210" s="1"/>
  <c r="AL11" i="209"/>
  <c r="AL31" i="209" s="1"/>
  <c r="AF11" i="193"/>
  <c r="AK11" i="144" s="1"/>
  <c r="J16" i="194"/>
  <c r="J17" i="79"/>
  <c r="J17" i="132"/>
  <c r="J37" i="132" s="1"/>
  <c r="J16" i="160" s="1"/>
  <c r="P17" i="209"/>
  <c r="P37" i="209" s="1"/>
  <c r="P17" i="210"/>
  <c r="P37" i="210" s="1"/>
  <c r="J17" i="172"/>
  <c r="J17" i="193"/>
  <c r="O17" i="144" s="1"/>
  <c r="AC13" i="194"/>
  <c r="AC14" i="132"/>
  <c r="AC34" i="132" s="1"/>
  <c r="AC13" i="160" s="1"/>
  <c r="AC14" i="79"/>
  <c r="AI14" i="209"/>
  <c r="AI34" i="209" s="1"/>
  <c r="AC14" i="172"/>
  <c r="AI14" i="210"/>
  <c r="AI34" i="210" s="1"/>
  <c r="AC14" i="193"/>
  <c r="AH14" i="144" s="1"/>
  <c r="AI11" i="155"/>
  <c r="AI23" i="155" s="1"/>
  <c r="AI11" i="167"/>
  <c r="AI23" i="167" s="1"/>
  <c r="AI11" i="156"/>
  <c r="AI23" i="156" s="1"/>
  <c r="AI10" i="166" s="1"/>
  <c r="AE9" i="155"/>
  <c r="AE21" i="155" s="1"/>
  <c r="AE9" i="156"/>
  <c r="AE21" i="156" s="1"/>
  <c r="AE8" i="166" s="1"/>
  <c r="AE9" i="167"/>
  <c r="AE21" i="167" s="1"/>
  <c r="H11" i="157"/>
  <c r="H12" i="194"/>
  <c r="H13" i="79"/>
  <c r="H13" i="132"/>
  <c r="H33" i="132" s="1"/>
  <c r="H12" i="160" s="1"/>
  <c r="N13" i="209"/>
  <c r="N33" i="209" s="1"/>
  <c r="H13" i="193"/>
  <c r="M13" i="144" s="1"/>
  <c r="N13" i="210"/>
  <c r="N33" i="210" s="1"/>
  <c r="H13" i="172"/>
  <c r="CO7" i="194"/>
  <c r="CO8" i="132"/>
  <c r="CO28" i="132" s="1"/>
  <c r="CO7" i="160" s="1"/>
  <c r="CO8" i="79"/>
  <c r="CV15" i="194"/>
  <c r="CV16" i="79"/>
  <c r="CV16" i="132"/>
  <c r="CV36" i="132" s="1"/>
  <c r="CV15" i="160" s="1"/>
  <c r="CW12" i="194"/>
  <c r="CW13" i="132"/>
  <c r="CW33" i="132" s="1"/>
  <c r="CW12" i="160" s="1"/>
  <c r="CW13" i="79"/>
  <c r="DF12" i="194"/>
  <c r="DF13" i="132"/>
  <c r="DF33" i="132" s="1"/>
  <c r="DF12" i="160" s="1"/>
  <c r="DF13" i="79"/>
  <c r="DH15" i="194"/>
  <c r="DH16" i="79"/>
  <c r="DH16" i="132"/>
  <c r="DH36" i="132" s="1"/>
  <c r="DH15" i="160" s="1"/>
  <c r="DF19" i="54"/>
  <c r="DF7" i="194"/>
  <c r="DF8" i="79"/>
  <c r="DF8" i="132"/>
  <c r="DF28" i="132" s="1"/>
  <c r="DF7" i="160" s="1"/>
  <c r="CO12" i="194"/>
  <c r="CO13" i="132"/>
  <c r="CO33" i="132" s="1"/>
  <c r="CO12" i="160" s="1"/>
  <c r="CO13" i="79"/>
  <c r="O20" i="194"/>
  <c r="O21" i="132"/>
  <c r="O41" i="132" s="1"/>
  <c r="O20" i="160" s="1"/>
  <c r="O21" i="79"/>
  <c r="U21" i="210"/>
  <c r="U41" i="210" s="1"/>
  <c r="U21" i="209"/>
  <c r="U41" i="209" s="1"/>
  <c r="O21" i="172"/>
  <c r="O21" i="193"/>
  <c r="T21" i="144" s="1"/>
  <c r="U18" i="194"/>
  <c r="U19" i="132"/>
  <c r="U39" i="132" s="1"/>
  <c r="U18" i="160" s="1"/>
  <c r="U19" i="79"/>
  <c r="AA19" i="210"/>
  <c r="AA39" i="210" s="1"/>
  <c r="AA19" i="209"/>
  <c r="AA39" i="209" s="1"/>
  <c r="U19" i="193"/>
  <c r="Z19" i="144" s="1"/>
  <c r="U19" i="172"/>
  <c r="V18" i="194"/>
  <c r="V19" i="132"/>
  <c r="V39" i="132" s="1"/>
  <c r="V18" i="160" s="1"/>
  <c r="V19" i="79"/>
  <c r="AB19" i="210"/>
  <c r="AB39" i="210" s="1"/>
  <c r="V19" i="172"/>
  <c r="V19" i="193"/>
  <c r="AA19" i="144" s="1"/>
  <c r="AB19" i="209"/>
  <c r="AB39" i="209" s="1"/>
  <c r="M20" i="194"/>
  <c r="M21" i="132"/>
  <c r="M41" i="132" s="1"/>
  <c r="M20" i="160" s="1"/>
  <c r="S21" i="209"/>
  <c r="S41" i="209" s="1"/>
  <c r="M21" i="79"/>
  <c r="M21" i="172"/>
  <c r="M21" i="193"/>
  <c r="R21" i="144" s="1"/>
  <c r="S21" i="210"/>
  <c r="S41" i="210" s="1"/>
  <c r="AI20" i="194"/>
  <c r="AI21" i="132"/>
  <c r="AI41" i="132" s="1"/>
  <c r="AI20" i="160" s="1"/>
  <c r="AI21" i="79"/>
  <c r="AO21" i="209"/>
  <c r="AO41" i="209" s="1"/>
  <c r="AO21" i="210"/>
  <c r="AO41" i="210" s="1"/>
  <c r="AI21" i="193"/>
  <c r="AN21" i="144" s="1"/>
  <c r="AL20" i="194"/>
  <c r="AL21" i="79"/>
  <c r="AL21" i="132"/>
  <c r="AL41" i="132" s="1"/>
  <c r="AL20" i="160" s="1"/>
  <c r="AR21" i="209"/>
  <c r="AR41" i="209" s="1"/>
  <c r="AR21" i="210"/>
  <c r="AR41" i="210" s="1"/>
  <c r="AB21" i="132"/>
  <c r="AB41" i="132" s="1"/>
  <c r="AB20" i="160" s="1"/>
  <c r="AB20" i="194"/>
  <c r="AB21" i="79"/>
  <c r="AH21" i="210"/>
  <c r="AH41" i="210" s="1"/>
  <c r="AB21" i="193"/>
  <c r="AG21" i="144" s="1"/>
  <c r="AH21" i="209"/>
  <c r="AH41" i="209" s="1"/>
  <c r="AB21" i="172"/>
  <c r="AO20" i="194"/>
  <c r="AO21" i="132"/>
  <c r="AO41" i="132" s="1"/>
  <c r="AO20" i="160" s="1"/>
  <c r="AU21" i="209"/>
  <c r="AU41" i="209" s="1"/>
  <c r="AO21" i="79"/>
  <c r="AU21" i="210"/>
  <c r="AU41" i="210" s="1"/>
  <c r="L10" i="194"/>
  <c r="L11" i="132"/>
  <c r="L31" i="132" s="1"/>
  <c r="L10" i="160" s="1"/>
  <c r="L11" i="79"/>
  <c r="R11" i="210"/>
  <c r="R31" i="210" s="1"/>
  <c r="L11" i="172"/>
  <c r="L11" i="193"/>
  <c r="Q11" i="144" s="1"/>
  <c r="R11" i="209"/>
  <c r="R31" i="209" s="1"/>
  <c r="T10" i="194"/>
  <c r="T11" i="132"/>
  <c r="T31" i="132" s="1"/>
  <c r="T10" i="160" s="1"/>
  <c r="T11" i="79"/>
  <c r="Z11" i="210"/>
  <c r="Z31" i="210" s="1"/>
  <c r="Z11" i="209"/>
  <c r="Z31" i="209" s="1"/>
  <c r="T11" i="172"/>
  <c r="T11" i="193"/>
  <c r="Y11" i="144" s="1"/>
  <c r="X13" i="194"/>
  <c r="X14" i="132"/>
  <c r="X34" i="132" s="1"/>
  <c r="X13" i="160" s="1"/>
  <c r="X14" i="79"/>
  <c r="AD14" i="210"/>
  <c r="AD34" i="210" s="1"/>
  <c r="X14" i="172"/>
  <c r="X14" i="193"/>
  <c r="AC14" i="144" s="1"/>
  <c r="AD14" i="209"/>
  <c r="AD34" i="209" s="1"/>
  <c r="AB10" i="194"/>
  <c r="AB11" i="132"/>
  <c r="AB31" i="132" s="1"/>
  <c r="AB10" i="160" s="1"/>
  <c r="AB11" i="79"/>
  <c r="AH11" i="210"/>
  <c r="AH31" i="210" s="1"/>
  <c r="AB11" i="172"/>
  <c r="AB11" i="193"/>
  <c r="AG11" i="144" s="1"/>
  <c r="AH11" i="209"/>
  <c r="AH31" i="209" s="1"/>
  <c r="AH16" i="194"/>
  <c r="AH17" i="79"/>
  <c r="AH17" i="132"/>
  <c r="AH37" i="132" s="1"/>
  <c r="AH16" i="160" s="1"/>
  <c r="AN17" i="210"/>
  <c r="AN37" i="210" s="1"/>
  <c r="AN17" i="209"/>
  <c r="AN37" i="209" s="1"/>
  <c r="AH17" i="193"/>
  <c r="AM17" i="144" s="1"/>
  <c r="AA13" i="194"/>
  <c r="AA14" i="132"/>
  <c r="AA34" i="132" s="1"/>
  <c r="AA13" i="160" s="1"/>
  <c r="AA14" i="79"/>
  <c r="AG14" i="210"/>
  <c r="AG34" i="210" s="1"/>
  <c r="AA14" i="172"/>
  <c r="AG14" i="209"/>
  <c r="AG34" i="209" s="1"/>
  <c r="AA14" i="193"/>
  <c r="AF14" i="144" s="1"/>
  <c r="X10" i="194"/>
  <c r="X11" i="132"/>
  <c r="X31" i="132" s="1"/>
  <c r="X10" i="160" s="1"/>
  <c r="X11" i="79"/>
  <c r="AD11" i="210"/>
  <c r="AD31" i="210" s="1"/>
  <c r="X11" i="172"/>
  <c r="X11" i="193"/>
  <c r="AC11" i="144" s="1"/>
  <c r="AD11" i="209"/>
  <c r="AD31" i="209" s="1"/>
  <c r="Q10" i="194"/>
  <c r="Q11" i="132"/>
  <c r="Q31" i="132" s="1"/>
  <c r="Q10" i="160" s="1"/>
  <c r="Q11" i="79"/>
  <c r="W11" i="209"/>
  <c r="W31" i="209" s="1"/>
  <c r="W11" i="210"/>
  <c r="W31" i="210" s="1"/>
  <c r="Q11" i="172"/>
  <c r="Q11" i="193"/>
  <c r="V11" i="144" s="1"/>
  <c r="R16" i="194"/>
  <c r="R17" i="79"/>
  <c r="R17" i="132"/>
  <c r="R37" i="132" s="1"/>
  <c r="R16" i="160" s="1"/>
  <c r="X17" i="209"/>
  <c r="X37" i="209" s="1"/>
  <c r="X17" i="210"/>
  <c r="X37" i="210" s="1"/>
  <c r="R17" i="172"/>
  <c r="R17" i="193"/>
  <c r="W17" i="144" s="1"/>
  <c r="U16" i="194"/>
  <c r="U17" i="132"/>
  <c r="U37" i="132" s="1"/>
  <c r="U16" i="160" s="1"/>
  <c r="AA17" i="209"/>
  <c r="AA37" i="209" s="1"/>
  <c r="AA17" i="210"/>
  <c r="AA37" i="210" s="1"/>
  <c r="U17" i="172"/>
  <c r="U17" i="193"/>
  <c r="Z17" i="144" s="1"/>
  <c r="U17" i="79"/>
  <c r="O13" i="194"/>
  <c r="O14" i="132"/>
  <c r="O34" i="132" s="1"/>
  <c r="O13" i="160" s="1"/>
  <c r="O14" i="79"/>
  <c r="U14" i="210"/>
  <c r="U34" i="210" s="1"/>
  <c r="U14" i="209"/>
  <c r="U34" i="209" s="1"/>
  <c r="O14" i="172"/>
  <c r="O14" i="193"/>
  <c r="T14" i="144" s="1"/>
  <c r="AE16" i="194"/>
  <c r="AE17" i="132"/>
  <c r="AE37" i="132" s="1"/>
  <c r="AE16" i="160" s="1"/>
  <c r="AE17" i="79"/>
  <c r="AE17" i="172"/>
  <c r="AK17" i="209"/>
  <c r="AK37" i="209" s="1"/>
  <c r="AK17" i="210"/>
  <c r="AK37" i="210" s="1"/>
  <c r="AE17" i="193"/>
  <c r="AJ17" i="144" s="1"/>
  <c r="Z16" i="194"/>
  <c r="Z17" i="79"/>
  <c r="Z17" i="132"/>
  <c r="Z37" i="132" s="1"/>
  <c r="Z16" i="160" s="1"/>
  <c r="Z17" i="172"/>
  <c r="AF17" i="209"/>
  <c r="AF37" i="209" s="1"/>
  <c r="AF17" i="210"/>
  <c r="AF37" i="210" s="1"/>
  <c r="Z17" i="193"/>
  <c r="AE17" i="144" s="1"/>
  <c r="L16" i="194"/>
  <c r="L17" i="132"/>
  <c r="L37" i="132" s="1"/>
  <c r="L16" i="160" s="1"/>
  <c r="L17" i="79"/>
  <c r="R17" i="210"/>
  <c r="R37" i="210" s="1"/>
  <c r="R17" i="209"/>
  <c r="R37" i="209" s="1"/>
  <c r="L17" i="172"/>
  <c r="L17" i="193"/>
  <c r="Q17" i="144" s="1"/>
  <c r="Q13" i="194"/>
  <c r="Q14" i="132"/>
  <c r="Q34" i="132" s="1"/>
  <c r="Q13" i="160" s="1"/>
  <c r="W14" i="209"/>
  <c r="W34" i="209" s="1"/>
  <c r="Q14" i="79"/>
  <c r="Q14" i="172"/>
  <c r="Q14" i="193"/>
  <c r="V14" i="144" s="1"/>
  <c r="W14" i="210"/>
  <c r="W34" i="210" s="1"/>
  <c r="J10" i="194"/>
  <c r="J11" i="79"/>
  <c r="J11" i="132"/>
  <c r="J31" i="132" s="1"/>
  <c r="J10" i="160" s="1"/>
  <c r="P11" i="209"/>
  <c r="P31" i="209" s="1"/>
  <c r="P11" i="210"/>
  <c r="P31" i="210" s="1"/>
  <c r="J11" i="172"/>
  <c r="J11" i="193"/>
  <c r="O11" i="144" s="1"/>
  <c r="AE11" i="155"/>
  <c r="AE23" i="155" s="1"/>
  <c r="AE11" i="167"/>
  <c r="AE23" i="167" s="1"/>
  <c r="AE11" i="156"/>
  <c r="AE23" i="156" s="1"/>
  <c r="AE10" i="166" s="1"/>
  <c r="X13" i="155"/>
  <c r="X25" i="155" s="1"/>
  <c r="X13" i="167"/>
  <c r="X25" i="167" s="1"/>
  <c r="X13" i="156"/>
  <c r="X25" i="156" s="1"/>
  <c r="X12" i="166" s="1"/>
  <c r="R11" i="155"/>
  <c r="R23" i="155" s="1"/>
  <c r="R11" i="167"/>
  <c r="R23" i="167" s="1"/>
  <c r="R11" i="156"/>
  <c r="R23" i="156" s="1"/>
  <c r="R10" i="166" s="1"/>
  <c r="V11" i="155"/>
  <c r="V23" i="155" s="1"/>
  <c r="V11" i="167"/>
  <c r="V23" i="167" s="1"/>
  <c r="V11" i="156"/>
  <c r="V23" i="156" s="1"/>
  <c r="V10" i="166" s="1"/>
  <c r="M9" i="155"/>
  <c r="M21" i="155" s="1"/>
  <c r="M9" i="156"/>
  <c r="M21" i="156" s="1"/>
  <c r="M8" i="166" s="1"/>
  <c r="M9" i="167"/>
  <c r="M21" i="167" s="1"/>
  <c r="AF11" i="155"/>
  <c r="AF23" i="155" s="1"/>
  <c r="AF11" i="167"/>
  <c r="AF23" i="167" s="1"/>
  <c r="AF11" i="156"/>
  <c r="AF23" i="156" s="1"/>
  <c r="AF10" i="166" s="1"/>
  <c r="AB11" i="155"/>
  <c r="AB23" i="155" s="1"/>
  <c r="AB11" i="167"/>
  <c r="AB23" i="167" s="1"/>
  <c r="AB11" i="156"/>
  <c r="AB23" i="156" s="1"/>
  <c r="AB10" i="166" s="1"/>
  <c r="AC9" i="155"/>
  <c r="AC21" i="155" s="1"/>
  <c r="AC9" i="167"/>
  <c r="AC21" i="167" s="1"/>
  <c r="AC9" i="156"/>
  <c r="AC21" i="156" s="1"/>
  <c r="AC8" i="166" s="1"/>
  <c r="V13" i="155"/>
  <c r="V25" i="155" s="1"/>
  <c r="V13" i="167"/>
  <c r="V25" i="167" s="1"/>
  <c r="V13" i="156"/>
  <c r="V25" i="156" s="1"/>
  <c r="V12" i="166" s="1"/>
  <c r="N13" i="155"/>
  <c r="N25" i="155" s="1"/>
  <c r="N13" i="167"/>
  <c r="N25" i="167" s="1"/>
  <c r="N13" i="156"/>
  <c r="N25" i="156" s="1"/>
  <c r="N12" i="166" s="1"/>
  <c r="AF13" i="155"/>
  <c r="AF25" i="155" s="1"/>
  <c r="AF13" i="156"/>
  <c r="AF25" i="156" s="1"/>
  <c r="AF12" i="166" s="1"/>
  <c r="AF13" i="167"/>
  <c r="AF25" i="167" s="1"/>
  <c r="V9" i="155"/>
  <c r="V21" i="155" s="1"/>
  <c r="V9" i="167"/>
  <c r="V21" i="167" s="1"/>
  <c r="V9" i="156"/>
  <c r="V21" i="156" s="1"/>
  <c r="V8" i="166" s="1"/>
  <c r="J11" i="155"/>
  <c r="J23" i="155" s="1"/>
  <c r="J11" i="167"/>
  <c r="J23" i="167" s="1"/>
  <c r="J11" i="156"/>
  <c r="J23" i="156" s="1"/>
  <c r="J10" i="166" s="1"/>
  <c r="AW11" i="182"/>
  <c r="AW32" i="182" s="1"/>
  <c r="AW10" i="195"/>
  <c r="AW10" i="181" s="1"/>
  <c r="AW29" i="194"/>
  <c r="BB31" i="79"/>
  <c r="BB11" i="161"/>
  <c r="AX14" i="182"/>
  <c r="AX35" i="182" s="1"/>
  <c r="AX13" i="195"/>
  <c r="AX13" i="181" s="1"/>
  <c r="AX32" i="194"/>
  <c r="O10" i="161"/>
  <c r="O30" i="79"/>
  <c r="AJ8" i="186"/>
  <c r="AJ8" i="185"/>
  <c r="AJ8" i="184"/>
  <c r="AJ29" i="144"/>
  <c r="AE8" i="161"/>
  <c r="AE28" i="79"/>
  <c r="V29" i="144"/>
  <c r="V8" i="186"/>
  <c r="V8" i="185"/>
  <c r="V8" i="184"/>
  <c r="Z7" i="195"/>
  <c r="Z7" i="181" s="1"/>
  <c r="Z26" i="194"/>
  <c r="Z8" i="182"/>
  <c r="Z29" i="182" s="1"/>
  <c r="R10" i="186"/>
  <c r="R10" i="185"/>
  <c r="R10" i="184"/>
  <c r="R31" i="144"/>
  <c r="M10" i="161"/>
  <c r="M30" i="79"/>
  <c r="AH8" i="186"/>
  <c r="AH8" i="185"/>
  <c r="AH8" i="184"/>
  <c r="AH29" i="144"/>
  <c r="BA21" i="182"/>
  <c r="BA42" i="182" s="1"/>
  <c r="BA39" i="194"/>
  <c r="BA20" i="195"/>
  <c r="BA20" i="181" s="1"/>
  <c r="AS16" i="161"/>
  <c r="AS36" i="79"/>
  <c r="AP21" i="182"/>
  <c r="AP42" i="182" s="1"/>
  <c r="AP20" i="195"/>
  <c r="AP20" i="181" s="1"/>
  <c r="AP39" i="194"/>
  <c r="AK13" i="182"/>
  <c r="AK34" i="182" s="1"/>
  <c r="AK31" i="194"/>
  <c r="AK12" i="195"/>
  <c r="AK12" i="181" s="1"/>
  <c r="AK13" i="186"/>
  <c r="AK34" i="144"/>
  <c r="AK13" i="184"/>
  <c r="AK13" i="185"/>
  <c r="AE10" i="161"/>
  <c r="AE30" i="79"/>
  <c r="AA8" i="174"/>
  <c r="AA29" i="174" s="1"/>
  <c r="AA8" i="171"/>
  <c r="AA29" i="171" s="1"/>
  <c r="AA7" i="173" s="1"/>
  <c r="AA8" i="211"/>
  <c r="AA29" i="211" s="1"/>
  <c r="AA7" i="195"/>
  <c r="AA7" i="181" s="1"/>
  <c r="AA26" i="194"/>
  <c r="AA8" i="182"/>
  <c r="AA29" i="182" s="1"/>
  <c r="AB13" i="211"/>
  <c r="AB34" i="211" s="1"/>
  <c r="AB13" i="171"/>
  <c r="AB34" i="171" s="1"/>
  <c r="AB12" i="173" s="1"/>
  <c r="AB13" i="174"/>
  <c r="AB34" i="174" s="1"/>
  <c r="AE42" i="144"/>
  <c r="AE21" i="186"/>
  <c r="AE21" i="184"/>
  <c r="AE21" i="185"/>
  <c r="Z13" i="182"/>
  <c r="Z34" i="182" s="1"/>
  <c r="Z12" i="195"/>
  <c r="Z12" i="181" s="1"/>
  <c r="Z31" i="194"/>
  <c r="AC10" i="182"/>
  <c r="AC31" i="182" s="1"/>
  <c r="AC9" i="195"/>
  <c r="AC9" i="181" s="1"/>
  <c r="AC28" i="194"/>
  <c r="V16" i="161"/>
  <c r="V36" i="79"/>
  <c r="T8" i="174"/>
  <c r="T29" i="174" s="1"/>
  <c r="T8" i="171"/>
  <c r="T29" i="171" s="1"/>
  <c r="T7" i="173" s="1"/>
  <c r="T8" i="211"/>
  <c r="T29" i="211" s="1"/>
  <c r="T8" i="182"/>
  <c r="T29" i="182" s="1"/>
  <c r="T7" i="195"/>
  <c r="T7" i="181" s="1"/>
  <c r="T26" i="194"/>
  <c r="Y34" i="144"/>
  <c r="Y13" i="185"/>
  <c r="Y13" i="186"/>
  <c r="Y13" i="184"/>
  <c r="T13" i="182"/>
  <c r="T34" i="182" s="1"/>
  <c r="T12" i="195"/>
  <c r="T12" i="181" s="1"/>
  <c r="T31" i="194"/>
  <c r="N16" i="161"/>
  <c r="N36" i="79"/>
  <c r="O16" i="161"/>
  <c r="O36" i="79"/>
  <c r="O16" i="182"/>
  <c r="O37" i="182" s="1"/>
  <c r="O15" i="195"/>
  <c r="O15" i="181" s="1"/>
  <c r="O34" i="194"/>
  <c r="DF7" i="161"/>
  <c r="DF27" i="79"/>
  <c r="AL10" i="161"/>
  <c r="AL30" i="79"/>
  <c r="BB37" i="79"/>
  <c r="BB17" i="161"/>
  <c r="BC17" i="182"/>
  <c r="BC38" i="182" s="1"/>
  <c r="BC35" i="194"/>
  <c r="BC16" i="195"/>
  <c r="BC16" i="181" s="1"/>
  <c r="BA19" i="182"/>
  <c r="BA40" i="182" s="1"/>
  <c r="BA37" i="194"/>
  <c r="BA18" i="195"/>
  <c r="BA18" i="181" s="1"/>
  <c r="AS10" i="161"/>
  <c r="AS30" i="79"/>
  <c r="AO13" i="182"/>
  <c r="AO34" i="182" s="1"/>
  <c r="AO31" i="194"/>
  <c r="AO12" i="195"/>
  <c r="AO12" i="181" s="1"/>
  <c r="AN8" i="161"/>
  <c r="AN28" i="79"/>
  <c r="AG8" i="186"/>
  <c r="AG8" i="185"/>
  <c r="AG8" i="184"/>
  <c r="AG29" i="144"/>
  <c r="AB8" i="182"/>
  <c r="AB29" i="182" s="1"/>
  <c r="AB7" i="195"/>
  <c r="AB7" i="181" s="1"/>
  <c r="AB26" i="194"/>
  <c r="AI13" i="161"/>
  <c r="AI33" i="79"/>
  <c r="AI13" i="182"/>
  <c r="AI34" i="182" s="1"/>
  <c r="AI31" i="194"/>
  <c r="AI12" i="195"/>
  <c r="AI12" i="181" s="1"/>
  <c r="AE21" i="174"/>
  <c r="AE42" i="174" s="1"/>
  <c r="AE21" i="211"/>
  <c r="AE42" i="211" s="1"/>
  <c r="AE21" i="171"/>
  <c r="AE42" i="171" s="1"/>
  <c r="AE20" i="173" s="1"/>
  <c r="AJ34" i="144"/>
  <c r="AJ13" i="186"/>
  <c r="AJ13" i="185"/>
  <c r="AJ13" i="184"/>
  <c r="AE13" i="161"/>
  <c r="AE33" i="79"/>
  <c r="AF36" i="79"/>
  <c r="AF16" i="161"/>
  <c r="AC19" i="171"/>
  <c r="AC40" i="171" s="1"/>
  <c r="AC18" i="173" s="1"/>
  <c r="AC19" i="211"/>
  <c r="AC40" i="211" s="1"/>
  <c r="AC19" i="174"/>
  <c r="AC40" i="174" s="1"/>
  <c r="AC19" i="182"/>
  <c r="AC40" i="182" s="1"/>
  <c r="AC37" i="194"/>
  <c r="AC18" i="195"/>
  <c r="AC18" i="181" s="1"/>
  <c r="M8" i="211"/>
  <c r="M29" i="211" s="1"/>
  <c r="M8" i="174"/>
  <c r="M29" i="174" s="1"/>
  <c r="M8" i="171"/>
  <c r="M29" i="171" s="1"/>
  <c r="M7" i="173" s="1"/>
  <c r="V10" i="161"/>
  <c r="V30" i="79"/>
  <c r="Z16" i="186"/>
  <c r="Z16" i="185"/>
  <c r="Z16" i="184"/>
  <c r="Z37" i="144"/>
  <c r="N10" i="182"/>
  <c r="N31" i="182" s="1"/>
  <c r="N9" i="195"/>
  <c r="N9" i="181" s="1"/>
  <c r="N28" i="194"/>
  <c r="AU7" i="161"/>
  <c r="AU27" i="79"/>
  <c r="BB34" i="79"/>
  <c r="BB14" i="161"/>
  <c r="L10" i="174"/>
  <c r="L31" i="174" s="1"/>
  <c r="L10" i="211"/>
  <c r="L31" i="211" s="1"/>
  <c r="L10" i="171"/>
  <c r="L31" i="171" s="1"/>
  <c r="L9" i="173" s="1"/>
  <c r="L30" i="79"/>
  <c r="L10" i="161"/>
  <c r="R8" i="182"/>
  <c r="R29" i="182" s="1"/>
  <c r="R7" i="195"/>
  <c r="R7" i="181" s="1"/>
  <c r="R26" i="194"/>
  <c r="Y31" i="144"/>
  <c r="Y10" i="184"/>
  <c r="Y10" i="185"/>
  <c r="Y10" i="186"/>
  <c r="X12" i="195"/>
  <c r="X12" i="181" s="1"/>
  <c r="X13" i="182"/>
  <c r="X34" i="182" s="1"/>
  <c r="X31" i="194"/>
  <c r="AH10" i="161"/>
  <c r="AH30" i="79"/>
  <c r="AB10" i="174"/>
  <c r="AB31" i="174" s="1"/>
  <c r="AB10" i="211"/>
  <c r="AB31" i="211" s="1"/>
  <c r="AB10" i="171"/>
  <c r="AB31" i="171" s="1"/>
  <c r="AB9" i="173" s="1"/>
  <c r="AB30" i="79"/>
  <c r="AB10" i="161"/>
  <c r="U10" i="182"/>
  <c r="U31" i="182" s="1"/>
  <c r="U9" i="195"/>
  <c r="U9" i="181" s="1"/>
  <c r="U28" i="194"/>
  <c r="AP18" i="194"/>
  <c r="AP19" i="132"/>
  <c r="AP39" i="132" s="1"/>
  <c r="AP18" i="160" s="1"/>
  <c r="AP19" i="79"/>
  <c r="AV19" i="209"/>
  <c r="AV39" i="209" s="1"/>
  <c r="AV19" i="210"/>
  <c r="AV39" i="210" s="1"/>
  <c r="AN13" i="182"/>
  <c r="AN34" i="182" s="1"/>
  <c r="AN12" i="195"/>
  <c r="AN12" i="181" s="1"/>
  <c r="AN31" i="194"/>
  <c r="AL13" i="182"/>
  <c r="AL34" i="182" s="1"/>
  <c r="AL12" i="195"/>
  <c r="AL12" i="181" s="1"/>
  <c r="AL31" i="194"/>
  <c r="AM16" i="186"/>
  <c r="AM16" i="185"/>
  <c r="AM16" i="184"/>
  <c r="AM37" i="144"/>
  <c r="AF19" i="182"/>
  <c r="AF40" i="182" s="1"/>
  <c r="AF18" i="195"/>
  <c r="AF18" i="181" s="1"/>
  <c r="AF37" i="194"/>
  <c r="AA13" i="211"/>
  <c r="AA34" i="211" s="1"/>
  <c r="AA13" i="171"/>
  <c r="AA34" i="171" s="1"/>
  <c r="AA12" i="173" s="1"/>
  <c r="AA13" i="174"/>
  <c r="AA34" i="174" s="1"/>
  <c r="AH16" i="186"/>
  <c r="AH16" i="185"/>
  <c r="AH16" i="184"/>
  <c r="AH37" i="144"/>
  <c r="L8" i="182"/>
  <c r="L29" i="182" s="1"/>
  <c r="L7" i="195"/>
  <c r="L7" i="181" s="1"/>
  <c r="L26" i="194"/>
  <c r="X10" i="182"/>
  <c r="X31" i="182" s="1"/>
  <c r="X9" i="195"/>
  <c r="X9" i="181" s="1"/>
  <c r="X28" i="194"/>
  <c r="U13" i="211"/>
  <c r="U34" i="211" s="1"/>
  <c r="U13" i="171"/>
  <c r="U34" i="171" s="1"/>
  <c r="U12" i="173" s="1"/>
  <c r="U13" i="174"/>
  <c r="U34" i="174" s="1"/>
  <c r="U13" i="161"/>
  <c r="U33" i="79"/>
  <c r="N8" i="211"/>
  <c r="N29" i="211" s="1"/>
  <c r="N8" i="174"/>
  <c r="N29" i="174" s="1"/>
  <c r="N8" i="171"/>
  <c r="N29" i="171" s="1"/>
  <c r="N7" i="173" s="1"/>
  <c r="N28" i="79"/>
  <c r="N8" i="161"/>
  <c r="Q10" i="182"/>
  <c r="Q31" i="182" s="1"/>
  <c r="Q9" i="195"/>
  <c r="Q9" i="181" s="1"/>
  <c r="Q28" i="194"/>
  <c r="R16" i="174"/>
  <c r="R37" i="174" s="1"/>
  <c r="R16" i="171"/>
  <c r="R37" i="171" s="1"/>
  <c r="R15" i="173" s="1"/>
  <c r="R16" i="211"/>
  <c r="R37" i="211" s="1"/>
  <c r="R16" i="161"/>
  <c r="R36" i="79"/>
  <c r="O8" i="174"/>
  <c r="O29" i="174" s="1"/>
  <c r="O8" i="171"/>
  <c r="O29" i="171" s="1"/>
  <c r="O7" i="173" s="1"/>
  <c r="O8" i="211"/>
  <c r="O29" i="211" s="1"/>
  <c r="O37" i="144"/>
  <c r="O16" i="186"/>
  <c r="O16" i="185"/>
  <c r="O16" i="184"/>
  <c r="J16" i="182"/>
  <c r="J37" i="182" s="1"/>
  <c r="J34" i="194"/>
  <c r="J15" i="195"/>
  <c r="J15" i="181" s="1"/>
  <c r="AN30" i="79"/>
  <c r="AN10" i="161"/>
  <c r="BA14" i="182"/>
  <c r="BA35" i="182" s="1"/>
  <c r="BA13" i="195"/>
  <c r="BA13" i="181" s="1"/>
  <c r="BA32" i="194"/>
  <c r="BB19" i="182"/>
  <c r="BB40" i="182" s="1"/>
  <c r="BB37" i="194"/>
  <c r="BB18" i="195"/>
  <c r="BB18" i="181" s="1"/>
  <c r="AP13" i="194"/>
  <c r="AP14" i="79"/>
  <c r="AP14" i="132"/>
  <c r="AP34" i="132" s="1"/>
  <c r="AP13" i="160" s="1"/>
  <c r="AV14" i="209"/>
  <c r="AV34" i="209" s="1"/>
  <c r="AV14" i="210"/>
  <c r="AV34" i="210" s="1"/>
  <c r="AK16" i="194"/>
  <c r="AK17" i="132"/>
  <c r="AK37" i="132" s="1"/>
  <c r="AK16" i="160" s="1"/>
  <c r="AQ17" i="210"/>
  <c r="AQ37" i="210" s="1"/>
  <c r="AK17" i="79"/>
  <c r="AQ17" i="209"/>
  <c r="AQ37" i="209" s="1"/>
  <c r="AH13" i="182"/>
  <c r="AH34" i="182" s="1"/>
  <c r="AH12" i="195"/>
  <c r="AH12" i="181" s="1"/>
  <c r="AH31" i="194"/>
  <c r="AG16" i="184"/>
  <c r="AG37" i="144"/>
  <c r="AG16" i="185"/>
  <c r="AG16" i="186"/>
  <c r="AE16" i="186"/>
  <c r="AE16" i="185"/>
  <c r="AE16" i="184"/>
  <c r="AE37" i="144"/>
  <c r="AC13" i="171"/>
  <c r="AC34" i="171" s="1"/>
  <c r="AC12" i="173" s="1"/>
  <c r="AC13" i="211"/>
  <c r="AC34" i="211" s="1"/>
  <c r="AC13" i="174"/>
  <c r="AC34" i="174" s="1"/>
  <c r="AC13" i="182"/>
  <c r="AC34" i="182" s="1"/>
  <c r="AC31" i="194"/>
  <c r="AC12" i="195"/>
  <c r="AC12" i="181" s="1"/>
  <c r="AC8" i="186"/>
  <c r="AC8" i="185"/>
  <c r="AC8" i="184"/>
  <c r="AC29" i="144"/>
  <c r="X8" i="161"/>
  <c r="X28" i="79"/>
  <c r="U8" i="211"/>
  <c r="U29" i="211" s="1"/>
  <c r="U8" i="174"/>
  <c r="U29" i="174" s="1"/>
  <c r="U8" i="171"/>
  <c r="U29" i="171" s="1"/>
  <c r="U7" i="173" s="1"/>
  <c r="T16" i="182"/>
  <c r="T37" i="182" s="1"/>
  <c r="T15" i="195"/>
  <c r="T15" i="181" s="1"/>
  <c r="T34" i="194"/>
  <c r="W42" i="144"/>
  <c r="W21" i="184"/>
  <c r="W21" i="185"/>
  <c r="W21" i="186"/>
  <c r="R10" i="174"/>
  <c r="R31" i="174" s="1"/>
  <c r="R10" i="211"/>
  <c r="R31" i="211" s="1"/>
  <c r="R10" i="171"/>
  <c r="R31" i="171" s="1"/>
  <c r="R9" i="173" s="1"/>
  <c r="O31" i="144"/>
  <c r="O10" i="186"/>
  <c r="O10" i="185"/>
  <c r="O10" i="184"/>
  <c r="J10" i="182"/>
  <c r="J31" i="182" s="1"/>
  <c r="J9" i="195"/>
  <c r="J9" i="181" s="1"/>
  <c r="J28" i="194"/>
  <c r="AL16" i="194"/>
  <c r="AL17" i="79"/>
  <c r="AR17" i="209"/>
  <c r="AR37" i="209" s="1"/>
  <c r="AL17" i="132"/>
  <c r="AL37" i="132" s="1"/>
  <c r="AL16" i="160" s="1"/>
  <c r="AR17" i="210"/>
  <c r="AR37" i="210" s="1"/>
  <c r="AE10" i="186"/>
  <c r="AE10" i="185"/>
  <c r="AE10" i="184"/>
  <c r="AE31" i="144"/>
  <c r="Z10" i="161"/>
  <c r="Z30" i="79"/>
  <c r="X36" i="79"/>
  <c r="X16" i="161"/>
  <c r="M13" i="182"/>
  <c r="M34" i="182" s="1"/>
  <c r="M12" i="195"/>
  <c r="M12" i="181" s="1"/>
  <c r="M31" i="194"/>
  <c r="R13" i="161"/>
  <c r="R33" i="79"/>
  <c r="AJ40" i="144"/>
  <c r="AJ19" i="186"/>
  <c r="AJ19" i="185"/>
  <c r="AJ19" i="184"/>
  <c r="AE19" i="186"/>
  <c r="AE19" i="185"/>
  <c r="AE19" i="184"/>
  <c r="AE40" i="144"/>
  <c r="Z19" i="182"/>
  <c r="Z40" i="182" s="1"/>
  <c r="Z18" i="195"/>
  <c r="Z18" i="181" s="1"/>
  <c r="Z37" i="194"/>
  <c r="J21" i="211"/>
  <c r="J42" i="211" s="1"/>
  <c r="J21" i="174"/>
  <c r="J42" i="174" s="1"/>
  <c r="J21" i="171"/>
  <c r="J42" i="171" s="1"/>
  <c r="J20" i="173" s="1"/>
  <c r="J21" i="182"/>
  <c r="J42" i="182" s="1"/>
  <c r="J20" i="195"/>
  <c r="J20" i="181" s="1"/>
  <c r="J39" i="194"/>
  <c r="Q21" i="211"/>
  <c r="Q42" i="211" s="1"/>
  <c r="Q21" i="174"/>
  <c r="Q42" i="174" s="1"/>
  <c r="Q21" i="171"/>
  <c r="Q42" i="171" s="1"/>
  <c r="Q20" i="173" s="1"/>
  <c r="AH21" i="186"/>
  <c r="AH21" i="185"/>
  <c r="AH21" i="184"/>
  <c r="AH42" i="144"/>
  <c r="AU9" i="194"/>
  <c r="AU10" i="132"/>
  <c r="AU30" i="132" s="1"/>
  <c r="AU9" i="160" s="1"/>
  <c r="AU10" i="79"/>
  <c r="CW9" i="194"/>
  <c r="CW10" i="132"/>
  <c r="CW30" i="132" s="1"/>
  <c r="CW9" i="160" s="1"/>
  <c r="CW10" i="79"/>
  <c r="CW19" i="54"/>
  <c r="CW7" i="194"/>
  <c r="CW8" i="132"/>
  <c r="CW28" i="132" s="1"/>
  <c r="CW7" i="160" s="1"/>
  <c r="CW8" i="79"/>
  <c r="X18" i="194"/>
  <c r="X19" i="79"/>
  <c r="X19" i="172"/>
  <c r="AD19" i="209"/>
  <c r="AD39" i="209" s="1"/>
  <c r="X19" i="132"/>
  <c r="X39" i="132" s="1"/>
  <c r="X18" i="160" s="1"/>
  <c r="AD19" i="210"/>
  <c r="AD39" i="210" s="1"/>
  <c r="X19" i="193"/>
  <c r="AC19" i="144" s="1"/>
  <c r="AS18" i="194"/>
  <c r="AS19" i="132"/>
  <c r="AS39" i="132" s="1"/>
  <c r="AS18" i="160" s="1"/>
  <c r="AS19" i="79"/>
  <c r="Q16" i="194"/>
  <c r="Q17" i="132"/>
  <c r="Q37" i="132" s="1"/>
  <c r="Q16" i="160" s="1"/>
  <c r="W17" i="209"/>
  <c r="W37" i="209" s="1"/>
  <c r="W17" i="210"/>
  <c r="W37" i="210" s="1"/>
  <c r="Q17" i="79"/>
  <c r="Q17" i="172"/>
  <c r="Q17" i="193"/>
  <c r="V17" i="144" s="1"/>
  <c r="AU7" i="194"/>
  <c r="AU8" i="132"/>
  <c r="AU28" i="132" s="1"/>
  <c r="AU7" i="160" s="1"/>
  <c r="AU8" i="79"/>
  <c r="CO9" i="194"/>
  <c r="CO10" i="132"/>
  <c r="CO30" i="132" s="1"/>
  <c r="CO9" i="160" s="1"/>
  <c r="CO10" i="79"/>
  <c r="CV12" i="194"/>
  <c r="CV13" i="79"/>
  <c r="CV13" i="132"/>
  <c r="CV33" i="132" s="1"/>
  <c r="CV12" i="160" s="1"/>
  <c r="DB7" i="194"/>
  <c r="DB8" i="79"/>
  <c r="DB8" i="132"/>
  <c r="DB28" i="132" s="1"/>
  <c r="DB7" i="160" s="1"/>
  <c r="DF9" i="194"/>
  <c r="DF10" i="132"/>
  <c r="DF30" i="132" s="1"/>
  <c r="DF9" i="160" s="1"/>
  <c r="DF10" i="79"/>
  <c r="DH12" i="194"/>
  <c r="DH13" i="79"/>
  <c r="DH13" i="132"/>
  <c r="DH33" i="132" s="1"/>
  <c r="DH12" i="160" s="1"/>
  <c r="DB12" i="194"/>
  <c r="DB13" i="132"/>
  <c r="DB33" i="132" s="1"/>
  <c r="DB12" i="160" s="1"/>
  <c r="DB13" i="79"/>
  <c r="AU12" i="194"/>
  <c r="AU13" i="132"/>
  <c r="AU33" i="132" s="1"/>
  <c r="AU12" i="160" s="1"/>
  <c r="AU13" i="79"/>
  <c r="N20" i="194"/>
  <c r="N21" i="79"/>
  <c r="N21" i="132"/>
  <c r="N41" i="132" s="1"/>
  <c r="N20" i="160" s="1"/>
  <c r="T21" i="210"/>
  <c r="T41" i="210" s="1"/>
  <c r="T21" i="209"/>
  <c r="T41" i="209" s="1"/>
  <c r="N21" i="172"/>
  <c r="N21" i="193"/>
  <c r="S21" i="144" s="1"/>
  <c r="T20" i="194"/>
  <c r="T21" i="132"/>
  <c r="T41" i="132" s="1"/>
  <c r="T20" i="160" s="1"/>
  <c r="T21" i="79"/>
  <c r="Z21" i="210"/>
  <c r="Z41" i="210" s="1"/>
  <c r="Z21" i="209"/>
  <c r="Z41" i="209" s="1"/>
  <c r="T21" i="172"/>
  <c r="T21" i="193"/>
  <c r="Y21" i="144" s="1"/>
  <c r="X20" i="194"/>
  <c r="X21" i="132"/>
  <c r="X41" i="132" s="1"/>
  <c r="X20" i="160" s="1"/>
  <c r="X21" i="79"/>
  <c r="AD21" i="210"/>
  <c r="AD41" i="210" s="1"/>
  <c r="X21" i="172"/>
  <c r="AD21" i="209"/>
  <c r="AD41" i="209" s="1"/>
  <c r="X21" i="193"/>
  <c r="AC21" i="144" s="1"/>
  <c r="AA20" i="194"/>
  <c r="AA21" i="132"/>
  <c r="AA41" i="132" s="1"/>
  <c r="AA20" i="160" s="1"/>
  <c r="AA21" i="79"/>
  <c r="AG21" i="210"/>
  <c r="AG41" i="210" s="1"/>
  <c r="AA21" i="172"/>
  <c r="AG21" i="209"/>
  <c r="AG41" i="209" s="1"/>
  <c r="AA21" i="193"/>
  <c r="AF21" i="144" s="1"/>
  <c r="AI18" i="194"/>
  <c r="AI19" i="132"/>
  <c r="AI39" i="132" s="1"/>
  <c r="AI18" i="160" s="1"/>
  <c r="AO19" i="210"/>
  <c r="AO39" i="210" s="1"/>
  <c r="AO19" i="209"/>
  <c r="AO39" i="209" s="1"/>
  <c r="AI19" i="193"/>
  <c r="AN19" i="144" s="1"/>
  <c r="AI19" i="79"/>
  <c r="AL18" i="194"/>
  <c r="AL19" i="132"/>
  <c r="AL39" i="132" s="1"/>
  <c r="AL18" i="160" s="1"/>
  <c r="AL19" i="79"/>
  <c r="AR19" i="209"/>
  <c r="AR39" i="209" s="1"/>
  <c r="AR19" i="210"/>
  <c r="AR39" i="210" s="1"/>
  <c r="AN18" i="194"/>
  <c r="AN19" i="79"/>
  <c r="AN19" i="132"/>
  <c r="AN39" i="132" s="1"/>
  <c r="AN18" i="160" s="1"/>
  <c r="AT19" i="210"/>
  <c r="AT39" i="210" s="1"/>
  <c r="AT19" i="209"/>
  <c r="AT39" i="209" s="1"/>
  <c r="AS20" i="194"/>
  <c r="AS21" i="132"/>
  <c r="AS41" i="132" s="1"/>
  <c r="AS20" i="160" s="1"/>
  <c r="AS21" i="79"/>
  <c r="AA9" i="155"/>
  <c r="AA21" i="155" s="1"/>
  <c r="AA9" i="156"/>
  <c r="AA21" i="156" s="1"/>
  <c r="AA8" i="166" s="1"/>
  <c r="AA9" i="167"/>
  <c r="AA21" i="167" s="1"/>
  <c r="N11" i="155"/>
  <c r="N23" i="155" s="1"/>
  <c r="N11" i="167"/>
  <c r="N23" i="167" s="1"/>
  <c r="N11" i="156"/>
  <c r="N23" i="156" s="1"/>
  <c r="N10" i="166" s="1"/>
  <c r="AH9" i="155"/>
  <c r="AH21" i="155" s="1"/>
  <c r="AH9" i="167"/>
  <c r="AH21" i="167" s="1"/>
  <c r="AH9" i="156"/>
  <c r="AH21" i="156" s="1"/>
  <c r="AH8" i="166" s="1"/>
  <c r="U9" i="155"/>
  <c r="U21" i="155" s="1"/>
  <c r="U9" i="156"/>
  <c r="U21" i="156" s="1"/>
  <c r="U8" i="166" s="1"/>
  <c r="U9" i="167"/>
  <c r="U21" i="167" s="1"/>
  <c r="AF9" i="155"/>
  <c r="AF21" i="155" s="1"/>
  <c r="AF9" i="167"/>
  <c r="AF21" i="167" s="1"/>
  <c r="AF9" i="156"/>
  <c r="AF21" i="156" s="1"/>
  <c r="AF8" i="166" s="1"/>
  <c r="AC13" i="155"/>
  <c r="AC25" i="155" s="1"/>
  <c r="AC13" i="167"/>
  <c r="AC25" i="167" s="1"/>
  <c r="AC13" i="156"/>
  <c r="AC25" i="156" s="1"/>
  <c r="AC12" i="166" s="1"/>
  <c r="U11" i="155"/>
  <c r="U23" i="155" s="1"/>
  <c r="U11" i="167"/>
  <c r="U23" i="167" s="1"/>
  <c r="U11" i="156"/>
  <c r="U23" i="156" s="1"/>
  <c r="U10" i="166" s="1"/>
  <c r="M13" i="155"/>
  <c r="M25" i="155" s="1"/>
  <c r="M13" i="167"/>
  <c r="M25" i="167" s="1"/>
  <c r="M13" i="156"/>
  <c r="M25" i="156" s="1"/>
  <c r="M12" i="166" s="1"/>
  <c r="J13" i="155"/>
  <c r="J25" i="155" s="1"/>
  <c r="J13" i="167"/>
  <c r="J25" i="167" s="1"/>
  <c r="J13" i="156"/>
  <c r="J25" i="156" s="1"/>
  <c r="J12" i="166" s="1"/>
  <c r="Q13" i="155"/>
  <c r="Q25" i="155" s="1"/>
  <c r="Q13" i="167"/>
  <c r="Q25" i="167" s="1"/>
  <c r="Q13" i="156"/>
  <c r="Q25" i="156" s="1"/>
  <c r="Q12" i="166" s="1"/>
  <c r="AH11" i="155"/>
  <c r="AH23" i="155" s="1"/>
  <c r="AH11" i="156"/>
  <c r="AH23" i="156" s="1"/>
  <c r="AH10" i="166" s="1"/>
  <c r="AH11" i="167"/>
  <c r="AH23" i="167" s="1"/>
  <c r="AB13" i="155"/>
  <c r="AB25" i="155" s="1"/>
  <c r="AB13" i="167"/>
  <c r="AB25" i="167" s="1"/>
  <c r="AB13" i="156"/>
  <c r="AB25" i="156" s="1"/>
  <c r="AB12" i="166" s="1"/>
  <c r="AC11" i="155"/>
  <c r="AC23" i="155" s="1"/>
  <c r="AC11" i="167"/>
  <c r="AC23" i="167" s="1"/>
  <c r="AC11" i="156"/>
  <c r="AC23" i="156" s="1"/>
  <c r="AC10" i="166" s="1"/>
  <c r="T13" i="155"/>
  <c r="T25" i="155" s="1"/>
  <c r="T13" i="167"/>
  <c r="T25" i="167" s="1"/>
  <c r="T13" i="156"/>
  <c r="T25" i="156" s="1"/>
  <c r="T12" i="166" s="1"/>
  <c r="R9" i="155"/>
  <c r="R21" i="155" s="1"/>
  <c r="R9" i="167"/>
  <c r="R21" i="167" s="1"/>
  <c r="R9" i="156"/>
  <c r="R21" i="156" s="1"/>
  <c r="R8" i="166" s="1"/>
  <c r="H7" i="155"/>
  <c r="H19" i="155" s="1"/>
  <c r="H7" i="167"/>
  <c r="H19" i="167" s="1"/>
  <c r="H7" i="156"/>
  <c r="H19" i="156" s="1"/>
  <c r="H6" i="166" s="1"/>
  <c r="AE13" i="194"/>
  <c r="AE14" i="132"/>
  <c r="AE34" i="132" s="1"/>
  <c r="AE13" i="160" s="1"/>
  <c r="AE14" i="79"/>
  <c r="AE14" i="172"/>
  <c r="AK14" i="210"/>
  <c r="AK34" i="210" s="1"/>
  <c r="AK14" i="209"/>
  <c r="AK34" i="209" s="1"/>
  <c r="AE14" i="193"/>
  <c r="AJ14" i="144" s="1"/>
  <c r="X17" i="132"/>
  <c r="X37" i="132" s="1"/>
  <c r="X16" i="160" s="1"/>
  <c r="X16" i="194"/>
  <c r="X17" i="79"/>
  <c r="AD17" i="210"/>
  <c r="AD37" i="210" s="1"/>
  <c r="X17" i="172"/>
  <c r="AD17" i="209"/>
  <c r="AD37" i="209" s="1"/>
  <c r="X17" i="193"/>
  <c r="AC17" i="144" s="1"/>
  <c r="R13" i="194"/>
  <c r="R14" i="79"/>
  <c r="X14" i="210"/>
  <c r="X34" i="210" s="1"/>
  <c r="R14" i="132"/>
  <c r="R34" i="132" s="1"/>
  <c r="R13" i="160" s="1"/>
  <c r="X14" i="209"/>
  <c r="X34" i="209" s="1"/>
  <c r="R14" i="172"/>
  <c r="R14" i="193"/>
  <c r="W14" i="144" s="1"/>
  <c r="V13" i="194"/>
  <c r="V14" i="79"/>
  <c r="V14" i="132"/>
  <c r="V34" i="132" s="1"/>
  <c r="V13" i="160" s="1"/>
  <c r="AB14" i="210"/>
  <c r="AB34" i="210" s="1"/>
  <c r="V14" i="172"/>
  <c r="AB14" i="209"/>
  <c r="AB34" i="209" s="1"/>
  <c r="V14" i="193"/>
  <c r="AA14" i="144" s="1"/>
  <c r="M10" i="194"/>
  <c r="M11" i="132"/>
  <c r="M31" i="132" s="1"/>
  <c r="M10" i="160" s="1"/>
  <c r="S11" i="209"/>
  <c r="S31" i="209" s="1"/>
  <c r="S11" i="210"/>
  <c r="S31" i="210" s="1"/>
  <c r="M11" i="79"/>
  <c r="M11" i="172"/>
  <c r="M11" i="193"/>
  <c r="R11" i="144" s="1"/>
  <c r="AF13" i="194"/>
  <c r="AF14" i="132"/>
  <c r="AF34" i="132" s="1"/>
  <c r="AF13" i="160" s="1"/>
  <c r="AF14" i="79"/>
  <c r="AL14" i="210"/>
  <c r="AL34" i="210" s="1"/>
  <c r="AL14" i="209"/>
  <c r="AL34" i="209" s="1"/>
  <c r="AF14" i="193"/>
  <c r="AK14" i="144" s="1"/>
  <c r="AB14" i="132"/>
  <c r="AB34" i="132" s="1"/>
  <c r="AB13" i="160" s="1"/>
  <c r="AB13" i="194"/>
  <c r="AB14" i="79"/>
  <c r="AH14" i="210"/>
  <c r="AH34" i="210" s="1"/>
  <c r="AH14" i="209"/>
  <c r="AH34" i="209" s="1"/>
  <c r="AB14" i="172"/>
  <c r="AB14" i="193"/>
  <c r="AG14" i="144" s="1"/>
  <c r="AC10" i="194"/>
  <c r="AC11" i="132"/>
  <c r="AC31" i="132" s="1"/>
  <c r="AC10" i="160" s="1"/>
  <c r="AI11" i="209"/>
  <c r="AI31" i="209" s="1"/>
  <c r="AI11" i="210"/>
  <c r="AI31" i="210" s="1"/>
  <c r="AC11" i="172"/>
  <c r="AC11" i="193"/>
  <c r="AH11" i="144" s="1"/>
  <c r="AC11" i="79"/>
  <c r="V16" i="194"/>
  <c r="V17" i="79"/>
  <c r="V17" i="172"/>
  <c r="AB17" i="209"/>
  <c r="AB37" i="209" s="1"/>
  <c r="AB17" i="210"/>
  <c r="AB37" i="210" s="1"/>
  <c r="V17" i="132"/>
  <c r="V37" i="132" s="1"/>
  <c r="V16" i="160" s="1"/>
  <c r="V17" i="193"/>
  <c r="AA17" i="144" s="1"/>
  <c r="N16" i="194"/>
  <c r="N17" i="79"/>
  <c r="T17" i="209"/>
  <c r="T37" i="209" s="1"/>
  <c r="N17" i="132"/>
  <c r="N37" i="132" s="1"/>
  <c r="N16" i="160" s="1"/>
  <c r="T17" i="210"/>
  <c r="T37" i="210" s="1"/>
  <c r="N17" i="172"/>
  <c r="N17" i="193"/>
  <c r="S17" i="144" s="1"/>
  <c r="AF16" i="194"/>
  <c r="AF17" i="132"/>
  <c r="AF37" i="132" s="1"/>
  <c r="AF16" i="160" s="1"/>
  <c r="AF17" i="79"/>
  <c r="AL17" i="210"/>
  <c r="AL37" i="210" s="1"/>
  <c r="AF17" i="193"/>
  <c r="AK17" i="144" s="1"/>
  <c r="AL17" i="209"/>
  <c r="AL37" i="209" s="1"/>
  <c r="V10" i="194"/>
  <c r="V11" i="79"/>
  <c r="V11" i="132"/>
  <c r="V31" i="132" s="1"/>
  <c r="V10" i="160" s="1"/>
  <c r="V11" i="172"/>
  <c r="AB11" i="209"/>
  <c r="AB31" i="209" s="1"/>
  <c r="AB11" i="210"/>
  <c r="AB31" i="210" s="1"/>
  <c r="V11" i="193"/>
  <c r="AA11" i="144" s="1"/>
  <c r="J13" i="194"/>
  <c r="J14" i="79"/>
  <c r="J14" i="132"/>
  <c r="J34" i="132" s="1"/>
  <c r="J13" i="160" s="1"/>
  <c r="P14" i="210"/>
  <c r="P34" i="210" s="1"/>
  <c r="P14" i="209"/>
  <c r="P34" i="209" s="1"/>
  <c r="J14" i="172"/>
  <c r="J14" i="193"/>
  <c r="O14" i="144" s="1"/>
  <c r="BB11" i="182"/>
  <c r="BB32" i="182" s="1"/>
  <c r="BB10" i="195"/>
  <c r="BB10" i="181" s="1"/>
  <c r="BB29" i="194"/>
  <c r="BA11" i="161"/>
  <c r="BA31" i="79"/>
  <c r="AX17" i="161"/>
  <c r="AX37" i="79"/>
  <c r="AW14" i="161"/>
  <c r="AW34" i="79"/>
  <c r="O10" i="211"/>
  <c r="O31" i="211" s="1"/>
  <c r="O10" i="171"/>
  <c r="O31" i="171" s="1"/>
  <c r="O9" i="173" s="1"/>
  <c r="O10" i="174"/>
  <c r="O31" i="174" s="1"/>
  <c r="V13" i="174"/>
  <c r="V34" i="174" s="1"/>
  <c r="V13" i="211"/>
  <c r="V34" i="211" s="1"/>
  <c r="V13" i="171"/>
  <c r="V34" i="171" s="1"/>
  <c r="V12" i="173" s="1"/>
  <c r="V13" i="182"/>
  <c r="V34" i="182" s="1"/>
  <c r="V12" i="195"/>
  <c r="V12" i="181" s="1"/>
  <c r="V31" i="194"/>
  <c r="AI10" i="161"/>
  <c r="AI30" i="79"/>
  <c r="Q8" i="182"/>
  <c r="Q29" i="182" s="1"/>
  <c r="Q26" i="194"/>
  <c r="Q7" i="195"/>
  <c r="Q7" i="181" s="1"/>
  <c r="Z8" i="211"/>
  <c r="Z29" i="211" s="1"/>
  <c r="Z8" i="174"/>
  <c r="Z29" i="174" s="1"/>
  <c r="Z8" i="171"/>
  <c r="Z29" i="171" s="1"/>
  <c r="Z7" i="173" s="1"/>
  <c r="O29" i="144"/>
  <c r="O8" i="186"/>
  <c r="O8" i="184"/>
  <c r="O8" i="185"/>
  <c r="M10" i="174"/>
  <c r="M31" i="174" s="1"/>
  <c r="M10" i="211"/>
  <c r="M31" i="211" s="1"/>
  <c r="M10" i="171"/>
  <c r="M31" i="171" s="1"/>
  <c r="M9" i="173" s="1"/>
  <c r="AC8" i="161"/>
  <c r="AC28" i="79"/>
  <c r="AC8" i="182"/>
  <c r="AC29" i="182" s="1"/>
  <c r="AC7" i="195"/>
  <c r="AC7" i="181" s="1"/>
  <c r="AC26" i="194"/>
  <c r="AX19" i="161"/>
  <c r="AX39" i="79"/>
  <c r="AO16" i="182"/>
  <c r="AO37" i="182" s="1"/>
  <c r="AO34" i="194"/>
  <c r="AO15" i="195"/>
  <c r="AO15" i="181" s="1"/>
  <c r="AK8" i="161"/>
  <c r="AK28" i="79"/>
  <c r="AK13" i="194"/>
  <c r="AK14" i="132"/>
  <c r="AK34" i="132" s="1"/>
  <c r="AK13" i="160" s="1"/>
  <c r="AQ14" i="209"/>
  <c r="AQ34" i="209" s="1"/>
  <c r="AK14" i="79"/>
  <c r="AQ14" i="210"/>
  <c r="AQ34" i="210" s="1"/>
  <c r="AI16" i="161"/>
  <c r="AI36" i="79"/>
  <c r="AF33" i="79"/>
  <c r="AF13" i="161"/>
  <c r="AE10" i="211"/>
  <c r="AE31" i="211" s="1"/>
  <c r="AE10" i="171"/>
  <c r="AE31" i="171" s="1"/>
  <c r="AE9" i="173" s="1"/>
  <c r="AE10" i="174"/>
  <c r="AE31" i="174" s="1"/>
  <c r="AE10" i="182"/>
  <c r="AE31" i="182" s="1"/>
  <c r="AE9" i="195"/>
  <c r="AE9" i="181" s="1"/>
  <c r="AE28" i="194"/>
  <c r="AG13" i="186"/>
  <c r="AG13" i="184"/>
  <c r="AG13" i="185"/>
  <c r="AG34" i="144"/>
  <c r="Z21" i="161"/>
  <c r="Z41" i="79"/>
  <c r="Z13" i="174"/>
  <c r="Z34" i="174" s="1"/>
  <c r="Z13" i="171"/>
  <c r="Z34" i="171" s="1"/>
  <c r="Z12" i="173" s="1"/>
  <c r="Z13" i="211"/>
  <c r="Z34" i="211" s="1"/>
  <c r="AA37" i="144"/>
  <c r="AA16" i="186"/>
  <c r="AA16" i="185"/>
  <c r="AA16" i="184"/>
  <c r="Q19" i="211"/>
  <c r="Q40" i="211" s="1"/>
  <c r="Q19" i="171"/>
  <c r="Q40" i="171" s="1"/>
  <c r="Q18" i="173" s="1"/>
  <c r="Q19" i="174"/>
  <c r="Q40" i="174" s="1"/>
  <c r="Q19" i="161"/>
  <c r="Q39" i="79"/>
  <c r="N16" i="174"/>
  <c r="N37" i="174" s="1"/>
  <c r="N16" i="211"/>
  <c r="N37" i="211" s="1"/>
  <c r="N16" i="171"/>
  <c r="N37" i="171" s="1"/>
  <c r="N15" i="173" s="1"/>
  <c r="N16" i="182"/>
  <c r="N37" i="182" s="1"/>
  <c r="N15" i="195"/>
  <c r="N15" i="181" s="1"/>
  <c r="N34" i="194"/>
  <c r="R19" i="174"/>
  <c r="R40" i="174" s="1"/>
  <c r="R19" i="211"/>
  <c r="R40" i="211" s="1"/>
  <c r="R19" i="171"/>
  <c r="R40" i="171" s="1"/>
  <c r="R18" i="173" s="1"/>
  <c r="R19" i="182"/>
  <c r="R40" i="182" s="1"/>
  <c r="R18" i="195"/>
  <c r="R18" i="181" s="1"/>
  <c r="R37" i="194"/>
  <c r="J19" i="161"/>
  <c r="J39" i="79"/>
  <c r="AW17" i="161"/>
  <c r="AW37" i="79"/>
  <c r="AX31" i="79"/>
  <c r="AX11" i="161"/>
  <c r="BB17" i="182"/>
  <c r="BB38" i="182" s="1"/>
  <c r="BB16" i="195"/>
  <c r="BB16" i="181" s="1"/>
  <c r="BB35" i="194"/>
  <c r="AS13" i="182"/>
  <c r="AS34" i="182" s="1"/>
  <c r="AS31" i="194"/>
  <c r="AS12" i="195"/>
  <c r="AS12" i="181" s="1"/>
  <c r="AO13" i="194"/>
  <c r="AO14" i="132"/>
  <c r="AO34" i="132" s="1"/>
  <c r="AO13" i="160" s="1"/>
  <c r="AU14" i="209"/>
  <c r="AU34" i="209" s="1"/>
  <c r="AU14" i="210"/>
  <c r="AU34" i="210" s="1"/>
  <c r="AO14" i="79"/>
  <c r="AB8" i="174"/>
  <c r="AB29" i="174" s="1"/>
  <c r="AB8" i="171"/>
  <c r="AB29" i="171" s="1"/>
  <c r="AB7" i="173" s="1"/>
  <c r="AB8" i="211"/>
  <c r="AB29" i="211" s="1"/>
  <c r="AJ21" i="186"/>
  <c r="AJ21" i="185"/>
  <c r="AJ21" i="184"/>
  <c r="AJ42" i="144"/>
  <c r="AE21" i="161"/>
  <c r="AE41" i="79"/>
  <c r="AE13" i="211"/>
  <c r="AE34" i="211" s="1"/>
  <c r="AE13" i="174"/>
  <c r="AE34" i="174" s="1"/>
  <c r="AE13" i="171"/>
  <c r="AE34" i="171" s="1"/>
  <c r="AE12" i="173" s="1"/>
  <c r="AF16" i="182"/>
  <c r="AF37" i="182" s="1"/>
  <c r="AF15" i="195"/>
  <c r="AF15" i="181" s="1"/>
  <c r="AF34" i="194"/>
  <c r="AA31" i="144"/>
  <c r="AA10" i="186"/>
  <c r="AA10" i="185"/>
  <c r="AA10" i="184"/>
  <c r="U16" i="182"/>
  <c r="U37" i="182" s="1"/>
  <c r="U34" i="194"/>
  <c r="U15" i="195"/>
  <c r="U15" i="181" s="1"/>
  <c r="S31" i="144"/>
  <c r="S10" i="186"/>
  <c r="S10" i="185"/>
  <c r="S10" i="184"/>
  <c r="T13" i="186"/>
  <c r="T13" i="185"/>
  <c r="T13" i="184"/>
  <c r="T34" i="144"/>
  <c r="O13" i="161"/>
  <c r="O33" i="79"/>
  <c r="AO10" i="182"/>
  <c r="AO31" i="182" s="1"/>
  <c r="AO9" i="195"/>
  <c r="AO9" i="181" s="1"/>
  <c r="AO28" i="194"/>
  <c r="BB14" i="182"/>
  <c r="BB35" i="182" s="1"/>
  <c r="BB13" i="195"/>
  <c r="BB13" i="181" s="1"/>
  <c r="BB32" i="194"/>
  <c r="AP10" i="182"/>
  <c r="AP31" i="182" s="1"/>
  <c r="AP9" i="195"/>
  <c r="AP9" i="181" s="1"/>
  <c r="AP28" i="194"/>
  <c r="L10" i="182"/>
  <c r="L31" i="182" s="1"/>
  <c r="L9" i="195"/>
  <c r="L9" i="181" s="1"/>
  <c r="L28" i="194"/>
  <c r="AF10" i="186"/>
  <c r="AF10" i="185"/>
  <c r="AF10" i="184"/>
  <c r="AF31" i="144"/>
  <c r="T10" i="174"/>
  <c r="T31" i="174" s="1"/>
  <c r="T10" i="211"/>
  <c r="T31" i="211" s="1"/>
  <c r="T10" i="171"/>
  <c r="T31" i="171" s="1"/>
  <c r="T9" i="173" s="1"/>
  <c r="T30" i="79"/>
  <c r="T10" i="161"/>
  <c r="N13" i="174"/>
  <c r="N34" i="174" s="1"/>
  <c r="N13" i="171"/>
  <c r="N34" i="171" s="1"/>
  <c r="N12" i="173" s="1"/>
  <c r="N13" i="211"/>
  <c r="N34" i="211" s="1"/>
  <c r="N13" i="182"/>
  <c r="N34" i="182" s="1"/>
  <c r="N12" i="195"/>
  <c r="N12" i="181" s="1"/>
  <c r="N31" i="194"/>
  <c r="AM10" i="186"/>
  <c r="AM10" i="185"/>
  <c r="AM10" i="184"/>
  <c r="AM31" i="144"/>
  <c r="AB10" i="182"/>
  <c r="AB31" i="182" s="1"/>
  <c r="AB9" i="195"/>
  <c r="AB9" i="181" s="1"/>
  <c r="AB28" i="194"/>
  <c r="AF8" i="161"/>
  <c r="AF28" i="79"/>
  <c r="BB21" i="161"/>
  <c r="BB41" i="79"/>
  <c r="AS8" i="161"/>
  <c r="AS28" i="79"/>
  <c r="AN13" i="194"/>
  <c r="AN14" i="132"/>
  <c r="AN34" i="132" s="1"/>
  <c r="AN13" i="160" s="1"/>
  <c r="AN14" i="79"/>
  <c r="AT14" i="210"/>
  <c r="AT34" i="210" s="1"/>
  <c r="AT14" i="209"/>
  <c r="AT34" i="209" s="1"/>
  <c r="AN36" i="79"/>
  <c r="AN16" i="161"/>
  <c r="AL13" i="194"/>
  <c r="AL14" i="79"/>
  <c r="AL14" i="132"/>
  <c r="AL34" i="132" s="1"/>
  <c r="AL13" i="160" s="1"/>
  <c r="AR14" i="209"/>
  <c r="AR34" i="209" s="1"/>
  <c r="AR14" i="210"/>
  <c r="AR34" i="210" s="1"/>
  <c r="AI8" i="161"/>
  <c r="AI28" i="79"/>
  <c r="AH16" i="182"/>
  <c r="AH37" i="182" s="1"/>
  <c r="AH34" i="194"/>
  <c r="AH15" i="195"/>
  <c r="AH15" i="181" s="1"/>
  <c r="AK19" i="184"/>
  <c r="AK19" i="185"/>
  <c r="AK19" i="186"/>
  <c r="AK40" i="144"/>
  <c r="AF13" i="186"/>
  <c r="AF13" i="185"/>
  <c r="AF13" i="184"/>
  <c r="AF34" i="144"/>
  <c r="AC16" i="182"/>
  <c r="AC37" i="182" s="1"/>
  <c r="AC34" i="194"/>
  <c r="AC15" i="195"/>
  <c r="AC15" i="181" s="1"/>
  <c r="L8" i="174"/>
  <c r="L29" i="174" s="1"/>
  <c r="L8" i="171"/>
  <c r="L29" i="171" s="1"/>
  <c r="L7" i="173" s="1"/>
  <c r="L8" i="211"/>
  <c r="L29" i="211" s="1"/>
  <c r="L18" i="194"/>
  <c r="L19" i="79"/>
  <c r="L19" i="132"/>
  <c r="L39" i="132" s="1"/>
  <c r="L18" i="160" s="1"/>
  <c r="R19" i="209"/>
  <c r="R39" i="209" s="1"/>
  <c r="L19" i="193"/>
  <c r="Q19" i="144" s="1"/>
  <c r="R19" i="210"/>
  <c r="R39" i="210" s="1"/>
  <c r="L19" i="172"/>
  <c r="X10" i="174"/>
  <c r="X31" i="174" s="1"/>
  <c r="X10" i="211"/>
  <c r="X31" i="211" s="1"/>
  <c r="X10" i="171"/>
  <c r="X31" i="171" s="1"/>
  <c r="X9" i="173" s="1"/>
  <c r="AA29" i="144"/>
  <c r="AA8" i="186"/>
  <c r="AA8" i="184"/>
  <c r="AA8" i="185"/>
  <c r="Z13" i="186"/>
  <c r="Z13" i="185"/>
  <c r="Z13" i="184"/>
  <c r="Z34" i="144"/>
  <c r="N8" i="182"/>
  <c r="N29" i="182" s="1"/>
  <c r="N7" i="195"/>
  <c r="N7" i="181" s="1"/>
  <c r="N26" i="194"/>
  <c r="R16" i="186"/>
  <c r="R16" i="185"/>
  <c r="R16" i="184"/>
  <c r="R37" i="144"/>
  <c r="M16" i="161"/>
  <c r="M36" i="79"/>
  <c r="O8" i="182"/>
  <c r="O29" i="182" s="1"/>
  <c r="O7" i="195"/>
  <c r="O7" i="181" s="1"/>
  <c r="O26" i="194"/>
  <c r="CW7" i="161"/>
  <c r="CW27" i="79"/>
  <c r="H7" i="211"/>
  <c r="H28" i="211" s="1"/>
  <c r="H7" i="171"/>
  <c r="H28" i="171" s="1"/>
  <c r="H6" i="173" s="1"/>
  <c r="H7" i="174"/>
  <c r="H28" i="174" s="1"/>
  <c r="H27" i="79"/>
  <c r="H7" i="161"/>
  <c r="CO7" i="182"/>
  <c r="CO28" i="182" s="1"/>
  <c r="CO6" i="195"/>
  <c r="CO6" i="181" s="1"/>
  <c r="CO25" i="194"/>
  <c r="AN10" i="182"/>
  <c r="AN31" i="182" s="1"/>
  <c r="AN9" i="195"/>
  <c r="AN9" i="181" s="1"/>
  <c r="AN28" i="194"/>
  <c r="AK9" i="195"/>
  <c r="AK9" i="181" s="1"/>
  <c r="AK10" i="182"/>
  <c r="AK31" i="182" s="1"/>
  <c r="AK28" i="194"/>
  <c r="BC11" i="182"/>
  <c r="BC32" i="182" s="1"/>
  <c r="BC10" i="195"/>
  <c r="BC10" i="181" s="1"/>
  <c r="BC29" i="194"/>
  <c r="BA17" i="182"/>
  <c r="BA38" i="182" s="1"/>
  <c r="BA16" i="195"/>
  <c r="BA16" i="181" s="1"/>
  <c r="BA35" i="194"/>
  <c r="BC14" i="161"/>
  <c r="BC34" i="79"/>
  <c r="AP16" i="182"/>
  <c r="AP37" i="182" s="1"/>
  <c r="AP34" i="194"/>
  <c r="AP15" i="195"/>
  <c r="AP15" i="181" s="1"/>
  <c r="AP13" i="161"/>
  <c r="AP33" i="79"/>
  <c r="AO8" i="182"/>
  <c r="AO29" i="182" s="1"/>
  <c r="AO7" i="195"/>
  <c r="AO7" i="181" s="1"/>
  <c r="AO26" i="194"/>
  <c r="AL28" i="79"/>
  <c r="AL8" i="161"/>
  <c r="AK16" i="161"/>
  <c r="AK36" i="79"/>
  <c r="AM29" i="144"/>
  <c r="AM8" i="184"/>
  <c r="AM8" i="185"/>
  <c r="AM8" i="186"/>
  <c r="AH28" i="79"/>
  <c r="AH8" i="161"/>
  <c r="AJ16" i="186"/>
  <c r="AJ16" i="185"/>
  <c r="AJ16" i="184"/>
  <c r="AJ37" i="144"/>
  <c r="AB16" i="174"/>
  <c r="AB37" i="174" s="1"/>
  <c r="AB16" i="211"/>
  <c r="AB37" i="211" s="1"/>
  <c r="AB16" i="171"/>
  <c r="AB37" i="171" s="1"/>
  <c r="AB15" i="173" s="1"/>
  <c r="AB36" i="79"/>
  <c r="AB16" i="161"/>
  <c r="Z16" i="182"/>
  <c r="Z37" i="182" s="1"/>
  <c r="Z15" i="195"/>
  <c r="Z15" i="181" s="1"/>
  <c r="Z34" i="194"/>
  <c r="Q37" i="144"/>
  <c r="Q16" i="184"/>
  <c r="Q16" i="185"/>
  <c r="Q16" i="186"/>
  <c r="U8" i="182"/>
  <c r="U29" i="182" s="1"/>
  <c r="U7" i="195"/>
  <c r="U7" i="181" s="1"/>
  <c r="U26" i="194"/>
  <c r="Q13" i="211"/>
  <c r="Q34" i="211" s="1"/>
  <c r="Q13" i="171"/>
  <c r="Q34" i="171" s="1"/>
  <c r="Q12" i="173" s="1"/>
  <c r="Q13" i="174"/>
  <c r="Q34" i="174" s="1"/>
  <c r="Q13" i="161"/>
  <c r="Q33" i="79"/>
  <c r="R21" i="211"/>
  <c r="R42" i="211" s="1"/>
  <c r="R21" i="171"/>
  <c r="R42" i="171" s="1"/>
  <c r="R20" i="173" s="1"/>
  <c r="R21" i="174"/>
  <c r="R42" i="174" s="1"/>
  <c r="R21" i="161"/>
  <c r="R41" i="79"/>
  <c r="R10" i="182"/>
  <c r="R31" i="182" s="1"/>
  <c r="R9" i="195"/>
  <c r="R9" i="181" s="1"/>
  <c r="R28" i="194"/>
  <c r="CV27" i="79"/>
  <c r="CV7" i="161"/>
  <c r="AL16" i="161"/>
  <c r="AL36" i="79"/>
  <c r="AF16" i="186"/>
  <c r="AF16" i="185"/>
  <c r="AF16" i="184"/>
  <c r="AF37" i="144"/>
  <c r="AA16" i="161"/>
  <c r="AA36" i="79"/>
  <c r="X16" i="182"/>
  <c r="X37" i="182" s="1"/>
  <c r="X15" i="195"/>
  <c r="X15" i="181" s="1"/>
  <c r="X34" i="194"/>
  <c r="V16" i="186"/>
  <c r="V16" i="185"/>
  <c r="V16" i="184"/>
  <c r="V37" i="144"/>
  <c r="Q16" i="161"/>
  <c r="Q36" i="79"/>
  <c r="W13" i="186"/>
  <c r="W13" i="185"/>
  <c r="W13" i="184"/>
  <c r="W34" i="144"/>
  <c r="R13" i="182"/>
  <c r="R34" i="182" s="1"/>
  <c r="R12" i="195"/>
  <c r="R12" i="181" s="1"/>
  <c r="R31" i="194"/>
  <c r="J13" i="174"/>
  <c r="J34" i="174" s="1"/>
  <c r="J13" i="171"/>
  <c r="J34" i="171" s="1"/>
  <c r="J12" i="173" s="1"/>
  <c r="J13" i="211"/>
  <c r="J34" i="211" s="1"/>
  <c r="J13" i="182"/>
  <c r="J34" i="182" s="1"/>
  <c r="J12" i="195"/>
  <c r="J12" i="181" s="1"/>
  <c r="J31" i="194"/>
  <c r="AF21" i="161"/>
  <c r="AF41" i="79"/>
  <c r="AE19" i="211"/>
  <c r="AE40" i="211" s="1"/>
  <c r="AE19" i="174"/>
  <c r="AE40" i="174" s="1"/>
  <c r="AE19" i="171"/>
  <c r="AE40" i="171" s="1"/>
  <c r="AE18" i="173" s="1"/>
  <c r="Z19" i="174"/>
  <c r="Z40" i="174" s="1"/>
  <c r="Z19" i="171"/>
  <c r="Z40" i="171" s="1"/>
  <c r="Z18" i="173" s="1"/>
  <c r="Z19" i="211"/>
  <c r="Z40" i="211" s="1"/>
  <c r="DB9" i="194"/>
  <c r="DB10" i="132"/>
  <c r="DB30" i="132" s="1"/>
  <c r="DB9" i="160" s="1"/>
  <c r="DB10" i="79"/>
  <c r="AK20" i="194"/>
  <c r="AK21" i="132"/>
  <c r="AK41" i="132" s="1"/>
  <c r="AK20" i="160" s="1"/>
  <c r="AK21" i="79"/>
  <c r="AQ21" i="209"/>
  <c r="AQ41" i="209" s="1"/>
  <c r="AQ21" i="210"/>
  <c r="AQ41" i="210" s="1"/>
  <c r="AH10" i="194"/>
  <c r="AH11" i="79"/>
  <c r="AH11" i="132"/>
  <c r="AH31" i="132" s="1"/>
  <c r="AH10" i="160" s="1"/>
  <c r="AN11" i="210"/>
  <c r="AN31" i="210" s="1"/>
  <c r="AN11" i="209"/>
  <c r="AN31" i="209" s="1"/>
  <c r="AH11" i="193"/>
  <c r="AM11" i="144" s="1"/>
  <c r="U13" i="194"/>
  <c r="U14" i="132"/>
  <c r="U34" i="132" s="1"/>
  <c r="U13" i="160" s="1"/>
  <c r="AA14" i="209"/>
  <c r="AA34" i="209" s="1"/>
  <c r="U14" i="79"/>
  <c r="AA14" i="210"/>
  <c r="AA34" i="210" s="1"/>
  <c r="U14" i="172"/>
  <c r="U14" i="193"/>
  <c r="Z14" i="144" s="1"/>
  <c r="AH13" i="194"/>
  <c r="AH14" i="79"/>
  <c r="AN14" i="210"/>
  <c r="AN34" i="210" s="1"/>
  <c r="AN14" i="209"/>
  <c r="AN34" i="209" s="1"/>
  <c r="AH14" i="132"/>
  <c r="AH34" i="132" s="1"/>
  <c r="AH13" i="160" s="1"/>
  <c r="AH14" i="193"/>
  <c r="AM14" i="144" s="1"/>
  <c r="T16" i="194"/>
  <c r="T17" i="132"/>
  <c r="T37" i="132" s="1"/>
  <c r="T16" i="160" s="1"/>
  <c r="T17" i="79"/>
  <c r="Z17" i="210"/>
  <c r="Z37" i="210" s="1"/>
  <c r="T17" i="172"/>
  <c r="T17" i="193"/>
  <c r="Y17" i="144" s="1"/>
  <c r="Z17" i="209"/>
  <c r="Z37" i="209" s="1"/>
  <c r="AA13" i="155"/>
  <c r="AA25" i="155" s="1"/>
  <c r="AA13" i="167"/>
  <c r="AA25" i="167" s="1"/>
  <c r="AA13" i="156"/>
  <c r="AA25" i="156" s="1"/>
  <c r="AA12" i="166" s="1"/>
  <c r="AI9" i="155"/>
  <c r="AI21" i="155" s="1"/>
  <c r="AI9" i="167"/>
  <c r="AI21" i="167" s="1"/>
  <c r="AI9" i="156"/>
  <c r="AI21" i="156" s="1"/>
  <c r="AI8" i="166" s="1"/>
  <c r="L11" i="155"/>
  <c r="L23" i="155" s="1"/>
  <c r="L11" i="156"/>
  <c r="L23" i="156" s="1"/>
  <c r="L10" i="166" s="1"/>
  <c r="L11" i="167"/>
  <c r="L23" i="167" s="1"/>
  <c r="Z9" i="155"/>
  <c r="Z21" i="155" s="1"/>
  <c r="Z9" i="167"/>
  <c r="Z21" i="167" s="1"/>
  <c r="Z9" i="156"/>
  <c r="Z21" i="156" s="1"/>
  <c r="Z8" i="166" s="1"/>
  <c r="AW11" i="161"/>
  <c r="AW31" i="79"/>
  <c r="AX17" i="182"/>
  <c r="AX38" i="182" s="1"/>
  <c r="AX16" i="195"/>
  <c r="AX16" i="181" s="1"/>
  <c r="AX35" i="194"/>
  <c r="T31" i="144"/>
  <c r="T10" i="186"/>
  <c r="T10" i="185"/>
  <c r="T10" i="184"/>
  <c r="O10" i="182"/>
  <c r="O31" i="182" s="1"/>
  <c r="O9" i="195"/>
  <c r="O9" i="181" s="1"/>
  <c r="O28" i="194"/>
  <c r="AN31" i="144"/>
  <c r="AN10" i="186"/>
  <c r="AN10" i="185"/>
  <c r="AN10" i="184"/>
  <c r="AE8" i="182"/>
  <c r="AE29" i="182" s="1"/>
  <c r="AE7" i="195"/>
  <c r="AE7" i="181" s="1"/>
  <c r="AE26" i="194"/>
  <c r="Q8" i="161"/>
  <c r="Q28" i="79"/>
  <c r="AE29" i="144"/>
  <c r="AE8" i="186"/>
  <c r="AE8" i="184"/>
  <c r="AE8" i="185"/>
  <c r="J8" i="211"/>
  <c r="J29" i="211" s="1"/>
  <c r="J8" i="174"/>
  <c r="J29" i="174" s="1"/>
  <c r="J8" i="171"/>
  <c r="J29" i="171" s="1"/>
  <c r="J7" i="173" s="1"/>
  <c r="J28" i="79"/>
  <c r="J8" i="161"/>
  <c r="M10" i="182"/>
  <c r="M31" i="182" s="1"/>
  <c r="M9" i="195"/>
  <c r="M9" i="181" s="1"/>
  <c r="M28" i="194"/>
  <c r="AC8" i="211"/>
  <c r="AC29" i="211" s="1"/>
  <c r="AC8" i="174"/>
  <c r="AC29" i="174" s="1"/>
  <c r="AC8" i="171"/>
  <c r="AC29" i="171" s="1"/>
  <c r="AC7" i="173" s="1"/>
  <c r="BA21" i="161"/>
  <c r="BA41" i="79"/>
  <c r="AS34" i="194"/>
  <c r="AS15" i="195"/>
  <c r="AS15" i="181" s="1"/>
  <c r="AS16" i="182"/>
  <c r="AS37" i="182" s="1"/>
  <c r="AO16" i="194"/>
  <c r="AO17" i="132"/>
  <c r="AO37" i="132" s="1"/>
  <c r="AO16" i="160" s="1"/>
  <c r="AO17" i="79"/>
  <c r="AU17" i="210"/>
  <c r="AU37" i="210" s="1"/>
  <c r="AU17" i="209"/>
  <c r="AU37" i="209" s="1"/>
  <c r="AK13" i="161"/>
  <c r="AK33" i="79"/>
  <c r="AN37" i="144"/>
  <c r="AN16" i="186"/>
  <c r="AN16" i="185"/>
  <c r="AN16" i="184"/>
  <c r="AF13" i="182"/>
  <c r="AF34" i="182" s="1"/>
  <c r="AF12" i="195"/>
  <c r="AF12" i="181" s="1"/>
  <c r="AF31" i="194"/>
  <c r="AF8" i="186"/>
  <c r="AF8" i="185"/>
  <c r="AF8" i="184"/>
  <c r="AF29" i="144"/>
  <c r="AA8" i="161"/>
  <c r="AA28" i="79"/>
  <c r="AB33" i="79"/>
  <c r="AB13" i="161"/>
  <c r="Z21" i="182"/>
  <c r="Z42" i="182" s="1"/>
  <c r="Z20" i="195"/>
  <c r="Z20" i="181" s="1"/>
  <c r="Z39" i="194"/>
  <c r="AC10" i="171"/>
  <c r="AC31" i="171" s="1"/>
  <c r="AC9" i="173" s="1"/>
  <c r="AC10" i="174"/>
  <c r="AC31" i="174" s="1"/>
  <c r="AC10" i="211"/>
  <c r="AC31" i="211" s="1"/>
  <c r="AC10" i="161"/>
  <c r="AC30" i="79"/>
  <c r="L13" i="211"/>
  <c r="L34" i="211" s="1"/>
  <c r="L13" i="171"/>
  <c r="L34" i="171" s="1"/>
  <c r="L12" i="173" s="1"/>
  <c r="L13" i="174"/>
  <c r="L34" i="174" s="1"/>
  <c r="L33" i="79"/>
  <c r="L13" i="161"/>
  <c r="V16" i="182"/>
  <c r="V37" i="182" s="1"/>
  <c r="V15" i="195"/>
  <c r="V15" i="181" s="1"/>
  <c r="V34" i="194"/>
  <c r="T13" i="211"/>
  <c r="T34" i="211" s="1"/>
  <c r="T13" i="171"/>
  <c r="T34" i="171" s="1"/>
  <c r="T12" i="173" s="1"/>
  <c r="T13" i="174"/>
  <c r="T34" i="174" s="1"/>
  <c r="O16" i="211"/>
  <c r="O37" i="211" s="1"/>
  <c r="O16" i="171"/>
  <c r="O37" i="171" s="1"/>
  <c r="O15" i="173" s="1"/>
  <c r="O16" i="174"/>
  <c r="O37" i="174" s="1"/>
  <c r="O19" i="186"/>
  <c r="O19" i="185"/>
  <c r="O19" i="184"/>
  <c r="O40" i="144"/>
  <c r="DF7" i="182"/>
  <c r="DF28" i="182" s="1"/>
  <c r="DF6" i="195"/>
  <c r="DF6" i="181" s="1"/>
  <c r="DF25" i="194"/>
  <c r="AL10" i="194"/>
  <c r="AL11" i="79"/>
  <c r="AR11" i="209"/>
  <c r="AR31" i="209" s="1"/>
  <c r="AL11" i="132"/>
  <c r="AL31" i="132" s="1"/>
  <c r="AL10" i="160" s="1"/>
  <c r="AR11" i="210"/>
  <c r="AR31" i="210" s="1"/>
  <c r="AX11" i="182"/>
  <c r="AX32" i="182" s="1"/>
  <c r="AX10" i="195"/>
  <c r="AX10" i="181" s="1"/>
  <c r="AX29" i="194"/>
  <c r="BC17" i="161"/>
  <c r="BC37" i="79"/>
  <c r="AS13" i="194"/>
  <c r="AS14" i="132"/>
  <c r="AS34" i="132" s="1"/>
  <c r="AS13" i="160" s="1"/>
  <c r="AS14" i="79"/>
  <c r="BA19" i="161"/>
  <c r="BA39" i="79"/>
  <c r="AX21" i="161"/>
  <c r="AX41" i="79"/>
  <c r="AS10" i="182"/>
  <c r="AS31" i="182" s="1"/>
  <c r="AS9" i="195"/>
  <c r="AS9" i="181" s="1"/>
  <c r="AS28" i="194"/>
  <c r="AO13" i="161"/>
  <c r="AO33" i="79"/>
  <c r="AN8" i="182"/>
  <c r="AN29" i="182" s="1"/>
  <c r="AN7" i="195"/>
  <c r="AN7" i="181" s="1"/>
  <c r="AN26" i="194"/>
  <c r="AB18" i="194"/>
  <c r="AB19" i="79"/>
  <c r="AB19" i="132"/>
  <c r="AB39" i="132" s="1"/>
  <c r="AB18" i="160" s="1"/>
  <c r="AB19" i="172"/>
  <c r="AH19" i="209"/>
  <c r="AH39" i="209" s="1"/>
  <c r="AH19" i="210"/>
  <c r="AH39" i="210" s="1"/>
  <c r="AB19" i="193"/>
  <c r="AG19" i="144" s="1"/>
  <c r="AE13" i="182"/>
  <c r="AE34" i="182" s="1"/>
  <c r="AE12" i="195"/>
  <c r="AE12" i="181" s="1"/>
  <c r="AE31" i="194"/>
  <c r="AH19" i="186"/>
  <c r="AH19" i="185"/>
  <c r="AH19" i="184"/>
  <c r="AH40" i="144"/>
  <c r="AC19" i="161"/>
  <c r="AC39" i="79"/>
  <c r="R29" i="144"/>
  <c r="R8" i="186"/>
  <c r="R8" i="185"/>
  <c r="R8" i="184"/>
  <c r="V10" i="182"/>
  <c r="V31" i="182" s="1"/>
  <c r="V9" i="195"/>
  <c r="V9" i="181" s="1"/>
  <c r="V28" i="194"/>
  <c r="N10" i="174"/>
  <c r="N31" i="174" s="1"/>
  <c r="N10" i="211"/>
  <c r="N31" i="211" s="1"/>
  <c r="N10" i="171"/>
  <c r="N31" i="171" s="1"/>
  <c r="N9" i="173" s="1"/>
  <c r="N10" i="161"/>
  <c r="N30" i="79"/>
  <c r="O13" i="211"/>
  <c r="O34" i="211" s="1"/>
  <c r="O13" i="171"/>
  <c r="O34" i="171" s="1"/>
  <c r="O12" i="173" s="1"/>
  <c r="O13" i="174"/>
  <c r="O34" i="174" s="1"/>
  <c r="AU7" i="182"/>
  <c r="AU28" i="182" s="1"/>
  <c r="AU6" i="195"/>
  <c r="AU6" i="181" s="1"/>
  <c r="AU25" i="194"/>
  <c r="AO10" i="194"/>
  <c r="AO11" i="132"/>
  <c r="AO31" i="132" s="1"/>
  <c r="AO10" i="160" s="1"/>
  <c r="AO11" i="79"/>
  <c r="AU11" i="210"/>
  <c r="AU31" i="210" s="1"/>
  <c r="AU11" i="209"/>
  <c r="AU31" i="209" s="1"/>
  <c r="AP10" i="194"/>
  <c r="AP11" i="79"/>
  <c r="AP11" i="132"/>
  <c r="AP31" i="132" s="1"/>
  <c r="AP10" i="160" s="1"/>
  <c r="AV11" i="210"/>
  <c r="AV31" i="210" s="1"/>
  <c r="AV11" i="209"/>
  <c r="AV31" i="209" s="1"/>
  <c r="W29" i="144"/>
  <c r="W8" i="184"/>
  <c r="W8" i="185"/>
  <c r="W8" i="186"/>
  <c r="AA10" i="211"/>
  <c r="AA31" i="211" s="1"/>
  <c r="AA10" i="171"/>
  <c r="AA31" i="171" s="1"/>
  <c r="AA9" i="173" s="1"/>
  <c r="AA10" i="174"/>
  <c r="AA31" i="174" s="1"/>
  <c r="T10" i="182"/>
  <c r="T31" i="182" s="1"/>
  <c r="T9" i="195"/>
  <c r="T9" i="181" s="1"/>
  <c r="T28" i="194"/>
  <c r="AC34" i="144"/>
  <c r="AC13" i="184"/>
  <c r="AC13" i="185"/>
  <c r="AC13" i="186"/>
  <c r="X13" i="211"/>
  <c r="X34" i="211" s="1"/>
  <c r="X13" i="171"/>
  <c r="X34" i="171" s="1"/>
  <c r="X12" i="173" s="1"/>
  <c r="X13" i="174"/>
  <c r="X34" i="174" s="1"/>
  <c r="AH10" i="182"/>
  <c r="AH31" i="182" s="1"/>
  <c r="AH9" i="195"/>
  <c r="AH9" i="181" s="1"/>
  <c r="AH28" i="194"/>
  <c r="U10" i="174"/>
  <c r="U31" i="174" s="1"/>
  <c r="U10" i="211"/>
  <c r="U31" i="211" s="1"/>
  <c r="U10" i="171"/>
  <c r="U31" i="171" s="1"/>
  <c r="U9" i="173" s="1"/>
  <c r="U10" i="161"/>
  <c r="U30" i="79"/>
  <c r="AK8" i="186"/>
  <c r="AK8" i="185"/>
  <c r="AK8" i="184"/>
  <c r="AK29" i="144"/>
  <c r="BB21" i="182"/>
  <c r="BB42" i="182" s="1"/>
  <c r="BB20" i="195"/>
  <c r="BB20" i="181" s="1"/>
  <c r="BB39" i="194"/>
  <c r="AP28" i="79"/>
  <c r="AP8" i="161"/>
  <c r="AN16" i="182"/>
  <c r="AN37" i="182" s="1"/>
  <c r="AN15" i="195"/>
  <c r="AN15" i="181" s="1"/>
  <c r="AN34" i="194"/>
  <c r="AL13" i="161"/>
  <c r="AL33" i="79"/>
  <c r="AN8" i="186"/>
  <c r="AN8" i="185"/>
  <c r="AN8" i="184"/>
  <c r="AN29" i="144"/>
  <c r="AK31" i="144"/>
  <c r="AK10" i="185"/>
  <c r="AK10" i="186"/>
  <c r="AK10" i="184"/>
  <c r="AF30" i="79"/>
  <c r="AF10" i="161"/>
  <c r="AA13" i="161"/>
  <c r="AA33" i="79"/>
  <c r="AA13" i="182"/>
  <c r="AA34" i="182" s="1"/>
  <c r="AA12" i="195"/>
  <c r="AA12" i="181" s="1"/>
  <c r="AA31" i="194"/>
  <c r="Q8" i="186"/>
  <c r="Q8" i="185"/>
  <c r="Q8" i="184"/>
  <c r="Q29" i="144"/>
  <c r="L28" i="79"/>
  <c r="L8" i="161"/>
  <c r="AC31" i="144"/>
  <c r="AC10" i="186"/>
  <c r="AC10" i="184"/>
  <c r="AC10" i="185"/>
  <c r="V28" i="79"/>
  <c r="V8" i="161"/>
  <c r="U13" i="182"/>
  <c r="U34" i="182" s="1"/>
  <c r="U12" i="195"/>
  <c r="U12" i="181" s="1"/>
  <c r="U31" i="194"/>
  <c r="V10" i="186"/>
  <c r="V10" i="185"/>
  <c r="V10" i="184"/>
  <c r="V31" i="144"/>
  <c r="Q10" i="161"/>
  <c r="Q30" i="79"/>
  <c r="M16" i="174"/>
  <c r="M37" i="174" s="1"/>
  <c r="M16" i="211"/>
  <c r="M37" i="211" s="1"/>
  <c r="M16" i="171"/>
  <c r="M37" i="171" s="1"/>
  <c r="M15" i="173" s="1"/>
  <c r="W37" i="144"/>
  <c r="W16" i="186"/>
  <c r="W16" i="185"/>
  <c r="W16" i="184"/>
  <c r="R16" i="182"/>
  <c r="R37" i="182" s="1"/>
  <c r="R34" i="194"/>
  <c r="R15" i="195"/>
  <c r="R15" i="181" s="1"/>
  <c r="J16" i="174"/>
  <c r="J37" i="174" s="1"/>
  <c r="J16" i="211"/>
  <c r="J37" i="211" s="1"/>
  <c r="J16" i="171"/>
  <c r="J37" i="171" s="1"/>
  <c r="J15" i="173" s="1"/>
  <c r="J16" i="161"/>
  <c r="J36" i="79"/>
  <c r="M28" i="144"/>
  <c r="M7" i="186"/>
  <c r="M7" i="184"/>
  <c r="M7" i="185"/>
  <c r="H7" i="182"/>
  <c r="H28" i="182" s="1"/>
  <c r="H6" i="195"/>
  <c r="H6" i="181" s="1"/>
  <c r="H25" i="194"/>
  <c r="AN11" i="132"/>
  <c r="AN31" i="132" s="1"/>
  <c r="AN10" i="160" s="1"/>
  <c r="AN10" i="194"/>
  <c r="AN11" i="79"/>
  <c r="AT11" i="210"/>
  <c r="AT31" i="210" s="1"/>
  <c r="AT11" i="209"/>
  <c r="AT31" i="209" s="1"/>
  <c r="AK10" i="194"/>
  <c r="AK11" i="132"/>
  <c r="AK31" i="132" s="1"/>
  <c r="AK10" i="160" s="1"/>
  <c r="AK11" i="79"/>
  <c r="AQ11" i="210"/>
  <c r="AQ31" i="210" s="1"/>
  <c r="AQ11" i="209"/>
  <c r="AQ31" i="209" s="1"/>
  <c r="BA14" i="161"/>
  <c r="BA34" i="79"/>
  <c r="BB19" i="161"/>
  <c r="BB39" i="79"/>
  <c r="AP16" i="194"/>
  <c r="AP17" i="79"/>
  <c r="AP17" i="132"/>
  <c r="AP37" i="132" s="1"/>
  <c r="AP16" i="160" s="1"/>
  <c r="AV17" i="210"/>
  <c r="AV37" i="210" s="1"/>
  <c r="AV17" i="209"/>
  <c r="AV37" i="209" s="1"/>
  <c r="AO8" i="161"/>
  <c r="AO28" i="79"/>
  <c r="AL8" i="182"/>
  <c r="AL29" i="182" s="1"/>
  <c r="AL7" i="195"/>
  <c r="AL7" i="181" s="1"/>
  <c r="AL26" i="194"/>
  <c r="AH8" i="182"/>
  <c r="AH29" i="182" s="1"/>
  <c r="AH7" i="195"/>
  <c r="AH7" i="181" s="1"/>
  <c r="AH26" i="194"/>
  <c r="AH13" i="161"/>
  <c r="AH33" i="79"/>
  <c r="AE16" i="211"/>
  <c r="AE37" i="211" s="1"/>
  <c r="AE16" i="171"/>
  <c r="AE37" i="171" s="1"/>
  <c r="AE15" i="173" s="1"/>
  <c r="AE16" i="174"/>
  <c r="AE37" i="174" s="1"/>
  <c r="AB16" i="182"/>
  <c r="AB37" i="182" s="1"/>
  <c r="AB15" i="195"/>
  <c r="AB15" i="181" s="1"/>
  <c r="AB34" i="194"/>
  <c r="Z16" i="174"/>
  <c r="Z37" i="174" s="1"/>
  <c r="Z16" i="211"/>
  <c r="Z37" i="211" s="1"/>
  <c r="Z16" i="171"/>
  <c r="Z37" i="171" s="1"/>
  <c r="Z15" i="173" s="1"/>
  <c r="AH13" i="186"/>
  <c r="AH13" i="185"/>
  <c r="AH13" i="184"/>
  <c r="AH34" i="144"/>
  <c r="AC13" i="161"/>
  <c r="AC33" i="79"/>
  <c r="L16" i="174"/>
  <c r="L37" i="174" s="1"/>
  <c r="L16" i="211"/>
  <c r="L37" i="211" s="1"/>
  <c r="L16" i="171"/>
  <c r="L37" i="171" s="1"/>
  <c r="L15" i="173" s="1"/>
  <c r="L36" i="79"/>
  <c r="L16" i="161"/>
  <c r="X8" i="174"/>
  <c r="X29" i="174" s="1"/>
  <c r="X8" i="171"/>
  <c r="X29" i="171" s="1"/>
  <c r="X7" i="173" s="1"/>
  <c r="X8" i="211"/>
  <c r="X29" i="211" s="1"/>
  <c r="X8" i="182"/>
  <c r="X29" i="182" s="1"/>
  <c r="X7" i="195"/>
  <c r="X7" i="181" s="1"/>
  <c r="X26" i="194"/>
  <c r="Y37" i="144"/>
  <c r="Y16" i="186"/>
  <c r="Y16" i="184"/>
  <c r="Y16" i="185"/>
  <c r="V13" i="186"/>
  <c r="V13" i="185"/>
  <c r="V13" i="184"/>
  <c r="V34" i="144"/>
  <c r="R21" i="182"/>
  <c r="R42" i="182" s="1"/>
  <c r="R20" i="195"/>
  <c r="R20" i="181" s="1"/>
  <c r="R39" i="194"/>
  <c r="W31" i="144"/>
  <c r="W10" i="186"/>
  <c r="W10" i="185"/>
  <c r="W10" i="184"/>
  <c r="J10" i="174"/>
  <c r="J31" i="174" s="1"/>
  <c r="J10" i="211"/>
  <c r="J31" i="211" s="1"/>
  <c r="J10" i="171"/>
  <c r="J31" i="171" s="1"/>
  <c r="J9" i="173" s="1"/>
  <c r="J10" i="161"/>
  <c r="J30" i="79"/>
  <c r="DH27" i="79"/>
  <c r="DH7" i="161"/>
  <c r="CV7" i="182"/>
  <c r="CV28" i="182" s="1"/>
  <c r="CV6" i="195"/>
  <c r="CV6" i="181" s="1"/>
  <c r="CV25" i="194"/>
  <c r="AL16" i="182"/>
  <c r="AL37" i="182" s="1"/>
  <c r="AL15" i="195"/>
  <c r="AL15" i="181" s="1"/>
  <c r="AL34" i="194"/>
  <c r="AA16" i="211"/>
  <c r="AA37" i="211" s="1"/>
  <c r="AA16" i="171"/>
  <c r="AA37" i="171" s="1"/>
  <c r="AA15" i="173" s="1"/>
  <c r="AA16" i="174"/>
  <c r="AA37" i="174" s="1"/>
  <c r="Z10" i="182"/>
  <c r="Z31" i="182" s="1"/>
  <c r="Z9" i="195"/>
  <c r="Z9" i="181" s="1"/>
  <c r="Z28" i="194"/>
  <c r="X16" i="174"/>
  <c r="X37" i="174" s="1"/>
  <c r="X16" i="211"/>
  <c r="X37" i="211" s="1"/>
  <c r="X16" i="171"/>
  <c r="X37" i="171" s="1"/>
  <c r="X15" i="173" s="1"/>
  <c r="M13" i="211"/>
  <c r="M34" i="211" s="1"/>
  <c r="M13" i="171"/>
  <c r="M34" i="171" s="1"/>
  <c r="M12" i="173" s="1"/>
  <c r="M13" i="174"/>
  <c r="M34" i="174" s="1"/>
  <c r="M13" i="161"/>
  <c r="M33" i="79"/>
  <c r="Q16" i="174"/>
  <c r="Q37" i="174" s="1"/>
  <c r="Q16" i="211"/>
  <c r="Q37" i="211" s="1"/>
  <c r="Q16" i="171"/>
  <c r="Q37" i="171" s="1"/>
  <c r="Q15" i="173" s="1"/>
  <c r="R13" i="174"/>
  <c r="R34" i="174" s="1"/>
  <c r="R13" i="171"/>
  <c r="R34" i="171" s="1"/>
  <c r="R12" i="173" s="1"/>
  <c r="R13" i="211"/>
  <c r="R34" i="211" s="1"/>
  <c r="DB7" i="161"/>
  <c r="DB27" i="79"/>
  <c r="AK21" i="186"/>
  <c r="AK21" i="185"/>
  <c r="AK21" i="184"/>
  <c r="AK42" i="144"/>
  <c r="AE19" i="182"/>
  <c r="AE40" i="182" s="1"/>
  <c r="AE18" i="195"/>
  <c r="AE18" i="181" s="1"/>
  <c r="AE37" i="194"/>
  <c r="Q21" i="161"/>
  <c r="Q41" i="79"/>
  <c r="AC21" i="161"/>
  <c r="AC41" i="79"/>
  <c r="AC21" i="182"/>
  <c r="AC42" i="182" s="1"/>
  <c r="AC20" i="195"/>
  <c r="AC20" i="181" s="1"/>
  <c r="AC39" i="194"/>
  <c r="H21" i="54"/>
  <c r="DH14" i="54"/>
  <c r="DB14" i="54"/>
  <c r="CW11" i="54"/>
  <c r="DF14" i="54"/>
  <c r="CO11" i="54"/>
  <c r="CW17" i="54"/>
  <c r="DH11" i="54"/>
  <c r="DH21" i="54"/>
  <c r="AU17" i="54"/>
  <c r="CV11" i="54"/>
  <c r="DB17" i="54"/>
  <c r="H11" i="54"/>
  <c r="CV17" i="54"/>
  <c r="CW21" i="54"/>
  <c r="DF21" i="54"/>
  <c r="H17" i="54"/>
  <c r="CV14" i="54"/>
  <c r="DF11" i="54"/>
  <c r="H14" i="54"/>
  <c r="AU11" i="54"/>
  <c r="CO17" i="54"/>
  <c r="CV19" i="54"/>
  <c r="CW14" i="54"/>
  <c r="DB11" i="54"/>
  <c r="DF17" i="54"/>
  <c r="DH17" i="54"/>
  <c r="CO14" i="54"/>
  <c r="AU14" i="54"/>
  <c r="DB19" i="54"/>
  <c r="DB21" i="54"/>
  <c r="CO19" i="54"/>
  <c r="CO21" i="54"/>
  <c r="AU19" i="54"/>
  <c r="AU21" i="54"/>
  <c r="B4" i="210"/>
  <c r="B24" i="210" s="1"/>
  <c r="C4" i="210"/>
  <c r="C24" i="210" s="1"/>
  <c r="D4" i="210"/>
  <c r="D24" i="210" s="1"/>
  <c r="E4" i="210"/>
  <c r="F4" i="210"/>
  <c r="F24" i="210" s="1"/>
  <c r="G4" i="210"/>
  <c r="G24" i="210" s="1"/>
  <c r="H4" i="210"/>
  <c r="H24" i="210" s="1"/>
  <c r="I4" i="210"/>
  <c r="J4" i="210"/>
  <c r="J24" i="210" s="1"/>
  <c r="K4" i="210"/>
  <c r="K24" i="210" s="1"/>
  <c r="L4" i="210"/>
  <c r="L24" i="210" s="1"/>
  <c r="B5" i="210"/>
  <c r="B25" i="210" s="1"/>
  <c r="C5" i="210"/>
  <c r="C25" i="210" s="1"/>
  <c r="D5" i="210"/>
  <c r="D25" i="210" s="1"/>
  <c r="E5" i="210"/>
  <c r="E25" i="210" s="1"/>
  <c r="F5" i="210"/>
  <c r="F25" i="210" s="1"/>
  <c r="G5" i="210"/>
  <c r="G25" i="210" s="1"/>
  <c r="H5" i="210"/>
  <c r="H25" i="210" s="1"/>
  <c r="I5" i="210"/>
  <c r="I25" i="210" s="1"/>
  <c r="J5" i="210"/>
  <c r="J25" i="210" s="1"/>
  <c r="K5" i="210"/>
  <c r="K25" i="210" s="1"/>
  <c r="L5" i="210"/>
  <c r="L25" i="210" s="1"/>
  <c r="E24" i="210"/>
  <c r="I24" i="210"/>
  <c r="B4" i="209"/>
  <c r="B24" i="209" s="1"/>
  <c r="C4" i="209"/>
  <c r="C24" i="209" s="1"/>
  <c r="D4" i="209"/>
  <c r="E4" i="209"/>
  <c r="F4" i="209"/>
  <c r="F24" i="209" s="1"/>
  <c r="G4" i="209"/>
  <c r="G24" i="209" s="1"/>
  <c r="H4" i="209"/>
  <c r="H24" i="209" s="1"/>
  <c r="I4" i="209"/>
  <c r="I24" i="209" s="1"/>
  <c r="J4" i="209"/>
  <c r="J24" i="209" s="1"/>
  <c r="K4" i="209"/>
  <c r="K24" i="209" s="1"/>
  <c r="L4" i="209"/>
  <c r="L24" i="209" s="1"/>
  <c r="B5" i="209"/>
  <c r="B25" i="209" s="1"/>
  <c r="C5" i="209"/>
  <c r="C25" i="209" s="1"/>
  <c r="D5" i="209"/>
  <c r="D25" i="209" s="1"/>
  <c r="E5" i="209"/>
  <c r="E25" i="209" s="1"/>
  <c r="F5" i="209"/>
  <c r="F25" i="209" s="1"/>
  <c r="G5" i="209"/>
  <c r="G25" i="209" s="1"/>
  <c r="H5" i="209"/>
  <c r="H25" i="209" s="1"/>
  <c r="I5" i="209"/>
  <c r="I25" i="209" s="1"/>
  <c r="J5" i="209"/>
  <c r="J25" i="209" s="1"/>
  <c r="K5" i="209"/>
  <c r="K25" i="209" s="1"/>
  <c r="L5" i="209"/>
  <c r="L25" i="209" s="1"/>
  <c r="D24" i="209"/>
  <c r="E24" i="209"/>
  <c r="B4" i="144"/>
  <c r="B25" i="144" s="1"/>
  <c r="C4" i="144"/>
  <c r="C25" i="144" s="1"/>
  <c r="D4" i="144"/>
  <c r="D25" i="144" s="1"/>
  <c r="E4" i="144"/>
  <c r="E25" i="144" s="1"/>
  <c r="F4" i="144"/>
  <c r="F25" i="144" s="1"/>
  <c r="B4" i="193"/>
  <c r="G4" i="144" s="1"/>
  <c r="G25" i="144" s="1"/>
  <c r="G4" i="185" s="1"/>
  <c r="C4" i="193"/>
  <c r="H4" i="144" s="1"/>
  <c r="H25" i="144" s="1"/>
  <c r="D4" i="193"/>
  <c r="I4" i="144" s="1"/>
  <c r="I25" i="144" s="1"/>
  <c r="E4" i="193"/>
  <c r="J4" i="144" s="1"/>
  <c r="J25" i="144" s="1"/>
  <c r="B5" i="144"/>
  <c r="B26" i="144" s="1"/>
  <c r="C5" i="144"/>
  <c r="C26" i="144" s="1"/>
  <c r="D5" i="144"/>
  <c r="D26" i="144" s="1"/>
  <c r="D5" i="185" s="1"/>
  <c r="E5" i="144"/>
  <c r="E26" i="144" s="1"/>
  <c r="F5" i="144"/>
  <c r="F26" i="144" s="1"/>
  <c r="B5" i="193"/>
  <c r="G5" i="144" s="1"/>
  <c r="G26" i="144" s="1"/>
  <c r="C5" i="193"/>
  <c r="H5" i="144" s="1"/>
  <c r="H26" i="144" s="1"/>
  <c r="H5" i="185" s="1"/>
  <c r="D5" i="193"/>
  <c r="I5" i="144" s="1"/>
  <c r="I26" i="144" s="1"/>
  <c r="E5" i="193"/>
  <c r="J5" i="144" s="1"/>
  <c r="J26" i="144" s="1"/>
  <c r="V19" i="185" l="1"/>
  <c r="V19" i="186"/>
  <c r="V40" i="144"/>
  <c r="BY6" i="194"/>
  <c r="BY7" i="132"/>
  <c r="BY27" i="132" s="1"/>
  <c r="BY6" i="160" s="1"/>
  <c r="BY7" i="79"/>
  <c r="CV18" i="194"/>
  <c r="CV19" i="79"/>
  <c r="CV19" i="132"/>
  <c r="CV39" i="132" s="1"/>
  <c r="CV18" i="160" s="1"/>
  <c r="AU18" i="194"/>
  <c r="AU19" i="132"/>
  <c r="AU39" i="132" s="1"/>
  <c r="AU18" i="160" s="1"/>
  <c r="AU19" i="79"/>
  <c r="DF16" i="194"/>
  <c r="DF17" i="79"/>
  <c r="DF17" i="132"/>
  <c r="DF37" i="132" s="1"/>
  <c r="DF16" i="160" s="1"/>
  <c r="CV14" i="132"/>
  <c r="CV34" i="132" s="1"/>
  <c r="CV13" i="160" s="1"/>
  <c r="CV14" i="79"/>
  <c r="CV13" i="194"/>
  <c r="CO10" i="194"/>
  <c r="CO11" i="132"/>
  <c r="CO31" i="132" s="1"/>
  <c r="CO10" i="160" s="1"/>
  <c r="CO11" i="79"/>
  <c r="CO20" i="194"/>
  <c r="CO21" i="132"/>
  <c r="CO41" i="132" s="1"/>
  <c r="CO20" i="160" s="1"/>
  <c r="CO21" i="79"/>
  <c r="AU13" i="194"/>
  <c r="AU14" i="132"/>
  <c r="AU34" i="132" s="1"/>
  <c r="AU13" i="160" s="1"/>
  <c r="AU14" i="79"/>
  <c r="DB10" i="194"/>
  <c r="DB11" i="79"/>
  <c r="DB11" i="132"/>
  <c r="DB31" i="132" s="1"/>
  <c r="DB10" i="160" s="1"/>
  <c r="AU10" i="194"/>
  <c r="AU11" i="132"/>
  <c r="AU31" i="132" s="1"/>
  <c r="AU10" i="160" s="1"/>
  <c r="AU11" i="79"/>
  <c r="H16" i="194"/>
  <c r="H17" i="132"/>
  <c r="H37" i="132" s="1"/>
  <c r="H16" i="160" s="1"/>
  <c r="H17" i="79"/>
  <c r="N17" i="210"/>
  <c r="N37" i="210" s="1"/>
  <c r="N17" i="209"/>
  <c r="N37" i="209" s="1"/>
  <c r="H17" i="172"/>
  <c r="H17" i="193"/>
  <c r="M17" i="144" s="1"/>
  <c r="H11" i="132"/>
  <c r="H31" i="132" s="1"/>
  <c r="H10" i="160" s="1"/>
  <c r="H10" i="194"/>
  <c r="H11" i="79"/>
  <c r="N11" i="210"/>
  <c r="N31" i="210" s="1"/>
  <c r="H11" i="172"/>
  <c r="H11" i="193"/>
  <c r="M11" i="144" s="1"/>
  <c r="N11" i="209"/>
  <c r="N31" i="209" s="1"/>
  <c r="DH20" i="194"/>
  <c r="DH21" i="132"/>
  <c r="DH41" i="132" s="1"/>
  <c r="DH20" i="160" s="1"/>
  <c r="DH21" i="79"/>
  <c r="DF13" i="194"/>
  <c r="DF14" i="79"/>
  <c r="DF14" i="132"/>
  <c r="DF34" i="132" s="1"/>
  <c r="DF13" i="160" s="1"/>
  <c r="H20" i="194"/>
  <c r="H21" i="132"/>
  <c r="H41" i="132" s="1"/>
  <c r="H20" i="160" s="1"/>
  <c r="H21" i="79"/>
  <c r="N21" i="210"/>
  <c r="N41" i="210" s="1"/>
  <c r="N21" i="209"/>
  <c r="N41" i="209" s="1"/>
  <c r="H21" i="172"/>
  <c r="H21" i="193"/>
  <c r="M21" i="144" s="1"/>
  <c r="AK11" i="182"/>
  <c r="AK32" i="182" s="1"/>
  <c r="AK10" i="195"/>
  <c r="AK10" i="181" s="1"/>
  <c r="AK29" i="194"/>
  <c r="AN11" i="182"/>
  <c r="AN32" i="182" s="1"/>
  <c r="AN10" i="195"/>
  <c r="AN10" i="181" s="1"/>
  <c r="AN29" i="194"/>
  <c r="AO11" i="182"/>
  <c r="AO32" i="182" s="1"/>
  <c r="AO10" i="195"/>
  <c r="AO10" i="181" s="1"/>
  <c r="AO29" i="194"/>
  <c r="AB19" i="161"/>
  <c r="AB39" i="79"/>
  <c r="AS14" i="161"/>
  <c r="AS34" i="79"/>
  <c r="AL31" i="79"/>
  <c r="AL11" i="161"/>
  <c r="AO17" i="182"/>
  <c r="AO38" i="182" s="1"/>
  <c r="AO16" i="195"/>
  <c r="AO16" i="181" s="1"/>
  <c r="AO35" i="194"/>
  <c r="Y17" i="186"/>
  <c r="Y17" i="185"/>
  <c r="Y17" i="184"/>
  <c r="Y38" i="144"/>
  <c r="Z35" i="144"/>
  <c r="Z14" i="186"/>
  <c r="Z14" i="185"/>
  <c r="Z14" i="184"/>
  <c r="AH11" i="182"/>
  <c r="AH32" i="182" s="1"/>
  <c r="AH10" i="195"/>
  <c r="AH10" i="181" s="1"/>
  <c r="AH29" i="194"/>
  <c r="DB10" i="182"/>
  <c r="DB31" i="182" s="1"/>
  <c r="DB9" i="195"/>
  <c r="DB9" i="181" s="1"/>
  <c r="DB28" i="194"/>
  <c r="AL14" i="182"/>
  <c r="AL35" i="182" s="1"/>
  <c r="AL13" i="195"/>
  <c r="AL13" i="181" s="1"/>
  <c r="AL32" i="194"/>
  <c r="AO14" i="161"/>
  <c r="AO34" i="79"/>
  <c r="AO14" i="182"/>
  <c r="AO35" i="182" s="1"/>
  <c r="AO13" i="195"/>
  <c r="AO13" i="181" s="1"/>
  <c r="AO32" i="194"/>
  <c r="O35" i="144"/>
  <c r="O14" i="184"/>
  <c r="O14" i="185"/>
  <c r="O14" i="186"/>
  <c r="V31" i="79"/>
  <c r="V11" i="161"/>
  <c r="AF17" i="182"/>
  <c r="AF38" i="182" s="1"/>
  <c r="AF16" i="195"/>
  <c r="AF16" i="181" s="1"/>
  <c r="AF35" i="194"/>
  <c r="AA17" i="186"/>
  <c r="AA38" i="144"/>
  <c r="AA17" i="184"/>
  <c r="AA17" i="185"/>
  <c r="V17" i="211"/>
  <c r="V38" i="211" s="1"/>
  <c r="V17" i="174"/>
  <c r="V38" i="174" s="1"/>
  <c r="V17" i="171"/>
  <c r="V38" i="171" s="1"/>
  <c r="V16" i="173" s="1"/>
  <c r="AH32" i="144"/>
  <c r="AH11" i="186"/>
  <c r="AH11" i="185"/>
  <c r="AH11" i="184"/>
  <c r="R11" i="186"/>
  <c r="R11" i="185"/>
  <c r="R11" i="184"/>
  <c r="R32" i="144"/>
  <c r="V34" i="79"/>
  <c r="V14" i="161"/>
  <c r="R14" i="182"/>
  <c r="R35" i="182" s="1"/>
  <c r="R13" i="195"/>
  <c r="R13" i="181" s="1"/>
  <c r="R32" i="194"/>
  <c r="AJ14" i="186"/>
  <c r="AJ14" i="185"/>
  <c r="AJ14" i="184"/>
  <c r="AJ35" i="144"/>
  <c r="AE14" i="161"/>
  <c r="AE34" i="79"/>
  <c r="AI19" i="161"/>
  <c r="AI39" i="79"/>
  <c r="AA21" i="174"/>
  <c r="AA42" i="174" s="1"/>
  <c r="AA21" i="171"/>
  <c r="AA42" i="171" s="1"/>
  <c r="AA20" i="173" s="1"/>
  <c r="AA21" i="211"/>
  <c r="AA42" i="211" s="1"/>
  <c r="AA21" i="182"/>
  <c r="AA42" i="182" s="1"/>
  <c r="AA39" i="194"/>
  <c r="AA20" i="195"/>
  <c r="AA20" i="181" s="1"/>
  <c r="Y21" i="186"/>
  <c r="Y21" i="185"/>
  <c r="Y21" i="184"/>
  <c r="Y42" i="144"/>
  <c r="T21" i="161"/>
  <c r="T41" i="79"/>
  <c r="N21" i="211"/>
  <c r="N42" i="211" s="1"/>
  <c r="N21" i="171"/>
  <c r="N42" i="171" s="1"/>
  <c r="N20" i="173" s="1"/>
  <c r="N21" i="174"/>
  <c r="N42" i="174" s="1"/>
  <c r="N21" i="161"/>
  <c r="N41" i="79"/>
  <c r="AU13" i="182"/>
  <c r="AU34" i="182" s="1"/>
  <c r="AU12" i="195"/>
  <c r="AU12" i="181" s="1"/>
  <c r="AU31" i="194"/>
  <c r="DB8" i="182"/>
  <c r="DB29" i="182" s="1"/>
  <c r="DB7" i="195"/>
  <c r="DB7" i="181" s="1"/>
  <c r="DB26" i="194"/>
  <c r="CO10" i="161"/>
  <c r="CO30" i="79"/>
  <c r="Q17" i="161"/>
  <c r="Q37" i="79"/>
  <c r="Q17" i="182"/>
  <c r="Q38" i="182" s="1"/>
  <c r="Q35" i="194"/>
  <c r="Q16" i="195"/>
  <c r="Q16" i="181" s="1"/>
  <c r="AC40" i="144"/>
  <c r="AC19" i="186"/>
  <c r="AC19" i="184"/>
  <c r="AC19" i="185"/>
  <c r="X19" i="211"/>
  <c r="X40" i="211" s="1"/>
  <c r="X19" i="171"/>
  <c r="X40" i="171" s="1"/>
  <c r="X18" i="173" s="1"/>
  <c r="X19" i="174"/>
  <c r="X40" i="174" s="1"/>
  <c r="AU10" i="182"/>
  <c r="AU31" i="182" s="1"/>
  <c r="AU9" i="195"/>
  <c r="AU9" i="181" s="1"/>
  <c r="AU28" i="194"/>
  <c r="AL17" i="182"/>
  <c r="AL38" i="182" s="1"/>
  <c r="AL16" i="195"/>
  <c r="AL16" i="181" s="1"/>
  <c r="AL35" i="194"/>
  <c r="AK17" i="182"/>
  <c r="AK38" i="182" s="1"/>
  <c r="AK16" i="195"/>
  <c r="AK16" i="181" s="1"/>
  <c r="AK35" i="194"/>
  <c r="AP34" i="79"/>
  <c r="AP14" i="161"/>
  <c r="L17" i="171"/>
  <c r="L38" i="171" s="1"/>
  <c r="L16" i="173" s="1"/>
  <c r="L17" i="211"/>
  <c r="L38" i="211" s="1"/>
  <c r="L17" i="174"/>
  <c r="L38" i="174" s="1"/>
  <c r="Z17" i="182"/>
  <c r="Z38" i="182" s="1"/>
  <c r="Z16" i="195"/>
  <c r="Z16" i="181" s="1"/>
  <c r="Z35" i="194"/>
  <c r="AE17" i="211"/>
  <c r="AE38" i="211" s="1"/>
  <c r="AE17" i="174"/>
  <c r="AE38" i="174" s="1"/>
  <c r="AE17" i="171"/>
  <c r="AE38" i="171" s="1"/>
  <c r="AE16" i="173" s="1"/>
  <c r="T14" i="186"/>
  <c r="T14" i="185"/>
  <c r="T14" i="184"/>
  <c r="T35" i="144"/>
  <c r="O14" i="161"/>
  <c r="O34" i="79"/>
  <c r="Z17" i="186"/>
  <c r="Z17" i="185"/>
  <c r="Z17" i="184"/>
  <c r="Z38" i="144"/>
  <c r="R17" i="182"/>
  <c r="R38" i="182" s="1"/>
  <c r="R16" i="195"/>
  <c r="R16" i="181" s="1"/>
  <c r="R35" i="194"/>
  <c r="X11" i="161"/>
  <c r="X31" i="79"/>
  <c r="AB11" i="161"/>
  <c r="AB31" i="79"/>
  <c r="AC14" i="186"/>
  <c r="AC14" i="185"/>
  <c r="AC14" i="184"/>
  <c r="AC35" i="144"/>
  <c r="T11" i="182"/>
  <c r="T32" i="182" s="1"/>
  <c r="T10" i="195"/>
  <c r="T10" i="181" s="1"/>
  <c r="T29" i="194"/>
  <c r="AO21" i="182"/>
  <c r="AO42" i="182" s="1"/>
  <c r="AO20" i="195"/>
  <c r="AO20" i="181" s="1"/>
  <c r="AO39" i="194"/>
  <c r="AL21" i="182"/>
  <c r="AL42" i="182" s="1"/>
  <c r="AL20" i="195"/>
  <c r="AL20" i="181" s="1"/>
  <c r="AL39" i="194"/>
  <c r="AI21" i="161"/>
  <c r="AI41" i="79"/>
  <c r="R42" i="144"/>
  <c r="R21" i="186"/>
  <c r="R21" i="185"/>
  <c r="R21" i="184"/>
  <c r="V19" i="174"/>
  <c r="V40" i="174" s="1"/>
  <c r="V19" i="211"/>
  <c r="V40" i="211" s="1"/>
  <c r="V19" i="171"/>
  <c r="V40" i="171" s="1"/>
  <c r="V18" i="173" s="1"/>
  <c r="V19" i="182"/>
  <c r="V40" i="182" s="1"/>
  <c r="V37" i="194"/>
  <c r="V18" i="195"/>
  <c r="V18" i="181" s="1"/>
  <c r="T21" i="186"/>
  <c r="T21" i="185"/>
  <c r="T21" i="184"/>
  <c r="T42" i="144"/>
  <c r="O21" i="161"/>
  <c r="O41" i="79"/>
  <c r="DF8" i="182"/>
  <c r="DF29" i="182" s="1"/>
  <c r="DF7" i="195"/>
  <c r="DF7" i="181" s="1"/>
  <c r="DF26" i="194"/>
  <c r="DH16" i="182"/>
  <c r="DH37" i="182" s="1"/>
  <c r="DH15" i="195"/>
  <c r="DH15" i="181" s="1"/>
  <c r="DH34" i="194"/>
  <c r="CW13" i="161"/>
  <c r="CW33" i="79"/>
  <c r="CV36" i="79"/>
  <c r="CV16" i="161"/>
  <c r="CO8" i="182"/>
  <c r="CO29" i="182" s="1"/>
  <c r="CO7" i="195"/>
  <c r="CO7" i="181" s="1"/>
  <c r="CO26" i="194"/>
  <c r="H11" i="155"/>
  <c r="H23" i="155" s="1"/>
  <c r="H11" i="156"/>
  <c r="H23" i="156" s="1"/>
  <c r="H10" i="166" s="1"/>
  <c r="H11" i="167"/>
  <c r="H23" i="167" s="1"/>
  <c r="J17" i="182"/>
  <c r="J38" i="182" s="1"/>
  <c r="J16" i="195"/>
  <c r="J16" i="181" s="1"/>
  <c r="J35" i="194"/>
  <c r="S35" i="144"/>
  <c r="S14" i="186"/>
  <c r="S14" i="184"/>
  <c r="S14" i="185"/>
  <c r="AF19" i="186"/>
  <c r="AF19" i="185"/>
  <c r="AF19" i="184"/>
  <c r="AF40" i="144"/>
  <c r="N19" i="174"/>
  <c r="N40" i="174" s="1"/>
  <c r="N19" i="211"/>
  <c r="N40" i="211" s="1"/>
  <c r="N19" i="171"/>
  <c r="N40" i="171" s="1"/>
  <c r="N18" i="173" s="1"/>
  <c r="DH8" i="182"/>
  <c r="DH29" i="182" s="1"/>
  <c r="DH7" i="195"/>
  <c r="DH7" i="181" s="1"/>
  <c r="DH26" i="194"/>
  <c r="CO16" i="182"/>
  <c r="CO37" i="182" s="1"/>
  <c r="CO34" i="194"/>
  <c r="CO15" i="195"/>
  <c r="CO15" i="181" s="1"/>
  <c r="AN17" i="182"/>
  <c r="AN38" i="182" s="1"/>
  <c r="AN16" i="195"/>
  <c r="AN16" i="181" s="1"/>
  <c r="AN35" i="194"/>
  <c r="AS11" i="182"/>
  <c r="AS32" i="182" s="1"/>
  <c r="AS10" i="195"/>
  <c r="AS10" i="181" s="1"/>
  <c r="AS29" i="194"/>
  <c r="AS17" i="161"/>
  <c r="AS37" i="79"/>
  <c r="N11" i="211"/>
  <c r="N32" i="211" s="1"/>
  <c r="N11" i="174"/>
  <c r="N32" i="174" s="1"/>
  <c r="N11" i="171"/>
  <c r="N32" i="171" s="1"/>
  <c r="N10" i="173" s="1"/>
  <c r="N31" i="79"/>
  <c r="N11" i="161"/>
  <c r="Z11" i="182"/>
  <c r="Z32" i="182" s="1"/>
  <c r="Z10" i="195"/>
  <c r="Z10" i="181" s="1"/>
  <c r="Z29" i="194"/>
  <c r="Y14" i="186"/>
  <c r="Y14" i="185"/>
  <c r="Y14" i="184"/>
  <c r="Y35" i="144"/>
  <c r="T14" i="161"/>
  <c r="T34" i="79"/>
  <c r="L14" i="174"/>
  <c r="L35" i="174" s="1"/>
  <c r="L14" i="171"/>
  <c r="L35" i="171" s="1"/>
  <c r="L13" i="173" s="1"/>
  <c r="L14" i="211"/>
  <c r="L35" i="211" s="1"/>
  <c r="Z14" i="182"/>
  <c r="Z35" i="182" s="1"/>
  <c r="Z13" i="195"/>
  <c r="Z13" i="181" s="1"/>
  <c r="Z32" i="194"/>
  <c r="AE11" i="211"/>
  <c r="AE32" i="211" s="1"/>
  <c r="AE11" i="174"/>
  <c r="AE32" i="174" s="1"/>
  <c r="AE11" i="171"/>
  <c r="AE32" i="171" s="1"/>
  <c r="AE10" i="173" s="1"/>
  <c r="AN17" i="186"/>
  <c r="AN17" i="185"/>
  <c r="AN17" i="184"/>
  <c r="AN38" i="144"/>
  <c r="O11" i="161"/>
  <c r="O31" i="79"/>
  <c r="R35" i="144"/>
  <c r="R14" i="186"/>
  <c r="R14" i="185"/>
  <c r="R14" i="184"/>
  <c r="AA17" i="182"/>
  <c r="AA38" i="182" s="1"/>
  <c r="AA35" i="194"/>
  <c r="AA16" i="195"/>
  <c r="AA16" i="181" s="1"/>
  <c r="AI14" i="161"/>
  <c r="AI34" i="79"/>
  <c r="AK19" i="182"/>
  <c r="AK40" i="182" s="1"/>
  <c r="AK37" i="194"/>
  <c r="AK18" i="195"/>
  <c r="AK18" i="181" s="1"/>
  <c r="AH19" i="182"/>
  <c r="AH40" i="182" s="1"/>
  <c r="AH18" i="195"/>
  <c r="AH18" i="181" s="1"/>
  <c r="AH37" i="194"/>
  <c r="L21" i="174"/>
  <c r="L42" i="174" s="1"/>
  <c r="L21" i="171"/>
  <c r="L42" i="171" s="1"/>
  <c r="L20" i="173" s="1"/>
  <c r="L21" i="211"/>
  <c r="L42" i="211" s="1"/>
  <c r="L21" i="182"/>
  <c r="L42" i="182" s="1"/>
  <c r="L20" i="195"/>
  <c r="L20" i="181" s="1"/>
  <c r="L39" i="194"/>
  <c r="M19" i="182"/>
  <c r="M40" i="182" s="1"/>
  <c r="M37" i="194"/>
  <c r="M18" i="195"/>
  <c r="M18" i="181" s="1"/>
  <c r="U21" i="161"/>
  <c r="U41" i="79"/>
  <c r="O19" i="211"/>
  <c r="O40" i="211" s="1"/>
  <c r="O19" i="171"/>
  <c r="O40" i="171" s="1"/>
  <c r="O18" i="173" s="1"/>
  <c r="O19" i="174"/>
  <c r="O40" i="174" s="1"/>
  <c r="CV8" i="182"/>
  <c r="CV29" i="182" s="1"/>
  <c r="CV7" i="195"/>
  <c r="CV7" i="181" s="1"/>
  <c r="CV26" i="194"/>
  <c r="H8" i="182"/>
  <c r="H29" i="182" s="1"/>
  <c r="H7" i="195"/>
  <c r="H7" i="181" s="1"/>
  <c r="H26" i="194"/>
  <c r="DH10" i="182"/>
  <c r="DH31" i="182" s="1"/>
  <c r="DH9" i="195"/>
  <c r="DH9" i="181" s="1"/>
  <c r="DH28" i="194"/>
  <c r="CW16" i="161"/>
  <c r="CW36" i="79"/>
  <c r="CV30" i="79"/>
  <c r="CV10" i="161"/>
  <c r="AU16" i="182"/>
  <c r="AU37" i="182" s="1"/>
  <c r="AU15" i="195"/>
  <c r="AU15" i="181" s="1"/>
  <c r="AU34" i="194"/>
  <c r="H13" i="155"/>
  <c r="H25" i="155" s="1"/>
  <c r="H13" i="167"/>
  <c r="H25" i="167" s="1"/>
  <c r="H13" i="156"/>
  <c r="H25" i="156" s="1"/>
  <c r="H12" i="166" s="1"/>
  <c r="R11" i="182"/>
  <c r="R32" i="182" s="1"/>
  <c r="R10" i="195"/>
  <c r="R10" i="181" s="1"/>
  <c r="R29" i="194"/>
  <c r="R17" i="186"/>
  <c r="R17" i="185"/>
  <c r="R17" i="184"/>
  <c r="R38" i="144"/>
  <c r="AC17" i="211"/>
  <c r="AC38" i="211" s="1"/>
  <c r="AC17" i="174"/>
  <c r="AC38" i="174" s="1"/>
  <c r="AC17" i="171"/>
  <c r="AC38" i="171" s="1"/>
  <c r="AC16" i="173" s="1"/>
  <c r="U11" i="182"/>
  <c r="U32" i="182" s="1"/>
  <c r="U10" i="195"/>
  <c r="U10" i="181" s="1"/>
  <c r="U29" i="194"/>
  <c r="AA11" i="171"/>
  <c r="AA32" i="171" s="1"/>
  <c r="AA10" i="173" s="1"/>
  <c r="AA11" i="211"/>
  <c r="AA32" i="211" s="1"/>
  <c r="AA11" i="174"/>
  <c r="AA32" i="174" s="1"/>
  <c r="AM42" i="144"/>
  <c r="AM21" i="184"/>
  <c r="AM21" i="185"/>
  <c r="AM21" i="186"/>
  <c r="AH21" i="161"/>
  <c r="AH41" i="79"/>
  <c r="T19" i="182"/>
  <c r="T40" i="182" s="1"/>
  <c r="T18" i="195"/>
  <c r="T18" i="181" s="1"/>
  <c r="T37" i="194"/>
  <c r="M31" i="144"/>
  <c r="M10" i="186"/>
  <c r="M10" i="184"/>
  <c r="M10" i="185"/>
  <c r="DS6" i="194"/>
  <c r="DS7" i="132"/>
  <c r="DS27" i="132" s="1"/>
  <c r="DS6" i="160" s="1"/>
  <c r="DS7" i="79"/>
  <c r="DB18" i="194"/>
  <c r="DB19" i="132"/>
  <c r="DB39" i="132" s="1"/>
  <c r="DB18" i="160" s="1"/>
  <c r="DB19" i="79"/>
  <c r="CO16" i="194"/>
  <c r="CO17" i="132"/>
  <c r="CO37" i="132" s="1"/>
  <c r="CO16" i="160" s="1"/>
  <c r="CO17" i="79"/>
  <c r="AU16" i="194"/>
  <c r="AU17" i="132"/>
  <c r="AU37" i="132" s="1"/>
  <c r="AU16" i="160" s="1"/>
  <c r="AU17" i="79"/>
  <c r="DH13" i="194"/>
  <c r="DH14" i="132"/>
  <c r="DH34" i="132" s="1"/>
  <c r="DH13" i="160" s="1"/>
  <c r="DH14" i="79"/>
  <c r="BS6" i="194"/>
  <c r="BS7" i="132"/>
  <c r="BS27" i="132" s="1"/>
  <c r="BS6" i="160" s="1"/>
  <c r="BS7" i="79"/>
  <c r="CO18" i="194"/>
  <c r="CO19" i="132"/>
  <c r="CO39" i="132" s="1"/>
  <c r="CO18" i="160" s="1"/>
  <c r="CO19" i="79"/>
  <c r="CO13" i="194"/>
  <c r="CO14" i="132"/>
  <c r="CO34" i="132" s="1"/>
  <c r="CO13" i="160" s="1"/>
  <c r="CO14" i="79"/>
  <c r="CW13" i="194"/>
  <c r="CW14" i="132"/>
  <c r="CW34" i="132" s="1"/>
  <c r="CW13" i="160" s="1"/>
  <c r="CW14" i="79"/>
  <c r="H13" i="194"/>
  <c r="H14" i="132"/>
  <c r="H34" i="132" s="1"/>
  <c r="H13" i="160" s="1"/>
  <c r="H14" i="79"/>
  <c r="N14" i="210"/>
  <c r="N34" i="210" s="1"/>
  <c r="N14" i="209"/>
  <c r="N34" i="209" s="1"/>
  <c r="H14" i="172"/>
  <c r="H14" i="193"/>
  <c r="M14" i="144" s="1"/>
  <c r="DF20" i="194"/>
  <c r="DF21" i="79"/>
  <c r="DF21" i="132"/>
  <c r="DF41" i="132" s="1"/>
  <c r="DF20" i="160" s="1"/>
  <c r="DB16" i="194"/>
  <c r="DB17" i="79"/>
  <c r="DB17" i="132"/>
  <c r="DB37" i="132" s="1"/>
  <c r="DB16" i="160" s="1"/>
  <c r="DH11" i="132"/>
  <c r="DH31" i="132" s="1"/>
  <c r="DH10" i="160" s="1"/>
  <c r="DH10" i="194"/>
  <c r="DH11" i="79"/>
  <c r="CW10" i="194"/>
  <c r="CW11" i="132"/>
  <c r="CW31" i="132" s="1"/>
  <c r="CW10" i="160" s="1"/>
  <c r="CW11" i="79"/>
  <c r="AB19" i="182"/>
  <c r="AB40" i="182" s="1"/>
  <c r="AB18" i="195"/>
  <c r="AB18" i="181" s="1"/>
  <c r="AB37" i="194"/>
  <c r="AL11" i="182"/>
  <c r="AL32" i="182" s="1"/>
  <c r="AL10" i="195"/>
  <c r="AL10" i="181" s="1"/>
  <c r="AL29" i="194"/>
  <c r="T17" i="171"/>
  <c r="T38" i="171" s="1"/>
  <c r="T16" i="173" s="1"/>
  <c r="T17" i="174"/>
  <c r="T38" i="174" s="1"/>
  <c r="T17" i="211"/>
  <c r="T38" i="211" s="1"/>
  <c r="T17" i="182"/>
  <c r="T38" i="182" s="1"/>
  <c r="T35" i="194"/>
  <c r="T16" i="195"/>
  <c r="T16" i="181" s="1"/>
  <c r="U14" i="211"/>
  <c r="U35" i="211" s="1"/>
  <c r="U14" i="174"/>
  <c r="U35" i="174" s="1"/>
  <c r="U14" i="171"/>
  <c r="U35" i="171" s="1"/>
  <c r="U13" i="173" s="1"/>
  <c r="AK21" i="182"/>
  <c r="AK42" i="182" s="1"/>
  <c r="AK39" i="194"/>
  <c r="AK20" i="195"/>
  <c r="AK20" i="181" s="1"/>
  <c r="L19" i="211"/>
  <c r="L40" i="211" s="1"/>
  <c r="L19" i="171"/>
  <c r="L40" i="171" s="1"/>
  <c r="L18" i="173" s="1"/>
  <c r="L19" i="174"/>
  <c r="L40" i="174" s="1"/>
  <c r="AN14" i="161"/>
  <c r="AN34" i="79"/>
  <c r="AK14" i="182"/>
  <c r="AK35" i="182" s="1"/>
  <c r="AK13" i="195"/>
  <c r="AK13" i="181" s="1"/>
  <c r="AK32" i="194"/>
  <c r="J14" i="211"/>
  <c r="J35" i="211" s="1"/>
  <c r="J14" i="174"/>
  <c r="J35" i="174" s="1"/>
  <c r="J14" i="171"/>
  <c r="J35" i="171" s="1"/>
  <c r="J13" i="173" s="1"/>
  <c r="J34" i="79"/>
  <c r="J14" i="161"/>
  <c r="V11" i="182"/>
  <c r="V32" i="182" s="1"/>
  <c r="V10" i="195"/>
  <c r="V10" i="181" s="1"/>
  <c r="V29" i="194"/>
  <c r="S17" i="184"/>
  <c r="S17" i="185"/>
  <c r="S17" i="186"/>
  <c r="S38" i="144"/>
  <c r="V37" i="79"/>
  <c r="V17" i="161"/>
  <c r="AC11" i="211"/>
  <c r="AC32" i="211" s="1"/>
  <c r="AC11" i="174"/>
  <c r="AC32" i="174" s="1"/>
  <c r="AC11" i="171"/>
  <c r="AC32" i="171" s="1"/>
  <c r="AC10" i="173" s="1"/>
  <c r="AC11" i="182"/>
  <c r="AC32" i="182" s="1"/>
  <c r="AC10" i="195"/>
  <c r="AC10" i="181" s="1"/>
  <c r="AC29" i="194"/>
  <c r="AK14" i="186"/>
  <c r="AK14" i="185"/>
  <c r="AK14" i="184"/>
  <c r="AK35" i="144"/>
  <c r="AF14" i="161"/>
  <c r="AF34" i="79"/>
  <c r="M11" i="211"/>
  <c r="M32" i="211" s="1"/>
  <c r="M11" i="174"/>
  <c r="M32" i="174" s="1"/>
  <c r="M11" i="171"/>
  <c r="M32" i="171" s="1"/>
  <c r="M10" i="173" s="1"/>
  <c r="V14" i="211"/>
  <c r="V35" i="211" s="1"/>
  <c r="V14" i="174"/>
  <c r="V35" i="174" s="1"/>
  <c r="V14" i="171"/>
  <c r="V35" i="171" s="1"/>
  <c r="V13" i="173" s="1"/>
  <c r="V14" i="182"/>
  <c r="V35" i="182" s="1"/>
  <c r="V13" i="195"/>
  <c r="V13" i="181" s="1"/>
  <c r="V32" i="194"/>
  <c r="AC17" i="186"/>
  <c r="AC17" i="185"/>
  <c r="AC17" i="184"/>
  <c r="AC38" i="144"/>
  <c r="X17" i="161"/>
  <c r="X37" i="79"/>
  <c r="AS21" i="182"/>
  <c r="AS42" i="182" s="1"/>
  <c r="AS20" i="195"/>
  <c r="AS20" i="181" s="1"/>
  <c r="AS39" i="194"/>
  <c r="AN19" i="161"/>
  <c r="AN39" i="79"/>
  <c r="AL19" i="161"/>
  <c r="AL39" i="79"/>
  <c r="AN19" i="186"/>
  <c r="AN19" i="185"/>
  <c r="AN19" i="184"/>
  <c r="AN40" i="144"/>
  <c r="AI19" i="182"/>
  <c r="AI40" i="182" s="1"/>
  <c r="AI18" i="195"/>
  <c r="AI18" i="181" s="1"/>
  <c r="AI37" i="194"/>
  <c r="AC21" i="186"/>
  <c r="AC21" i="185"/>
  <c r="AC21" i="184"/>
  <c r="AC42" i="144"/>
  <c r="X21" i="161"/>
  <c r="X41" i="79"/>
  <c r="T21" i="174"/>
  <c r="T42" i="174" s="1"/>
  <c r="T21" i="171"/>
  <c r="T42" i="171" s="1"/>
  <c r="T20" i="173" s="1"/>
  <c r="T21" i="211"/>
  <c r="T42" i="211" s="1"/>
  <c r="N21" i="182"/>
  <c r="N42" i="182" s="1"/>
  <c r="N20" i="195"/>
  <c r="N20" i="181" s="1"/>
  <c r="N39" i="194"/>
  <c r="DB13" i="161"/>
  <c r="DB33" i="79"/>
  <c r="DH33" i="79"/>
  <c r="DH13" i="161"/>
  <c r="DF10" i="182"/>
  <c r="DF31" i="182" s="1"/>
  <c r="DF9" i="195"/>
  <c r="DF9" i="181" s="1"/>
  <c r="DF28" i="194"/>
  <c r="AU8" i="182"/>
  <c r="AU29" i="182" s="1"/>
  <c r="AU7" i="195"/>
  <c r="AU7" i="181" s="1"/>
  <c r="AU26" i="194"/>
  <c r="AS19" i="161"/>
  <c r="AS39" i="79"/>
  <c r="X19" i="161"/>
  <c r="X39" i="79"/>
  <c r="CW8" i="182"/>
  <c r="CW29" i="182" s="1"/>
  <c r="CW7" i="195"/>
  <c r="CW7" i="181" s="1"/>
  <c r="CW26" i="194"/>
  <c r="CW9" i="195"/>
  <c r="CW9" i="181" s="1"/>
  <c r="CW10" i="182"/>
  <c r="CW31" i="182" s="1"/>
  <c r="CW28" i="194"/>
  <c r="AK17" i="161"/>
  <c r="AK37" i="79"/>
  <c r="AP14" i="182"/>
  <c r="AP35" i="182" s="1"/>
  <c r="AP13" i="195"/>
  <c r="AP13" i="181" s="1"/>
  <c r="AP32" i="194"/>
  <c r="AP19" i="182"/>
  <c r="AP40" i="182" s="1"/>
  <c r="AP18" i="195"/>
  <c r="AP18" i="181" s="1"/>
  <c r="AP37" i="194"/>
  <c r="O11" i="186"/>
  <c r="O11" i="184"/>
  <c r="O11" i="185"/>
  <c r="O32" i="144"/>
  <c r="V35" i="144"/>
  <c r="V14" i="186"/>
  <c r="V14" i="185"/>
  <c r="V14" i="184"/>
  <c r="L17" i="182"/>
  <c r="L38" i="182" s="1"/>
  <c r="L35" i="194"/>
  <c r="L16" i="195"/>
  <c r="L16" i="181" s="1"/>
  <c r="Z17" i="211"/>
  <c r="Z38" i="211" s="1"/>
  <c r="Z17" i="174"/>
  <c r="Z38" i="174" s="1"/>
  <c r="Z17" i="171"/>
  <c r="Z38" i="171" s="1"/>
  <c r="Z16" i="173" s="1"/>
  <c r="AJ17" i="186"/>
  <c r="AJ17" i="185"/>
  <c r="AJ17" i="184"/>
  <c r="AJ38" i="144"/>
  <c r="AE17" i="161"/>
  <c r="AE37" i="79"/>
  <c r="O14" i="174"/>
  <c r="O35" i="174" s="1"/>
  <c r="O14" i="171"/>
  <c r="O35" i="171" s="1"/>
  <c r="O13" i="173" s="1"/>
  <c r="O14" i="211"/>
  <c r="O35" i="211" s="1"/>
  <c r="U17" i="211"/>
  <c r="U38" i="211" s="1"/>
  <c r="U17" i="174"/>
  <c r="U38" i="174" s="1"/>
  <c r="U17" i="171"/>
  <c r="U38" i="171" s="1"/>
  <c r="U16" i="173" s="1"/>
  <c r="U17" i="182"/>
  <c r="U38" i="182" s="1"/>
  <c r="U16" i="195"/>
  <c r="U16" i="181" s="1"/>
  <c r="U35" i="194"/>
  <c r="V11" i="186"/>
  <c r="V11" i="185"/>
  <c r="V11" i="184"/>
  <c r="V32" i="144"/>
  <c r="Q11" i="161"/>
  <c r="Q31" i="79"/>
  <c r="AC11" i="186"/>
  <c r="AC11" i="185"/>
  <c r="AC11" i="184"/>
  <c r="AC32" i="144"/>
  <c r="AA14" i="174"/>
  <c r="AA35" i="174" s="1"/>
  <c r="AA14" i="171"/>
  <c r="AA35" i="171" s="1"/>
  <c r="AA13" i="173" s="1"/>
  <c r="AA14" i="211"/>
  <c r="AA35" i="211" s="1"/>
  <c r="AA14" i="182"/>
  <c r="AA35" i="182" s="1"/>
  <c r="AA32" i="194"/>
  <c r="AA13" i="195"/>
  <c r="AA13" i="181" s="1"/>
  <c r="AG11" i="186"/>
  <c r="AG11" i="185"/>
  <c r="AG11" i="184"/>
  <c r="AG32" i="144"/>
  <c r="X14" i="174"/>
  <c r="X35" i="174" s="1"/>
  <c r="X14" i="171"/>
  <c r="X35" i="171" s="1"/>
  <c r="X13" i="173" s="1"/>
  <c r="X14" i="211"/>
  <c r="X35" i="211" s="1"/>
  <c r="X14" i="182"/>
  <c r="X35" i="182" s="1"/>
  <c r="X32" i="194"/>
  <c r="X13" i="195"/>
  <c r="X13" i="181" s="1"/>
  <c r="L11" i="161"/>
  <c r="L31" i="79"/>
  <c r="AO21" i="161"/>
  <c r="AO41" i="79"/>
  <c r="AB21" i="174"/>
  <c r="AB42" i="174" s="1"/>
  <c r="AB21" i="171"/>
  <c r="AB42" i="171" s="1"/>
  <c r="AB20" i="173" s="1"/>
  <c r="AB21" i="211"/>
  <c r="AB42" i="211" s="1"/>
  <c r="AB21" i="161"/>
  <c r="AB41" i="79"/>
  <c r="AN42" i="144"/>
  <c r="AN21" i="186"/>
  <c r="AN21" i="185"/>
  <c r="AN21" i="184"/>
  <c r="M21" i="211"/>
  <c r="M42" i="211" s="1"/>
  <c r="M21" i="174"/>
  <c r="M42" i="174" s="1"/>
  <c r="M21" i="171"/>
  <c r="M42" i="171" s="1"/>
  <c r="M20" i="173" s="1"/>
  <c r="M21" i="182"/>
  <c r="M42" i="182" s="1"/>
  <c r="M20" i="195"/>
  <c r="M20" i="181" s="1"/>
  <c r="M39" i="194"/>
  <c r="U19" i="211"/>
  <c r="U40" i="211" s="1"/>
  <c r="U19" i="171"/>
  <c r="U40" i="171" s="1"/>
  <c r="U18" i="173" s="1"/>
  <c r="U19" i="174"/>
  <c r="U40" i="174" s="1"/>
  <c r="U19" i="161"/>
  <c r="U39" i="79"/>
  <c r="O21" i="174"/>
  <c r="O42" i="174" s="1"/>
  <c r="O21" i="171"/>
  <c r="O42" i="171" s="1"/>
  <c r="O20" i="173" s="1"/>
  <c r="O21" i="211"/>
  <c r="O42" i="211" s="1"/>
  <c r="CO13" i="182"/>
  <c r="CO34" i="182" s="1"/>
  <c r="CO31" i="194"/>
  <c r="CO12" i="195"/>
  <c r="CO12" i="181" s="1"/>
  <c r="DF18" i="194"/>
  <c r="DF19" i="132"/>
  <c r="DF39" i="132" s="1"/>
  <c r="DF18" i="160" s="1"/>
  <c r="DF19" i="79"/>
  <c r="DF13" i="161"/>
  <c r="DF33" i="79"/>
  <c r="CV16" i="182"/>
  <c r="CV37" i="182" s="1"/>
  <c r="CV15" i="195"/>
  <c r="CV15" i="181" s="1"/>
  <c r="CV34" i="194"/>
  <c r="H13" i="211"/>
  <c r="H34" i="211" s="1"/>
  <c r="H13" i="171"/>
  <c r="H34" i="171" s="1"/>
  <c r="H12" i="173" s="1"/>
  <c r="H13" i="174"/>
  <c r="H34" i="174" s="1"/>
  <c r="AC14" i="211"/>
  <c r="AC35" i="211" s="1"/>
  <c r="AC14" i="174"/>
  <c r="AC35" i="174" s="1"/>
  <c r="AC14" i="171"/>
  <c r="AC35" i="171" s="1"/>
  <c r="AC13" i="173" s="1"/>
  <c r="AC14" i="182"/>
  <c r="AC35" i="182" s="1"/>
  <c r="AC32" i="194"/>
  <c r="AC13" i="195"/>
  <c r="AC13" i="181" s="1"/>
  <c r="AK11" i="186"/>
  <c r="AK11" i="185"/>
  <c r="AK11" i="184"/>
  <c r="AK32" i="144"/>
  <c r="AF11" i="161"/>
  <c r="AF31" i="79"/>
  <c r="N14" i="211"/>
  <c r="N35" i="211" s="1"/>
  <c r="N14" i="171"/>
  <c r="N35" i="171" s="1"/>
  <c r="N13" i="173" s="1"/>
  <c r="N14" i="174"/>
  <c r="N35" i="174" s="1"/>
  <c r="N34" i="79"/>
  <c r="N14" i="161"/>
  <c r="AN21" i="161"/>
  <c r="AN41" i="79"/>
  <c r="AA19" i="211"/>
  <c r="AA40" i="211" s="1"/>
  <c r="AA19" i="171"/>
  <c r="AA40" i="171" s="1"/>
  <c r="AA18" i="173" s="1"/>
  <c r="AA19" i="174"/>
  <c r="AA40" i="174" s="1"/>
  <c r="N19" i="182"/>
  <c r="N40" i="182" s="1"/>
  <c r="N18" i="195"/>
  <c r="N18" i="181" s="1"/>
  <c r="N37" i="194"/>
  <c r="DH18" i="194"/>
  <c r="DH19" i="79"/>
  <c r="DH19" i="132"/>
  <c r="DH39" i="132" s="1"/>
  <c r="DH18" i="160" s="1"/>
  <c r="N10" i="195"/>
  <c r="N10" i="181" s="1"/>
  <c r="N11" i="182"/>
  <c r="N32" i="182" s="1"/>
  <c r="N29" i="194"/>
  <c r="Z11" i="211"/>
  <c r="Z32" i="211" s="1"/>
  <c r="Z11" i="174"/>
  <c r="Z32" i="174" s="1"/>
  <c r="Z11" i="171"/>
  <c r="Z32" i="171" s="1"/>
  <c r="Z10" i="173" s="1"/>
  <c r="T17" i="186"/>
  <c r="T17" i="185"/>
  <c r="T17" i="184"/>
  <c r="T38" i="144"/>
  <c r="O17" i="161"/>
  <c r="O37" i="79"/>
  <c r="T14" i="174"/>
  <c r="T35" i="174" s="1"/>
  <c r="T14" i="171"/>
  <c r="T35" i="171" s="1"/>
  <c r="T13" i="173" s="1"/>
  <c r="T14" i="211"/>
  <c r="T35" i="211" s="1"/>
  <c r="L14" i="182"/>
  <c r="L35" i="182" s="1"/>
  <c r="L13" i="195"/>
  <c r="L13" i="181" s="1"/>
  <c r="L32" i="194"/>
  <c r="Z14" i="211"/>
  <c r="Z35" i="211" s="1"/>
  <c r="Z14" i="174"/>
  <c r="Z35" i="174" s="1"/>
  <c r="Z14" i="171"/>
  <c r="Z35" i="171" s="1"/>
  <c r="Z13" i="173" s="1"/>
  <c r="AE11" i="161"/>
  <c r="AE31" i="79"/>
  <c r="AI17" i="182"/>
  <c r="AI38" i="182" s="1"/>
  <c r="AI35" i="194"/>
  <c r="AI16" i="195"/>
  <c r="AI16" i="181" s="1"/>
  <c r="AI11" i="161"/>
  <c r="AI31" i="79"/>
  <c r="T11" i="186"/>
  <c r="T11" i="185"/>
  <c r="T11" i="184"/>
  <c r="T32" i="144"/>
  <c r="M14" i="211"/>
  <c r="M35" i="211" s="1"/>
  <c r="M14" i="174"/>
  <c r="M35" i="174" s="1"/>
  <c r="M14" i="171"/>
  <c r="M35" i="171" s="1"/>
  <c r="M13" i="173" s="1"/>
  <c r="M14" i="182"/>
  <c r="M35" i="182" s="1"/>
  <c r="M32" i="194"/>
  <c r="M13" i="195"/>
  <c r="M13" i="181" s="1"/>
  <c r="AA17" i="171"/>
  <c r="AA38" i="171" s="1"/>
  <c r="AA16" i="173" s="1"/>
  <c r="AA17" i="211"/>
  <c r="AA38" i="211" s="1"/>
  <c r="AA17" i="174"/>
  <c r="AA38" i="174" s="1"/>
  <c r="AN35" i="144"/>
  <c r="AN14" i="186"/>
  <c r="AN14" i="185"/>
  <c r="AN14" i="184"/>
  <c r="AO19" i="161"/>
  <c r="AO39" i="79"/>
  <c r="AM40" i="144"/>
  <c r="AM19" i="186"/>
  <c r="AM19" i="185"/>
  <c r="AM19" i="184"/>
  <c r="AH19" i="161"/>
  <c r="AH39" i="79"/>
  <c r="AA42" i="144"/>
  <c r="AA21" i="186"/>
  <c r="AA21" i="184"/>
  <c r="AA21" i="185"/>
  <c r="Z42" i="144"/>
  <c r="Z21" i="186"/>
  <c r="Z21" i="185"/>
  <c r="Z21" i="184"/>
  <c r="O19" i="182"/>
  <c r="O40" i="182" s="1"/>
  <c r="O18" i="195"/>
  <c r="O18" i="181" s="1"/>
  <c r="O37" i="194"/>
  <c r="CV20" i="194"/>
  <c r="CV21" i="132"/>
  <c r="CV41" i="132" s="1"/>
  <c r="CV20" i="160" s="1"/>
  <c r="CV21" i="79"/>
  <c r="H8" i="174"/>
  <c r="H29" i="174" s="1"/>
  <c r="H8" i="171"/>
  <c r="H29" i="171" s="1"/>
  <c r="H7" i="173" s="1"/>
  <c r="H8" i="211"/>
  <c r="H29" i="211" s="1"/>
  <c r="H18" i="194"/>
  <c r="H19" i="79"/>
  <c r="H19" i="132"/>
  <c r="H39" i="132" s="1"/>
  <c r="H18" i="160" s="1"/>
  <c r="N19" i="209"/>
  <c r="N39" i="209" s="1"/>
  <c r="H19" i="193"/>
  <c r="M19" i="144" s="1"/>
  <c r="N19" i="210"/>
  <c r="N39" i="210" s="1"/>
  <c r="H19" i="172"/>
  <c r="DB16" i="161"/>
  <c r="DB36" i="79"/>
  <c r="CV9" i="195"/>
  <c r="CV9" i="181" s="1"/>
  <c r="CV10" i="182"/>
  <c r="CV31" i="182" s="1"/>
  <c r="CV28" i="194"/>
  <c r="M37" i="144"/>
  <c r="M16" i="185"/>
  <c r="M16" i="186"/>
  <c r="M16" i="184"/>
  <c r="AG17" i="186"/>
  <c r="AG17" i="185"/>
  <c r="AG17" i="184"/>
  <c r="AG38" i="144"/>
  <c r="AB17" i="161"/>
  <c r="AB37" i="79"/>
  <c r="M17" i="211"/>
  <c r="M38" i="211" s="1"/>
  <c r="M17" i="174"/>
  <c r="M38" i="174" s="1"/>
  <c r="M17" i="171"/>
  <c r="M38" i="171" s="1"/>
  <c r="M16" i="173" s="1"/>
  <c r="AC17" i="182"/>
  <c r="AC38" i="182" s="1"/>
  <c r="AC16" i="195"/>
  <c r="AC16" i="181" s="1"/>
  <c r="AC35" i="194"/>
  <c r="U11" i="161"/>
  <c r="U31" i="79"/>
  <c r="AF11" i="186"/>
  <c r="AF11" i="185"/>
  <c r="AF11" i="184"/>
  <c r="AF32" i="144"/>
  <c r="AA11" i="161"/>
  <c r="AA31" i="79"/>
  <c r="AH21" i="182"/>
  <c r="AH42" i="182" s="1"/>
  <c r="AH20" i="195"/>
  <c r="AH20" i="181" s="1"/>
  <c r="AH39" i="194"/>
  <c r="DF16" i="161"/>
  <c r="DF36" i="79"/>
  <c r="H10" i="174"/>
  <c r="H31" i="174" s="1"/>
  <c r="H10" i="211"/>
  <c r="H31" i="211" s="1"/>
  <c r="H10" i="171"/>
  <c r="H31" i="171" s="1"/>
  <c r="H9" i="173" s="1"/>
  <c r="H30" i="79"/>
  <c r="H10" i="161"/>
  <c r="AU20" i="194"/>
  <c r="AU21" i="132"/>
  <c r="AU41" i="132" s="1"/>
  <c r="AU20" i="160" s="1"/>
  <c r="AU21" i="79"/>
  <c r="DH17" i="132"/>
  <c r="DH37" i="132" s="1"/>
  <c r="DH16" i="160" s="1"/>
  <c r="DH16" i="194"/>
  <c r="DH17" i="79"/>
  <c r="DF10" i="194"/>
  <c r="DF11" i="79"/>
  <c r="DF11" i="132"/>
  <c r="DF31" i="132" s="1"/>
  <c r="DF10" i="160" s="1"/>
  <c r="CW20" i="194"/>
  <c r="CW21" i="132"/>
  <c r="CW41" i="132" s="1"/>
  <c r="CW20" i="160" s="1"/>
  <c r="CW21" i="79"/>
  <c r="CV10" i="194"/>
  <c r="CV11" i="132"/>
  <c r="CV31" i="132" s="1"/>
  <c r="CV10" i="160" s="1"/>
  <c r="CV11" i="79"/>
  <c r="CW16" i="194"/>
  <c r="CW17" i="132"/>
  <c r="CW37" i="132" s="1"/>
  <c r="CW16" i="160" s="1"/>
  <c r="CW17" i="79"/>
  <c r="DB13" i="194"/>
  <c r="DB14" i="79"/>
  <c r="DB14" i="132"/>
  <c r="DB34" i="132" s="1"/>
  <c r="DB13" i="160" s="1"/>
  <c r="AP17" i="161"/>
  <c r="AP37" i="79"/>
  <c r="AK11" i="161"/>
  <c r="AK31" i="79"/>
  <c r="AP31" i="79"/>
  <c r="AP11" i="161"/>
  <c r="AO11" i="161"/>
  <c r="AO31" i="79"/>
  <c r="AB19" i="211"/>
  <c r="AB40" i="211" s="1"/>
  <c r="AB19" i="171"/>
  <c r="AB40" i="171" s="1"/>
  <c r="AB18" i="173" s="1"/>
  <c r="AB19" i="174"/>
  <c r="AB40" i="174" s="1"/>
  <c r="AS14" i="182"/>
  <c r="AS35" i="182" s="1"/>
  <c r="AS32" i="194"/>
  <c r="AS13" i="195"/>
  <c r="AS13" i="181" s="1"/>
  <c r="AO17" i="161"/>
  <c r="AO37" i="79"/>
  <c r="AM35" i="144"/>
  <c r="AM14" i="186"/>
  <c r="AM14" i="184"/>
  <c r="AM14" i="185"/>
  <c r="AH34" i="79"/>
  <c r="AH14" i="161"/>
  <c r="U14" i="182"/>
  <c r="U35" i="182" s="1"/>
  <c r="U13" i="195"/>
  <c r="U13" i="181" s="1"/>
  <c r="U32" i="194"/>
  <c r="DB10" i="161"/>
  <c r="DB30" i="79"/>
  <c r="L19" i="161"/>
  <c r="L39" i="79"/>
  <c r="AK14" i="161"/>
  <c r="AK34" i="79"/>
  <c r="J14" i="182"/>
  <c r="J35" i="182" s="1"/>
  <c r="J13" i="195"/>
  <c r="J13" i="181" s="1"/>
  <c r="J32" i="194"/>
  <c r="V11" i="211"/>
  <c r="V32" i="211" s="1"/>
  <c r="V11" i="174"/>
  <c r="V32" i="174" s="1"/>
  <c r="V11" i="171"/>
  <c r="V32" i="171" s="1"/>
  <c r="V10" i="173" s="1"/>
  <c r="AF17" i="161"/>
  <c r="AF37" i="79"/>
  <c r="N17" i="211"/>
  <c r="N38" i="211" s="1"/>
  <c r="N17" i="174"/>
  <c r="N38" i="174" s="1"/>
  <c r="N17" i="171"/>
  <c r="N38" i="171" s="1"/>
  <c r="N16" i="173" s="1"/>
  <c r="N37" i="79"/>
  <c r="N17" i="161"/>
  <c r="V17" i="182"/>
  <c r="V38" i="182" s="1"/>
  <c r="V16" i="195"/>
  <c r="V16" i="181" s="1"/>
  <c r="V35" i="194"/>
  <c r="AG14" i="186"/>
  <c r="AG14" i="185"/>
  <c r="AG14" i="184"/>
  <c r="AG35" i="144"/>
  <c r="AB14" i="161"/>
  <c r="AB34" i="79"/>
  <c r="M11" i="161"/>
  <c r="M31" i="79"/>
  <c r="M11" i="182"/>
  <c r="M32" i="182" s="1"/>
  <c r="M10" i="195"/>
  <c r="M10" i="181" s="1"/>
  <c r="M29" i="194"/>
  <c r="W35" i="144"/>
  <c r="W14" i="186"/>
  <c r="W14" i="184"/>
  <c r="W14" i="185"/>
  <c r="X17" i="182"/>
  <c r="X38" i="182" s="1"/>
  <c r="X16" i="195"/>
  <c r="X16" i="181" s="1"/>
  <c r="X35" i="194"/>
  <c r="AE14" i="182"/>
  <c r="AE35" i="182" s="1"/>
  <c r="AE32" i="194"/>
  <c r="AE13" i="195"/>
  <c r="AE13" i="181" s="1"/>
  <c r="AN19" i="182"/>
  <c r="AN40" i="182" s="1"/>
  <c r="AN18" i="195"/>
  <c r="AN18" i="181" s="1"/>
  <c r="AN37" i="194"/>
  <c r="AF21" i="186"/>
  <c r="AF21" i="185"/>
  <c r="AF21" i="184"/>
  <c r="AF42" i="144"/>
  <c r="AA21" i="161"/>
  <c r="AA41" i="79"/>
  <c r="T21" i="182"/>
  <c r="T42" i="182" s="1"/>
  <c r="T20" i="195"/>
  <c r="T20" i="181" s="1"/>
  <c r="T39" i="194"/>
  <c r="AU13" i="161"/>
  <c r="AU33" i="79"/>
  <c r="DH13" i="182"/>
  <c r="DH34" i="182" s="1"/>
  <c r="DH12" i="195"/>
  <c r="DH12" i="181" s="1"/>
  <c r="DH31" i="194"/>
  <c r="CV33" i="79"/>
  <c r="CV13" i="161"/>
  <c r="CO10" i="182"/>
  <c r="CO31" i="182" s="1"/>
  <c r="CO9" i="195"/>
  <c r="CO9" i="181" s="1"/>
  <c r="CO28" i="194"/>
  <c r="V17" i="186"/>
  <c r="V17" i="185"/>
  <c r="V17" i="184"/>
  <c r="V38" i="144"/>
  <c r="X19" i="182"/>
  <c r="X40" i="182" s="1"/>
  <c r="X18" i="195"/>
  <c r="X18" i="181" s="1"/>
  <c r="X37" i="194"/>
  <c r="CW18" i="194"/>
  <c r="CW19" i="132"/>
  <c r="CW39" i="132" s="1"/>
  <c r="CW18" i="160" s="1"/>
  <c r="CW19" i="79"/>
  <c r="AU10" i="161"/>
  <c r="AU30" i="79"/>
  <c r="J11" i="211"/>
  <c r="J32" i="211" s="1"/>
  <c r="J11" i="174"/>
  <c r="J32" i="174" s="1"/>
  <c r="J11" i="171"/>
  <c r="J32" i="171" s="1"/>
  <c r="J10" i="173" s="1"/>
  <c r="J31" i="79"/>
  <c r="J11" i="161"/>
  <c r="Q14" i="211"/>
  <c r="Q35" i="211" s="1"/>
  <c r="Q14" i="174"/>
  <c r="Q35" i="174" s="1"/>
  <c r="Q14" i="171"/>
  <c r="Q35" i="171" s="1"/>
  <c r="Q13" i="173" s="1"/>
  <c r="Q14" i="182"/>
  <c r="Q35" i="182" s="1"/>
  <c r="Q13" i="195"/>
  <c r="Q13" i="181" s="1"/>
  <c r="Q32" i="194"/>
  <c r="AE38" i="144"/>
  <c r="AE17" i="185"/>
  <c r="AE17" i="186"/>
  <c r="AE17" i="184"/>
  <c r="O14" i="182"/>
  <c r="O35" i="182" s="1"/>
  <c r="O32" i="194"/>
  <c r="O13" i="195"/>
  <c r="O13" i="181" s="1"/>
  <c r="W17" i="186"/>
  <c r="W38" i="144"/>
  <c r="W17" i="184"/>
  <c r="W17" i="185"/>
  <c r="Q11" i="211"/>
  <c r="Q32" i="211" s="1"/>
  <c r="Q11" i="174"/>
  <c r="Q32" i="174" s="1"/>
  <c r="Q11" i="171"/>
  <c r="Q32" i="171" s="1"/>
  <c r="Q10" i="173" s="1"/>
  <c r="X11" i="171"/>
  <c r="X32" i="171" s="1"/>
  <c r="X10" i="173" s="1"/>
  <c r="X11" i="211"/>
  <c r="X32" i="211" s="1"/>
  <c r="X11" i="174"/>
  <c r="X32" i="174" s="1"/>
  <c r="X11" i="182"/>
  <c r="X32" i="182" s="1"/>
  <c r="X10" i="195"/>
  <c r="X10" i="181" s="1"/>
  <c r="X29" i="194"/>
  <c r="AM17" i="186"/>
  <c r="AM17" i="184"/>
  <c r="AM38" i="144"/>
  <c r="AM17" i="185"/>
  <c r="AH17" i="161"/>
  <c r="AH37" i="79"/>
  <c r="AB11" i="171"/>
  <c r="AB32" i="171" s="1"/>
  <c r="AB10" i="173" s="1"/>
  <c r="AB11" i="211"/>
  <c r="AB32" i="211" s="1"/>
  <c r="AB11" i="174"/>
  <c r="AB32" i="174" s="1"/>
  <c r="AB11" i="182"/>
  <c r="AB32" i="182" s="1"/>
  <c r="AB10" i="195"/>
  <c r="AB10" i="181" s="1"/>
  <c r="AB29" i="194"/>
  <c r="Y11" i="186"/>
  <c r="Y11" i="185"/>
  <c r="Y11" i="184"/>
  <c r="Y32" i="144"/>
  <c r="T11" i="161"/>
  <c r="T31" i="79"/>
  <c r="Q11" i="186"/>
  <c r="Q11" i="185"/>
  <c r="Q11" i="184"/>
  <c r="Q32" i="144"/>
  <c r="AB21" i="182"/>
  <c r="AB42" i="182" s="1"/>
  <c r="AB20" i="195"/>
  <c r="AB20" i="181" s="1"/>
  <c r="AB39" i="194"/>
  <c r="AI21" i="182"/>
  <c r="AI42" i="182" s="1"/>
  <c r="AI39" i="194"/>
  <c r="AI20" i="195"/>
  <c r="AI20" i="181" s="1"/>
  <c r="M21" i="161"/>
  <c r="M41" i="79"/>
  <c r="V19" i="161"/>
  <c r="V39" i="79"/>
  <c r="Z19" i="186"/>
  <c r="Z19" i="185"/>
  <c r="Z19" i="184"/>
  <c r="Z40" i="144"/>
  <c r="O21" i="182"/>
  <c r="O42" i="182" s="1"/>
  <c r="O39" i="194"/>
  <c r="O20" i="195"/>
  <c r="O20" i="181" s="1"/>
  <c r="CW13" i="182"/>
  <c r="CW34" i="182" s="1"/>
  <c r="CW31" i="194"/>
  <c r="CW12" i="195"/>
  <c r="CW12" i="181" s="1"/>
  <c r="CO8" i="161"/>
  <c r="CO28" i="79"/>
  <c r="H33" i="79"/>
  <c r="H13" i="161"/>
  <c r="O17" i="185"/>
  <c r="O17" i="186"/>
  <c r="O38" i="144"/>
  <c r="O17" i="184"/>
  <c r="N14" i="182"/>
  <c r="N35" i="182" s="1"/>
  <c r="N13" i="195"/>
  <c r="N13" i="181" s="1"/>
  <c r="N32" i="194"/>
  <c r="AA19" i="182"/>
  <c r="AA40" i="182" s="1"/>
  <c r="AA37" i="194"/>
  <c r="AA18" i="195"/>
  <c r="AA18" i="181" s="1"/>
  <c r="DH8" i="161"/>
  <c r="DH28" i="79"/>
  <c r="CO16" i="161"/>
  <c r="CO36" i="79"/>
  <c r="AN17" i="161"/>
  <c r="AN37" i="79"/>
  <c r="AS11" i="161"/>
  <c r="AS31" i="79"/>
  <c r="AS17" i="182"/>
  <c r="AS38" i="182" s="1"/>
  <c r="AS16" i="195"/>
  <c r="AS16" i="181" s="1"/>
  <c r="AS35" i="194"/>
  <c r="AE32" i="144"/>
  <c r="AE11" i="186"/>
  <c r="AE11" i="184"/>
  <c r="AE11" i="185"/>
  <c r="O17" i="171"/>
  <c r="O38" i="171" s="1"/>
  <c r="O16" i="173" s="1"/>
  <c r="O17" i="211"/>
  <c r="O38" i="211" s="1"/>
  <c r="O17" i="174"/>
  <c r="O38" i="174" s="1"/>
  <c r="T14" i="182"/>
  <c r="T35" i="182" s="1"/>
  <c r="T32" i="194"/>
  <c r="T13" i="195"/>
  <c r="T13" i="181" s="1"/>
  <c r="AE35" i="144"/>
  <c r="AE14" i="184"/>
  <c r="AE14" i="185"/>
  <c r="AE14" i="186"/>
  <c r="AJ11" i="186"/>
  <c r="AJ11" i="185"/>
  <c r="AJ11" i="184"/>
  <c r="AJ32" i="144"/>
  <c r="AN11" i="186"/>
  <c r="AN11" i="185"/>
  <c r="AN11" i="184"/>
  <c r="AN32" i="144"/>
  <c r="O11" i="171"/>
  <c r="O32" i="171" s="1"/>
  <c r="O10" i="173" s="1"/>
  <c r="O11" i="211"/>
  <c r="O32" i="211" s="1"/>
  <c r="O11" i="174"/>
  <c r="O32" i="174" s="1"/>
  <c r="O10" i="195"/>
  <c r="O10" i="181" s="1"/>
  <c r="O11" i="182"/>
  <c r="O32" i="182" s="1"/>
  <c r="O29" i="194"/>
  <c r="AA17" i="161"/>
  <c r="AA37" i="79"/>
  <c r="AI32" i="194"/>
  <c r="AI14" i="182"/>
  <c r="AI35" i="182" s="1"/>
  <c r="AI13" i="195"/>
  <c r="AI13" i="181" s="1"/>
  <c r="AK19" i="161"/>
  <c r="AK39" i="79"/>
  <c r="M19" i="211"/>
  <c r="M40" i="211" s="1"/>
  <c r="M19" i="171"/>
  <c r="M40" i="171" s="1"/>
  <c r="M18" i="173" s="1"/>
  <c r="M19" i="174"/>
  <c r="M40" i="174" s="1"/>
  <c r="M19" i="161"/>
  <c r="M39" i="79"/>
  <c r="V21" i="161"/>
  <c r="V41" i="79"/>
  <c r="U21" i="211"/>
  <c r="U42" i="211" s="1"/>
  <c r="U21" i="174"/>
  <c r="U42" i="174" s="1"/>
  <c r="U21" i="171"/>
  <c r="U42" i="171" s="1"/>
  <c r="U20" i="173" s="1"/>
  <c r="U39" i="194"/>
  <c r="U20" i="195"/>
  <c r="U20" i="181" s="1"/>
  <c r="U21" i="182"/>
  <c r="U42" i="182" s="1"/>
  <c r="O19" i="161"/>
  <c r="O39" i="79"/>
  <c r="CV8" i="161"/>
  <c r="CV28" i="79"/>
  <c r="M8" i="186"/>
  <c r="M8" i="185"/>
  <c r="M8" i="184"/>
  <c r="M29" i="144"/>
  <c r="H8" i="161"/>
  <c r="H28" i="79"/>
  <c r="CW16" i="182"/>
  <c r="CW37" i="182" s="1"/>
  <c r="CW34" i="194"/>
  <c r="CW15" i="195"/>
  <c r="CW15" i="181" s="1"/>
  <c r="AU16" i="161"/>
  <c r="AU36" i="79"/>
  <c r="H16" i="174"/>
  <c r="H37" i="174" s="1"/>
  <c r="H16" i="211"/>
  <c r="H37" i="211" s="1"/>
  <c r="H16" i="171"/>
  <c r="H37" i="171" s="1"/>
  <c r="H15" i="173" s="1"/>
  <c r="H36" i="79"/>
  <c r="H16" i="161"/>
  <c r="W11" i="185"/>
  <c r="W11" i="186"/>
  <c r="W32" i="144"/>
  <c r="W11" i="184"/>
  <c r="M17" i="182"/>
  <c r="M38" i="182" s="1"/>
  <c r="M16" i="195"/>
  <c r="M16" i="181" s="1"/>
  <c r="M35" i="194"/>
  <c r="AC17" i="161"/>
  <c r="AC37" i="79"/>
  <c r="Z11" i="186"/>
  <c r="Z11" i="185"/>
  <c r="Z11" i="184"/>
  <c r="Z32" i="144"/>
  <c r="T19" i="211"/>
  <c r="T40" i="211" s="1"/>
  <c r="T19" i="171"/>
  <c r="T40" i="171" s="1"/>
  <c r="T18" i="173" s="1"/>
  <c r="T19" i="174"/>
  <c r="T40" i="174" s="1"/>
  <c r="DF16" i="182"/>
  <c r="DF37" i="182" s="1"/>
  <c r="DF15" i="195"/>
  <c r="DF15" i="181" s="1"/>
  <c r="DF34" i="194"/>
  <c r="H10" i="182"/>
  <c r="H31" i="182" s="1"/>
  <c r="H9" i="195"/>
  <c r="H9" i="181" s="1"/>
  <c r="H28" i="194"/>
  <c r="DB20" i="194"/>
  <c r="DB21" i="79"/>
  <c r="DB21" i="132"/>
  <c r="DB41" i="132" s="1"/>
  <c r="DB20" i="160" s="1"/>
  <c r="CV16" i="194"/>
  <c r="CV17" i="132"/>
  <c r="CV37" i="132" s="1"/>
  <c r="CV16" i="160" s="1"/>
  <c r="CV17" i="79"/>
  <c r="AP17" i="182"/>
  <c r="AP38" i="182" s="1"/>
  <c r="AP16" i="195"/>
  <c r="AP16" i="181" s="1"/>
  <c r="AP35" i="194"/>
  <c r="AN11" i="161"/>
  <c r="AN31" i="79"/>
  <c r="AP11" i="182"/>
  <c r="AP32" i="182" s="1"/>
  <c r="AP10" i="195"/>
  <c r="AP10" i="181" s="1"/>
  <c r="AP29" i="194"/>
  <c r="AG19" i="185"/>
  <c r="AG19" i="186"/>
  <c r="AG40" i="144"/>
  <c r="AG19" i="184"/>
  <c r="T17" i="161"/>
  <c r="T37" i="79"/>
  <c r="AH14" i="182"/>
  <c r="AH35" i="182" s="1"/>
  <c r="AH13" i="195"/>
  <c r="AH13" i="181" s="1"/>
  <c r="AH32" i="194"/>
  <c r="U14" i="161"/>
  <c r="U34" i="79"/>
  <c r="AM32" i="144"/>
  <c r="AM11" i="185"/>
  <c r="AM11" i="186"/>
  <c r="AM11" i="184"/>
  <c r="AH31" i="79"/>
  <c r="AH11" i="161"/>
  <c r="AK21" i="161"/>
  <c r="AK41" i="79"/>
  <c r="Q40" i="144"/>
  <c r="Q19" i="185"/>
  <c r="Q19" i="186"/>
  <c r="Q19" i="184"/>
  <c r="L19" i="182"/>
  <c r="L40" i="182" s="1"/>
  <c r="L18" i="195"/>
  <c r="L18" i="181" s="1"/>
  <c r="L37" i="194"/>
  <c r="AL34" i="79"/>
  <c r="AL14" i="161"/>
  <c r="AN14" i="182"/>
  <c r="AN35" i="182" s="1"/>
  <c r="AN32" i="194"/>
  <c r="AN13" i="195"/>
  <c r="AN13" i="181" s="1"/>
  <c r="AA11" i="184"/>
  <c r="AA11" i="185"/>
  <c r="AA11" i="186"/>
  <c r="AA32" i="144"/>
  <c r="AK17" i="186"/>
  <c r="AK17" i="185"/>
  <c r="AK17" i="184"/>
  <c r="AK38" i="144"/>
  <c r="N17" i="182"/>
  <c r="N38" i="182" s="1"/>
  <c r="N16" i="195"/>
  <c r="N16" i="181" s="1"/>
  <c r="N35" i="194"/>
  <c r="AC11" i="161"/>
  <c r="AC31" i="79"/>
  <c r="AB14" i="174"/>
  <c r="AB35" i="174" s="1"/>
  <c r="AB14" i="171"/>
  <c r="AB35" i="171" s="1"/>
  <c r="AB13" i="173" s="1"/>
  <c r="AB14" i="211"/>
  <c r="AB35" i="211" s="1"/>
  <c r="AB14" i="182"/>
  <c r="AB35" i="182" s="1"/>
  <c r="AB13" i="195"/>
  <c r="AB13" i="181" s="1"/>
  <c r="AB32" i="194"/>
  <c r="AF14" i="182"/>
  <c r="AF35" i="182" s="1"/>
  <c r="AF13" i="195"/>
  <c r="AF13" i="181" s="1"/>
  <c r="AF32" i="194"/>
  <c r="AA35" i="144"/>
  <c r="AA14" i="185"/>
  <c r="AA14" i="186"/>
  <c r="AA14" i="184"/>
  <c r="R14" i="211"/>
  <c r="R35" i="211" s="1"/>
  <c r="R14" i="174"/>
  <c r="R35" i="174" s="1"/>
  <c r="R14" i="171"/>
  <c r="R35" i="171" s="1"/>
  <c r="R13" i="173" s="1"/>
  <c r="R34" i="79"/>
  <c r="R14" i="161"/>
  <c r="X17" i="171"/>
  <c r="X38" i="171" s="1"/>
  <c r="X16" i="173" s="1"/>
  <c r="X17" i="174"/>
  <c r="X38" i="174" s="1"/>
  <c r="X17" i="211"/>
  <c r="X38" i="211" s="1"/>
  <c r="AE14" i="174"/>
  <c r="AE35" i="174" s="1"/>
  <c r="AE14" i="211"/>
  <c r="AE35" i="211" s="1"/>
  <c r="AE14" i="171"/>
  <c r="AE35" i="171" s="1"/>
  <c r="AE13" i="173" s="1"/>
  <c r="AS21" i="161"/>
  <c r="AS41" i="79"/>
  <c r="AL19" i="182"/>
  <c r="AL40" i="182" s="1"/>
  <c r="AL37" i="194"/>
  <c r="AL18" i="195"/>
  <c r="AL18" i="181" s="1"/>
  <c r="X21" i="174"/>
  <c r="X42" i="174" s="1"/>
  <c r="X21" i="171"/>
  <c r="X42" i="171" s="1"/>
  <c r="X20" i="173" s="1"/>
  <c r="X21" i="211"/>
  <c r="X42" i="211" s="1"/>
  <c r="X21" i="182"/>
  <c r="X42" i="182" s="1"/>
  <c r="X20" i="195"/>
  <c r="X20" i="181" s="1"/>
  <c r="X39" i="194"/>
  <c r="S42" i="144"/>
  <c r="S21" i="185"/>
  <c r="S21" i="186"/>
  <c r="S21" i="184"/>
  <c r="DB13" i="182"/>
  <c r="DB34" i="182" s="1"/>
  <c r="DB31" i="194"/>
  <c r="DB12" i="195"/>
  <c r="DB12" i="181" s="1"/>
  <c r="DF10" i="161"/>
  <c r="DF30" i="79"/>
  <c r="DB28" i="79"/>
  <c r="DB8" i="161"/>
  <c r="CV13" i="182"/>
  <c r="CV34" i="182" s="1"/>
  <c r="CV12" i="195"/>
  <c r="CV12" i="181" s="1"/>
  <c r="CV31" i="194"/>
  <c r="AU8" i="161"/>
  <c r="AU28" i="79"/>
  <c r="Q17" i="211"/>
  <c r="Q38" i="211" s="1"/>
  <c r="Q17" i="174"/>
  <c r="Q38" i="174" s="1"/>
  <c r="Q17" i="171"/>
  <c r="Q38" i="171" s="1"/>
  <c r="Q16" i="173" s="1"/>
  <c r="AS19" i="182"/>
  <c r="AS40" i="182" s="1"/>
  <c r="AS37" i="194"/>
  <c r="AS18" i="195"/>
  <c r="AS18" i="181" s="1"/>
  <c r="CW8" i="161"/>
  <c r="CW28" i="79"/>
  <c r="CW10" i="161"/>
  <c r="CW30" i="79"/>
  <c r="AL37" i="79"/>
  <c r="AL17" i="161"/>
  <c r="AP19" i="161"/>
  <c r="AP39" i="79"/>
  <c r="J11" i="182"/>
  <c r="J32" i="182" s="1"/>
  <c r="J10" i="195"/>
  <c r="J10" i="181" s="1"/>
  <c r="J29" i="194"/>
  <c r="Q14" i="161"/>
  <c r="Q34" i="79"/>
  <c r="Q17" i="186"/>
  <c r="Q17" i="185"/>
  <c r="Q17" i="184"/>
  <c r="Q38" i="144"/>
  <c r="L17" i="161"/>
  <c r="L37" i="79"/>
  <c r="Z17" i="161"/>
  <c r="Z37" i="79"/>
  <c r="AE17" i="182"/>
  <c r="AE38" i="182" s="1"/>
  <c r="AE35" i="194"/>
  <c r="AE16" i="195"/>
  <c r="AE16" i="181" s="1"/>
  <c r="U17" i="161"/>
  <c r="U37" i="79"/>
  <c r="R17" i="211"/>
  <c r="R38" i="211" s="1"/>
  <c r="R17" i="174"/>
  <c r="R38" i="174" s="1"/>
  <c r="R17" i="171"/>
  <c r="R38" i="171" s="1"/>
  <c r="R16" i="173" s="1"/>
  <c r="R17" i="161"/>
  <c r="R37" i="79"/>
  <c r="Q11" i="182"/>
  <c r="Q32" i="182" s="1"/>
  <c r="Q10" i="195"/>
  <c r="Q10" i="181" s="1"/>
  <c r="Q29" i="194"/>
  <c r="AF14" i="186"/>
  <c r="AF14" i="185"/>
  <c r="AF14" i="184"/>
  <c r="AF35" i="144"/>
  <c r="AA14" i="161"/>
  <c r="AA34" i="79"/>
  <c r="AH17" i="182"/>
  <c r="AH38" i="182" s="1"/>
  <c r="AH16" i="195"/>
  <c r="AH16" i="181" s="1"/>
  <c r="AH35" i="194"/>
  <c r="X14" i="161"/>
  <c r="X34" i="79"/>
  <c r="T11" i="171"/>
  <c r="T32" i="171" s="1"/>
  <c r="T10" i="173" s="1"/>
  <c r="T11" i="211"/>
  <c r="T32" i="211" s="1"/>
  <c r="T11" i="174"/>
  <c r="T32" i="174" s="1"/>
  <c r="L11" i="171"/>
  <c r="L32" i="171" s="1"/>
  <c r="L10" i="173" s="1"/>
  <c r="L11" i="211"/>
  <c r="L32" i="211" s="1"/>
  <c r="L11" i="174"/>
  <c r="L32" i="174" s="1"/>
  <c r="L11" i="182"/>
  <c r="L32" i="182" s="1"/>
  <c r="L10" i="195"/>
  <c r="L10" i="181" s="1"/>
  <c r="L29" i="194"/>
  <c r="AG21" i="186"/>
  <c r="AG21" i="185"/>
  <c r="AG21" i="184"/>
  <c r="AG42" i="144"/>
  <c r="AL21" i="161"/>
  <c r="AL41" i="79"/>
  <c r="AA19" i="186"/>
  <c r="AA19" i="185"/>
  <c r="AA19" i="184"/>
  <c r="AA40" i="144"/>
  <c r="U19" i="182"/>
  <c r="U40" i="182" s="1"/>
  <c r="U37" i="194"/>
  <c r="U18" i="195"/>
  <c r="U18" i="181" s="1"/>
  <c r="CO13" i="161"/>
  <c r="CO33" i="79"/>
  <c r="DF28" i="79"/>
  <c r="DF8" i="161"/>
  <c r="DH36" i="79"/>
  <c r="DH16" i="161"/>
  <c r="DF13" i="182"/>
  <c r="DF34" i="182" s="1"/>
  <c r="DF31" i="194"/>
  <c r="DF12" i="195"/>
  <c r="DF12" i="181" s="1"/>
  <c r="M34" i="144"/>
  <c r="M13" i="184"/>
  <c r="M13" i="185"/>
  <c r="M13" i="186"/>
  <c r="H13" i="182"/>
  <c r="H34" i="182" s="1"/>
  <c r="H12" i="195"/>
  <c r="H12" i="181" s="1"/>
  <c r="H31" i="194"/>
  <c r="AH14" i="186"/>
  <c r="AH14" i="185"/>
  <c r="AH14" i="184"/>
  <c r="AH35" i="144"/>
  <c r="AC14" i="161"/>
  <c r="AC34" i="79"/>
  <c r="J17" i="211"/>
  <c r="J38" i="211" s="1"/>
  <c r="J17" i="174"/>
  <c r="J38" i="174" s="1"/>
  <c r="J17" i="171"/>
  <c r="J38" i="171" s="1"/>
  <c r="J16" i="173" s="1"/>
  <c r="J17" i="161"/>
  <c r="J37" i="79"/>
  <c r="AF11" i="182"/>
  <c r="AF32" i="182" s="1"/>
  <c r="AF10" i="195"/>
  <c r="AF10" i="181" s="1"/>
  <c r="AF29" i="194"/>
  <c r="AN21" i="182"/>
  <c r="AN42" i="182" s="1"/>
  <c r="AN39" i="194"/>
  <c r="AN20" i="195"/>
  <c r="AN20" i="181" s="1"/>
  <c r="AA19" i="161"/>
  <c r="AA39" i="79"/>
  <c r="S19" i="186"/>
  <c r="S19" i="185"/>
  <c r="S19" i="184"/>
  <c r="S40" i="144"/>
  <c r="N19" i="161"/>
  <c r="N39" i="79"/>
  <c r="S11" i="186"/>
  <c r="S32" i="144"/>
  <c r="S11" i="184"/>
  <c r="S11" i="185"/>
  <c r="Z31" i="79"/>
  <c r="Z11" i="161"/>
  <c r="O17" i="182"/>
  <c r="O38" i="182" s="1"/>
  <c r="O35" i="194"/>
  <c r="O16" i="195"/>
  <c r="O16" i="181" s="1"/>
  <c r="Q14" i="186"/>
  <c r="Q14" i="185"/>
  <c r="Q14" i="184"/>
  <c r="Q35" i="144"/>
  <c r="L14" i="161"/>
  <c r="L34" i="79"/>
  <c r="Z34" i="79"/>
  <c r="Z14" i="161"/>
  <c r="AE11" i="182"/>
  <c r="AE32" i="182" s="1"/>
  <c r="AE10" i="195"/>
  <c r="AE10" i="181" s="1"/>
  <c r="AE29" i="194"/>
  <c r="AI17" i="161"/>
  <c r="AI37" i="79"/>
  <c r="AI11" i="182"/>
  <c r="AI32" i="182" s="1"/>
  <c r="AI10" i="195"/>
  <c r="AI10" i="181" s="1"/>
  <c r="AI29" i="194"/>
  <c r="M14" i="161"/>
  <c r="M34" i="79"/>
  <c r="AF17" i="186"/>
  <c r="AF17" i="185"/>
  <c r="AF17" i="184"/>
  <c r="AF38" i="144"/>
  <c r="AO19" i="182"/>
  <c r="AO40" i="182" s="1"/>
  <c r="AO37" i="194"/>
  <c r="AO18" i="195"/>
  <c r="AO18" i="181" s="1"/>
  <c r="Q21" i="186"/>
  <c r="Q21" i="185"/>
  <c r="Q21" i="184"/>
  <c r="Q42" i="144"/>
  <c r="L21" i="161"/>
  <c r="L41" i="79"/>
  <c r="R19" i="186"/>
  <c r="R19" i="185"/>
  <c r="R19" i="184"/>
  <c r="R40" i="144"/>
  <c r="V21" i="211"/>
  <c r="V42" i="211" s="1"/>
  <c r="V21" i="174"/>
  <c r="V42" i="174" s="1"/>
  <c r="V21" i="171"/>
  <c r="V42" i="171" s="1"/>
  <c r="V20" i="173" s="1"/>
  <c r="V21" i="182"/>
  <c r="V42" i="182" s="1"/>
  <c r="V20" i="195"/>
  <c r="V20" i="181" s="1"/>
  <c r="V39" i="194"/>
  <c r="T19" i="186"/>
  <c r="T19" i="185"/>
  <c r="T19" i="184"/>
  <c r="T40" i="144"/>
  <c r="DH30" i="79"/>
  <c r="DH10" i="161"/>
  <c r="DB16" i="182"/>
  <c r="DB37" i="182" s="1"/>
  <c r="DB34" i="194"/>
  <c r="DB15" i="195"/>
  <c r="DB15" i="181" s="1"/>
  <c r="H16" i="182"/>
  <c r="H37" i="182" s="1"/>
  <c r="H15" i="195"/>
  <c r="H15" i="181" s="1"/>
  <c r="H34" i="194"/>
  <c r="R11" i="211"/>
  <c r="R32" i="211" s="1"/>
  <c r="R11" i="174"/>
  <c r="R32" i="174" s="1"/>
  <c r="R11" i="171"/>
  <c r="R32" i="171" s="1"/>
  <c r="R10" i="173" s="1"/>
  <c r="R31" i="79"/>
  <c r="R11" i="161"/>
  <c r="AB17" i="171"/>
  <c r="AB38" i="171" s="1"/>
  <c r="AB16" i="173" s="1"/>
  <c r="AB17" i="211"/>
  <c r="AB38" i="211" s="1"/>
  <c r="AB17" i="174"/>
  <c r="AB38" i="174" s="1"/>
  <c r="AB17" i="182"/>
  <c r="AB38" i="182" s="1"/>
  <c r="AB35" i="194"/>
  <c r="AB16" i="195"/>
  <c r="AB16" i="181" s="1"/>
  <c r="M17" i="161"/>
  <c r="M37" i="79"/>
  <c r="AH38" i="144"/>
  <c r="AH17" i="186"/>
  <c r="AH17" i="185"/>
  <c r="AH17" i="184"/>
  <c r="U11" i="211"/>
  <c r="U32" i="211" s="1"/>
  <c r="U11" i="174"/>
  <c r="U32" i="174" s="1"/>
  <c r="U11" i="171"/>
  <c r="U32" i="171" s="1"/>
  <c r="U10" i="173" s="1"/>
  <c r="AA11" i="182"/>
  <c r="AA32" i="182" s="1"/>
  <c r="AA10" i="195"/>
  <c r="AA10" i="181" s="1"/>
  <c r="AA29" i="194"/>
  <c r="Y40" i="144"/>
  <c r="Y19" i="186"/>
  <c r="Y19" i="184"/>
  <c r="Y19" i="185"/>
  <c r="T19" i="161"/>
  <c r="T39" i="79"/>
  <c r="H9" i="155"/>
  <c r="H21" i="155" s="1"/>
  <c r="H9" i="156"/>
  <c r="H21" i="156" s="1"/>
  <c r="H8" i="166" s="1"/>
  <c r="H9" i="167"/>
  <c r="H21" i="167" s="1"/>
  <c r="D5" i="186"/>
  <c r="J5" i="186"/>
  <c r="J5" i="184"/>
  <c r="J5" i="185"/>
  <c r="C4" i="185"/>
  <c r="C4" i="184"/>
  <c r="C4" i="186"/>
  <c r="B5" i="186"/>
  <c r="B5" i="184"/>
  <c r="B5" i="185"/>
  <c r="E4" i="186"/>
  <c r="E4" i="184"/>
  <c r="E4" i="185"/>
  <c r="H4" i="186"/>
  <c r="H4" i="184"/>
  <c r="H4" i="185"/>
  <c r="D4" i="186"/>
  <c r="D4" i="184"/>
  <c r="D4" i="185"/>
  <c r="G5" i="185"/>
  <c r="G5" i="186"/>
  <c r="G5" i="184"/>
  <c r="J4" i="185"/>
  <c r="J4" i="186"/>
  <c r="J4" i="184"/>
  <c r="B4" i="185"/>
  <c r="B4" i="186"/>
  <c r="B4" i="184"/>
  <c r="H5" i="186"/>
  <c r="I5" i="186"/>
  <c r="I5" i="184"/>
  <c r="I5" i="185"/>
  <c r="E5" i="186"/>
  <c r="E5" i="184"/>
  <c r="E5" i="185"/>
  <c r="F5" i="186"/>
  <c r="F5" i="184"/>
  <c r="I4" i="186"/>
  <c r="I4" i="184"/>
  <c r="H5" i="184"/>
  <c r="F5" i="185"/>
  <c r="C5" i="185"/>
  <c r="C5" i="186"/>
  <c r="C5" i="184"/>
  <c r="G4" i="184"/>
  <c r="F4" i="185"/>
  <c r="F4" i="186"/>
  <c r="F4" i="184"/>
  <c r="D5" i="184"/>
  <c r="I4" i="185"/>
  <c r="G4" i="186"/>
  <c r="DS13" i="54"/>
  <c r="F7" i="210"/>
  <c r="F27" i="210" s="1"/>
  <c r="F7" i="209"/>
  <c r="F27" i="209" s="1"/>
  <c r="BS13" i="54"/>
  <c r="BY13" i="54"/>
  <c r="E7" i="144"/>
  <c r="DS16" i="54"/>
  <c r="DS10" i="54"/>
  <c r="DS8" i="54"/>
  <c r="BY16" i="54"/>
  <c r="BY10" i="54"/>
  <c r="BY8" i="54"/>
  <c r="BS16" i="54"/>
  <c r="BS10" i="54"/>
  <c r="BS8" i="54"/>
  <c r="BS12" i="194" l="1"/>
  <c r="BS13" i="132"/>
  <c r="BS33" i="132" s="1"/>
  <c r="BS12" i="160" s="1"/>
  <c r="BS13" i="79"/>
  <c r="BS7" i="194"/>
  <c r="BS8" i="132"/>
  <c r="BS28" i="132" s="1"/>
  <c r="BS7" i="160" s="1"/>
  <c r="BS8" i="79"/>
  <c r="BY9" i="194"/>
  <c r="BY10" i="132"/>
  <c r="BY30" i="132" s="1"/>
  <c r="BY9" i="160" s="1"/>
  <c r="BY10" i="79"/>
  <c r="DS15" i="194"/>
  <c r="DS16" i="79"/>
  <c r="DS16" i="132"/>
  <c r="DS36" i="132" s="1"/>
  <c r="DS15" i="160" s="1"/>
  <c r="CW19" i="161"/>
  <c r="CW39" i="79"/>
  <c r="CV11" i="182"/>
  <c r="CV32" i="182" s="1"/>
  <c r="CV10" i="195"/>
  <c r="CV10" i="181" s="1"/>
  <c r="CV29" i="194"/>
  <c r="DH17" i="182"/>
  <c r="DH38" i="182" s="1"/>
  <c r="DH16" i="195"/>
  <c r="DH16" i="181" s="1"/>
  <c r="DH35" i="194"/>
  <c r="AU21" i="182"/>
  <c r="AU42" i="182" s="1"/>
  <c r="AU39" i="194"/>
  <c r="AU20" i="195"/>
  <c r="AU20" i="181" s="1"/>
  <c r="H19" i="161"/>
  <c r="H39" i="79"/>
  <c r="DF19" i="161"/>
  <c r="DF39" i="79"/>
  <c r="CW11" i="161"/>
  <c r="CW31" i="79"/>
  <c r="DH11" i="182"/>
  <c r="DH32" i="182" s="1"/>
  <c r="DH10" i="195"/>
  <c r="DH10" i="181" s="1"/>
  <c r="DH29" i="194"/>
  <c r="DB17" i="182"/>
  <c r="DB38" i="182" s="1"/>
  <c r="DB16" i="195"/>
  <c r="DB16" i="181" s="1"/>
  <c r="DB35" i="194"/>
  <c r="M14" i="186"/>
  <c r="M14" i="185"/>
  <c r="M14" i="184"/>
  <c r="M35" i="144"/>
  <c r="H14" i="161"/>
  <c r="H34" i="79"/>
  <c r="CO14" i="182"/>
  <c r="CO35" i="182" s="1"/>
  <c r="CO32" i="194"/>
  <c r="CO13" i="195"/>
  <c r="CO13" i="181" s="1"/>
  <c r="BS7" i="161"/>
  <c r="BS27" i="79"/>
  <c r="AU17" i="182"/>
  <c r="AU38" i="182" s="1"/>
  <c r="AU35" i="194"/>
  <c r="AU16" i="195"/>
  <c r="AU16" i="181" s="1"/>
  <c r="DB19" i="161"/>
  <c r="DB39" i="79"/>
  <c r="H11" i="171"/>
  <c r="H32" i="171" s="1"/>
  <c r="H10" i="173" s="1"/>
  <c r="H11" i="211"/>
  <c r="H32" i="211" s="1"/>
  <c r="H11" i="174"/>
  <c r="H32" i="174" s="1"/>
  <c r="AU11" i="161"/>
  <c r="AU31" i="79"/>
  <c r="DB31" i="79"/>
  <c r="DB11" i="161"/>
  <c r="AU14" i="182"/>
  <c r="AU35" i="182" s="1"/>
  <c r="AU32" i="194"/>
  <c r="AU13" i="195"/>
  <c r="AU13" i="181" s="1"/>
  <c r="CO11" i="182"/>
  <c r="CO32" i="182" s="1"/>
  <c r="CO10" i="195"/>
  <c r="CO10" i="181" s="1"/>
  <c r="CO29" i="194"/>
  <c r="CV19" i="182"/>
  <c r="CV40" i="182" s="1"/>
  <c r="CV18" i="195"/>
  <c r="CV18" i="181" s="1"/>
  <c r="CV37" i="194"/>
  <c r="BY7" i="194"/>
  <c r="BY8" i="132"/>
  <c r="BY28" i="132" s="1"/>
  <c r="BY7" i="160" s="1"/>
  <c r="BY8" i="79"/>
  <c r="BS9" i="194"/>
  <c r="BS10" i="132"/>
  <c r="BS30" i="132" s="1"/>
  <c r="BS9" i="160" s="1"/>
  <c r="BS10" i="79"/>
  <c r="CV17" i="161"/>
  <c r="CV37" i="79"/>
  <c r="DB41" i="79"/>
  <c r="DB21" i="161"/>
  <c r="DB34" i="79"/>
  <c r="DB14" i="161"/>
  <c r="CW17" i="182"/>
  <c r="CW38" i="182" s="1"/>
  <c r="CW16" i="195"/>
  <c r="CW16" i="181" s="1"/>
  <c r="CW35" i="194"/>
  <c r="CW21" i="161"/>
  <c r="CW41" i="79"/>
  <c r="DF31" i="79"/>
  <c r="DF11" i="161"/>
  <c r="M40" i="144"/>
  <c r="M19" i="186"/>
  <c r="M19" i="184"/>
  <c r="M19" i="185"/>
  <c r="H19" i="182"/>
  <c r="H40" i="182" s="1"/>
  <c r="H18" i="195"/>
  <c r="H18" i="181" s="1"/>
  <c r="H37" i="194"/>
  <c r="CV21" i="161"/>
  <c r="CV41" i="79"/>
  <c r="H14" i="174"/>
  <c r="H35" i="174" s="1"/>
  <c r="H14" i="171"/>
  <c r="H35" i="171" s="1"/>
  <c r="H13" i="173" s="1"/>
  <c r="H14" i="211"/>
  <c r="H35" i="211" s="1"/>
  <c r="CW14" i="182"/>
  <c r="CW35" i="182" s="1"/>
  <c r="CW13" i="195"/>
  <c r="CW13" i="181" s="1"/>
  <c r="CW32" i="194"/>
  <c r="CO19" i="161"/>
  <c r="CO39" i="79"/>
  <c r="DH14" i="182"/>
  <c r="DH35" i="182" s="1"/>
  <c r="DH13" i="195"/>
  <c r="DH13" i="181" s="1"/>
  <c r="DH32" i="194"/>
  <c r="CO17" i="161"/>
  <c r="CO37" i="79"/>
  <c r="DS7" i="182"/>
  <c r="DS28" i="182" s="1"/>
  <c r="DS6" i="195"/>
  <c r="DS6" i="181" s="1"/>
  <c r="DS25" i="194"/>
  <c r="M21" i="186"/>
  <c r="M21" i="185"/>
  <c r="M21" i="184"/>
  <c r="M42" i="144"/>
  <c r="H21" i="161"/>
  <c r="H41" i="79"/>
  <c r="DF34" i="79"/>
  <c r="DF14" i="161"/>
  <c r="DH21" i="182"/>
  <c r="DH42" i="182" s="1"/>
  <c r="DH39" i="194"/>
  <c r="DH20" i="195"/>
  <c r="DH20" i="181" s="1"/>
  <c r="M17" i="186"/>
  <c r="M17" i="185"/>
  <c r="M17" i="184"/>
  <c r="M38" i="144"/>
  <c r="H17" i="161"/>
  <c r="H37" i="79"/>
  <c r="DB11" i="182"/>
  <c r="DB32" i="182" s="1"/>
  <c r="DB10" i="195"/>
  <c r="DB10" i="181" s="1"/>
  <c r="DB29" i="194"/>
  <c r="CO21" i="161"/>
  <c r="CO41" i="79"/>
  <c r="CV14" i="182"/>
  <c r="CV35" i="182" s="1"/>
  <c r="CV13" i="195"/>
  <c r="CV13" i="181" s="1"/>
  <c r="CV32" i="194"/>
  <c r="DF17" i="161"/>
  <c r="DF37" i="79"/>
  <c r="AU19" i="182"/>
  <c r="AU40" i="182" s="1"/>
  <c r="AU18" i="195"/>
  <c r="AU18" i="181" s="1"/>
  <c r="AU37" i="194"/>
  <c r="BY7" i="161"/>
  <c r="BY27" i="79"/>
  <c r="DS12" i="194"/>
  <c r="DS13" i="132"/>
  <c r="DS33" i="132" s="1"/>
  <c r="DS12" i="160" s="1"/>
  <c r="DS13" i="79"/>
  <c r="BY15" i="194"/>
  <c r="BY16" i="132"/>
  <c r="BY36" i="132" s="1"/>
  <c r="BY15" i="160" s="1"/>
  <c r="BY16" i="79"/>
  <c r="BS15" i="194"/>
  <c r="BS16" i="132"/>
  <c r="BS36" i="132" s="1"/>
  <c r="BS15" i="160" s="1"/>
  <c r="BS16" i="79"/>
  <c r="DS7" i="194"/>
  <c r="DS8" i="132"/>
  <c r="DS28" i="132" s="1"/>
  <c r="DS7" i="160" s="1"/>
  <c r="DS8" i="79"/>
  <c r="BY12" i="194"/>
  <c r="BY13" i="132"/>
  <c r="BY33" i="132" s="1"/>
  <c r="BY12" i="160" s="1"/>
  <c r="BY13" i="79"/>
  <c r="DB21" i="182"/>
  <c r="DB42" i="182" s="1"/>
  <c r="DB20" i="195"/>
  <c r="DB20" i="181" s="1"/>
  <c r="DB39" i="194"/>
  <c r="CW19" i="182"/>
  <c r="CW40" i="182" s="1"/>
  <c r="CW37" i="194"/>
  <c r="CW18" i="195"/>
  <c r="CW18" i="181" s="1"/>
  <c r="DB14" i="182"/>
  <c r="DB35" i="182" s="1"/>
  <c r="DB13" i="195"/>
  <c r="DB13" i="181" s="1"/>
  <c r="DB32" i="194"/>
  <c r="CV11" i="161"/>
  <c r="CV31" i="79"/>
  <c r="DF10" i="195"/>
  <c r="DF10" i="181" s="1"/>
  <c r="DF11" i="182"/>
  <c r="DF32" i="182" s="1"/>
  <c r="DF29" i="194"/>
  <c r="AU21" i="161"/>
  <c r="AU41" i="79"/>
  <c r="DH19" i="161"/>
  <c r="DH39" i="79"/>
  <c r="DF19" i="182"/>
  <c r="DF40" i="182" s="1"/>
  <c r="DF18" i="195"/>
  <c r="DF18" i="181" s="1"/>
  <c r="DF37" i="194"/>
  <c r="CW11" i="182"/>
  <c r="CW32" i="182" s="1"/>
  <c r="CW29" i="194"/>
  <c r="CW10" i="195"/>
  <c r="CW10" i="181" s="1"/>
  <c r="DF21" i="161"/>
  <c r="DF41" i="79"/>
  <c r="H14" i="182"/>
  <c r="H35" i="182" s="1"/>
  <c r="H32" i="194"/>
  <c r="H13" i="195"/>
  <c r="H13" i="181" s="1"/>
  <c r="CO14" i="161"/>
  <c r="CO34" i="79"/>
  <c r="BS7" i="182"/>
  <c r="BS28" i="182" s="1"/>
  <c r="BS25" i="194"/>
  <c r="BS6" i="195"/>
  <c r="BS6" i="181" s="1"/>
  <c r="AU17" i="161"/>
  <c r="AU37" i="79"/>
  <c r="DB19" i="182"/>
  <c r="DB40" i="182" s="1"/>
  <c r="DB18" i="195"/>
  <c r="DB18" i="181" s="1"/>
  <c r="DB37" i="194"/>
  <c r="H21" i="174"/>
  <c r="H42" i="174" s="1"/>
  <c r="H21" i="171"/>
  <c r="H42" i="171" s="1"/>
  <c r="H20" i="173" s="1"/>
  <c r="H21" i="211"/>
  <c r="H42" i="211" s="1"/>
  <c r="DF14" i="182"/>
  <c r="DF35" i="182" s="1"/>
  <c r="DF13" i="195"/>
  <c r="DF13" i="181" s="1"/>
  <c r="DF32" i="194"/>
  <c r="H11" i="161"/>
  <c r="H31" i="79"/>
  <c r="H17" i="171"/>
  <c r="H38" i="171" s="1"/>
  <c r="H16" i="173" s="1"/>
  <c r="H17" i="174"/>
  <c r="H38" i="174" s="1"/>
  <c r="H17" i="211"/>
  <c r="H38" i="211" s="1"/>
  <c r="AU10" i="195"/>
  <c r="AU10" i="181" s="1"/>
  <c r="AU11" i="182"/>
  <c r="AU32" i="182" s="1"/>
  <c r="AU29" i="194"/>
  <c r="AU14" i="161"/>
  <c r="AU34" i="79"/>
  <c r="CO11" i="161"/>
  <c r="CO31" i="79"/>
  <c r="CV14" i="161"/>
  <c r="CV34" i="79"/>
  <c r="DF17" i="182"/>
  <c r="DF38" i="182" s="1"/>
  <c r="DF16" i="195"/>
  <c r="DF16" i="181" s="1"/>
  <c r="DF35" i="194"/>
  <c r="DS9" i="194"/>
  <c r="DS10" i="79"/>
  <c r="DS10" i="132"/>
  <c r="DS30" i="132" s="1"/>
  <c r="DS9" i="160" s="1"/>
  <c r="CV17" i="182"/>
  <c r="CV38" i="182" s="1"/>
  <c r="CV16" i="195"/>
  <c r="CV16" i="181" s="1"/>
  <c r="CV35" i="194"/>
  <c r="CW17" i="161"/>
  <c r="CW37" i="79"/>
  <c r="CW21" i="182"/>
  <c r="CW42" i="182" s="1"/>
  <c r="CW39" i="194"/>
  <c r="CW20" i="195"/>
  <c r="CW20" i="181" s="1"/>
  <c r="DH17" i="161"/>
  <c r="DH37" i="79"/>
  <c r="H19" i="211"/>
  <c r="H40" i="211" s="1"/>
  <c r="H19" i="171"/>
  <c r="H40" i="171" s="1"/>
  <c r="H18" i="173" s="1"/>
  <c r="H19" i="174"/>
  <c r="H40" i="174" s="1"/>
  <c r="CV21" i="182"/>
  <c r="CV42" i="182" s="1"/>
  <c r="CV20" i="195"/>
  <c r="CV20" i="181" s="1"/>
  <c r="CV39" i="194"/>
  <c r="DH19" i="182"/>
  <c r="DH40" i="182" s="1"/>
  <c r="DH18" i="195"/>
  <c r="DH18" i="181" s="1"/>
  <c r="DH37" i="194"/>
  <c r="DH11" i="161"/>
  <c r="DH31" i="79"/>
  <c r="DB17" i="161"/>
  <c r="DB37" i="79"/>
  <c r="DF21" i="182"/>
  <c r="DF42" i="182" s="1"/>
  <c r="DF20" i="195"/>
  <c r="DF20" i="181" s="1"/>
  <c r="DF39" i="194"/>
  <c r="CW14" i="161"/>
  <c r="CW34" i="79"/>
  <c r="CO19" i="182"/>
  <c r="CO40" i="182" s="1"/>
  <c r="CO37" i="194"/>
  <c r="CO18" i="195"/>
  <c r="CO18" i="181" s="1"/>
  <c r="DH14" i="161"/>
  <c r="DH34" i="79"/>
  <c r="CO17" i="182"/>
  <c r="CO38" i="182" s="1"/>
  <c r="CO16" i="195"/>
  <c r="CO16" i="181" s="1"/>
  <c r="CO35" i="194"/>
  <c r="DS7" i="161"/>
  <c r="DS27" i="79"/>
  <c r="H21" i="182"/>
  <c r="H42" i="182" s="1"/>
  <c r="H39" i="194"/>
  <c r="H20" i="195"/>
  <c r="H20" i="181" s="1"/>
  <c r="DH21" i="161"/>
  <c r="DH41" i="79"/>
  <c r="M11" i="186"/>
  <c r="M11" i="185"/>
  <c r="M11" i="184"/>
  <c r="M32" i="144"/>
  <c r="H11" i="182"/>
  <c r="H32" i="182" s="1"/>
  <c r="H10" i="195"/>
  <c r="H10" i="181" s="1"/>
  <c r="H29" i="194"/>
  <c r="H17" i="182"/>
  <c r="H38" i="182" s="1"/>
  <c r="H16" i="195"/>
  <c r="H16" i="181" s="1"/>
  <c r="H35" i="194"/>
  <c r="CO21" i="182"/>
  <c r="CO42" i="182" s="1"/>
  <c r="CO20" i="195"/>
  <c r="CO20" i="181" s="1"/>
  <c r="CO39" i="194"/>
  <c r="AU19" i="161"/>
  <c r="AU39" i="79"/>
  <c r="CV19" i="161"/>
  <c r="CV39" i="79"/>
  <c r="BY7" i="182"/>
  <c r="BY28" i="182" s="1"/>
  <c r="BY6" i="195"/>
  <c r="BY6" i="181" s="1"/>
  <c r="BY25" i="194"/>
  <c r="BY11" i="54"/>
  <c r="DS17" i="54"/>
  <c r="F8" i="210"/>
  <c r="F28" i="210" s="1"/>
  <c r="F8" i="209"/>
  <c r="F28" i="209" s="1"/>
  <c r="E8" i="144"/>
  <c r="BS11" i="54"/>
  <c r="BY17" i="54"/>
  <c r="E7" i="186"/>
  <c r="E7" i="185"/>
  <c r="E7" i="184"/>
  <c r="E28" i="144"/>
  <c r="BY14" i="54"/>
  <c r="BS14" i="54"/>
  <c r="F13" i="209"/>
  <c r="F33" i="209" s="1"/>
  <c r="F13" i="210"/>
  <c r="F33" i="210" s="1"/>
  <c r="E13" i="144"/>
  <c r="DS14" i="54"/>
  <c r="F10" i="209"/>
  <c r="F30" i="209" s="1"/>
  <c r="F10" i="210"/>
  <c r="F30" i="210" s="1"/>
  <c r="E10" i="144"/>
  <c r="BS17" i="54"/>
  <c r="F16" i="210"/>
  <c r="F36" i="210" s="1"/>
  <c r="F16" i="209"/>
  <c r="F36" i="209" s="1"/>
  <c r="E16" i="144"/>
  <c r="DS11" i="54"/>
  <c r="DS19" i="54"/>
  <c r="DS21" i="54"/>
  <c r="BY19" i="54"/>
  <c r="BY21" i="54"/>
  <c r="BS19" i="54"/>
  <c r="BS21" i="54"/>
  <c r="BY20" i="194" l="1"/>
  <c r="BY21" i="132"/>
  <c r="BY41" i="132" s="1"/>
  <c r="BY20" i="160" s="1"/>
  <c r="BY21" i="79"/>
  <c r="BY13" i="194"/>
  <c r="BY14" i="132"/>
  <c r="BY34" i="132" s="1"/>
  <c r="BY13" i="160" s="1"/>
  <c r="BY14" i="79"/>
  <c r="BS16" i="182"/>
  <c r="BS37" i="182" s="1"/>
  <c r="BS34" i="194"/>
  <c r="BS15" i="195"/>
  <c r="BS15" i="181" s="1"/>
  <c r="BY18" i="194"/>
  <c r="BY19" i="132"/>
  <c r="BY39" i="132" s="1"/>
  <c r="BY18" i="160" s="1"/>
  <c r="BY19" i="79"/>
  <c r="BS16" i="194"/>
  <c r="BS17" i="132"/>
  <c r="BS37" i="132" s="1"/>
  <c r="BS16" i="160" s="1"/>
  <c r="BS17" i="79"/>
  <c r="BY16" i="194"/>
  <c r="BY17" i="132"/>
  <c r="BY37" i="132" s="1"/>
  <c r="BY16" i="160" s="1"/>
  <c r="BY17" i="79"/>
  <c r="DS7" i="195"/>
  <c r="DS7" i="181" s="1"/>
  <c r="DS8" i="182"/>
  <c r="DS29" i="182" s="1"/>
  <c r="DS26" i="194"/>
  <c r="BY34" i="194"/>
  <c r="BY16" i="182"/>
  <c r="BY37" i="182" s="1"/>
  <c r="BY15" i="195"/>
  <c r="BY15" i="181" s="1"/>
  <c r="BY8" i="182"/>
  <c r="BY29" i="182" s="1"/>
  <c r="BY7" i="195"/>
  <c r="BY7" i="181" s="1"/>
  <c r="BY26" i="194"/>
  <c r="DS16" i="182"/>
  <c r="DS37" i="182" s="1"/>
  <c r="DS15" i="195"/>
  <c r="DS15" i="181" s="1"/>
  <c r="DS34" i="194"/>
  <c r="BS8" i="161"/>
  <c r="BS28" i="79"/>
  <c r="DS10" i="194"/>
  <c r="DS11" i="132"/>
  <c r="DS31" i="132" s="1"/>
  <c r="DS10" i="160" s="1"/>
  <c r="DS11" i="79"/>
  <c r="BY13" i="161"/>
  <c r="BY33" i="79"/>
  <c r="BS20" i="194"/>
  <c r="BS21" i="132"/>
  <c r="BS41" i="132" s="1"/>
  <c r="BS20" i="160" s="1"/>
  <c r="BS21" i="79"/>
  <c r="DS20" i="194"/>
  <c r="DS21" i="132"/>
  <c r="DS41" i="132" s="1"/>
  <c r="DS20" i="160" s="1"/>
  <c r="DS21" i="79"/>
  <c r="DS13" i="194"/>
  <c r="DS14" i="132"/>
  <c r="DS34" i="132" s="1"/>
  <c r="DS13" i="160" s="1"/>
  <c r="DS14" i="79"/>
  <c r="BS10" i="194"/>
  <c r="BS11" i="132"/>
  <c r="BS31" i="132" s="1"/>
  <c r="BS10" i="160" s="1"/>
  <c r="BS11" i="79"/>
  <c r="DS16" i="194"/>
  <c r="DS17" i="132"/>
  <c r="DS37" i="132" s="1"/>
  <c r="DS16" i="160" s="1"/>
  <c r="DS17" i="79"/>
  <c r="DS10" i="161"/>
  <c r="DS30" i="79"/>
  <c r="BY13" i="182"/>
  <c r="BY34" i="182" s="1"/>
  <c r="BY31" i="194"/>
  <c r="BY12" i="195"/>
  <c r="BY12" i="181" s="1"/>
  <c r="BS16" i="161"/>
  <c r="BS36" i="79"/>
  <c r="DS13" i="161"/>
  <c r="DS33" i="79"/>
  <c r="BS10" i="182"/>
  <c r="BS31" i="182" s="1"/>
  <c r="BS9" i="195"/>
  <c r="BS9" i="181" s="1"/>
  <c r="BS28" i="194"/>
  <c r="BY10" i="161"/>
  <c r="BY30" i="79"/>
  <c r="BS13" i="182"/>
  <c r="BS34" i="182" s="1"/>
  <c r="BS12" i="195"/>
  <c r="BS12" i="181" s="1"/>
  <c r="BS31" i="194"/>
  <c r="BS18" i="194"/>
  <c r="BS19" i="132"/>
  <c r="BS39" i="132" s="1"/>
  <c r="BS18" i="160" s="1"/>
  <c r="BS19" i="79"/>
  <c r="DS18" i="194"/>
  <c r="DS19" i="132"/>
  <c r="DS39" i="132" s="1"/>
  <c r="DS18" i="160" s="1"/>
  <c r="DS19" i="79"/>
  <c r="BS13" i="194"/>
  <c r="BS14" i="132"/>
  <c r="BS34" i="132" s="1"/>
  <c r="BS13" i="160" s="1"/>
  <c r="BS14" i="79"/>
  <c r="BY10" i="194"/>
  <c r="BY11" i="132"/>
  <c r="BY31" i="132" s="1"/>
  <c r="BY10" i="160" s="1"/>
  <c r="BY11" i="79"/>
  <c r="DS10" i="182"/>
  <c r="DS31" i="182" s="1"/>
  <c r="DS9" i="195"/>
  <c r="DS9" i="181" s="1"/>
  <c r="DS28" i="194"/>
  <c r="DS8" i="161"/>
  <c r="DS28" i="79"/>
  <c r="BY16" i="161"/>
  <c r="BY36" i="79"/>
  <c r="BY8" i="161"/>
  <c r="BY28" i="79"/>
  <c r="BS8" i="182"/>
  <c r="BS29" i="182" s="1"/>
  <c r="BS7" i="195"/>
  <c r="BS7" i="181" s="1"/>
  <c r="BS26" i="194"/>
  <c r="DS13" i="182"/>
  <c r="DS34" i="182" s="1"/>
  <c r="DS12" i="195"/>
  <c r="DS12" i="181" s="1"/>
  <c r="DS31" i="194"/>
  <c r="BS10" i="161"/>
  <c r="BS30" i="79"/>
  <c r="DS16" i="161"/>
  <c r="DS36" i="79"/>
  <c r="BY10" i="182"/>
  <c r="BY31" i="182" s="1"/>
  <c r="BY9" i="195"/>
  <c r="BY9" i="181" s="1"/>
  <c r="BY28" i="194"/>
  <c r="BS13" i="161"/>
  <c r="BS33" i="79"/>
  <c r="F11" i="210"/>
  <c r="F31" i="210" s="1"/>
  <c r="F11" i="209"/>
  <c r="F31" i="209" s="1"/>
  <c r="E11" i="144"/>
  <c r="F19" i="210"/>
  <c r="F39" i="210" s="1"/>
  <c r="E19" i="144"/>
  <c r="F19" i="209"/>
  <c r="F39" i="209" s="1"/>
  <c r="F17" i="210"/>
  <c r="F37" i="210" s="1"/>
  <c r="F17" i="209"/>
  <c r="F37" i="209" s="1"/>
  <c r="E17" i="144"/>
  <c r="E10" i="186"/>
  <c r="E10" i="185"/>
  <c r="E10" i="184"/>
  <c r="E31" i="144"/>
  <c r="E13" i="186"/>
  <c r="E13" i="185"/>
  <c r="E13" i="184"/>
  <c r="E34" i="144"/>
  <c r="E16" i="186"/>
  <c r="E16" i="185"/>
  <c r="E37" i="144"/>
  <c r="E16" i="184"/>
  <c r="E8" i="186"/>
  <c r="E8" i="185"/>
  <c r="E8" i="184"/>
  <c r="E29" i="144"/>
  <c r="F21" i="210"/>
  <c r="F41" i="210" s="1"/>
  <c r="F21" i="209"/>
  <c r="F41" i="209" s="1"/>
  <c r="E21" i="144"/>
  <c r="F14" i="210"/>
  <c r="F34" i="210" s="1"/>
  <c r="F14" i="209"/>
  <c r="F34" i="209" s="1"/>
  <c r="E14" i="144"/>
  <c r="A51" i="210"/>
  <c r="A35" i="186"/>
  <c r="A34" i="186"/>
  <c r="A33" i="186"/>
  <c r="A35" i="185"/>
  <c r="A34" i="185"/>
  <c r="A33" i="185"/>
  <c r="A35" i="184"/>
  <c r="A34" i="184"/>
  <c r="A33" i="184"/>
  <c r="A56" i="144"/>
  <c r="A55" i="144"/>
  <c r="A54" i="144"/>
  <c r="A14" i="166"/>
  <c r="A27" i="167"/>
  <c r="A26" i="167"/>
  <c r="A13" i="166"/>
  <c r="A27" i="156"/>
  <c r="A26" i="156"/>
  <c r="A27" i="155"/>
  <c r="A26" i="155"/>
  <c r="BS14" i="161" l="1"/>
  <c r="BS34" i="79"/>
  <c r="BS11" i="161"/>
  <c r="BS31" i="79"/>
  <c r="DS19" i="182"/>
  <c r="DS40" i="182" s="1"/>
  <c r="DS37" i="194"/>
  <c r="DS18" i="195"/>
  <c r="DS18" i="181" s="1"/>
  <c r="DS14" i="182"/>
  <c r="DS35" i="182" s="1"/>
  <c r="DS32" i="194"/>
  <c r="DS13" i="195"/>
  <c r="DS13" i="181" s="1"/>
  <c r="BS14" i="182"/>
  <c r="BS35" i="182" s="1"/>
  <c r="BS32" i="194"/>
  <c r="BS13" i="195"/>
  <c r="BS13" i="181" s="1"/>
  <c r="BS19" i="161"/>
  <c r="BS39" i="79"/>
  <c r="BS11" i="182"/>
  <c r="BS32" i="182" s="1"/>
  <c r="BS10" i="195"/>
  <c r="BS10" i="181" s="1"/>
  <c r="BS29" i="194"/>
  <c r="DS21" i="161"/>
  <c r="DS41" i="79"/>
  <c r="DS11" i="161"/>
  <c r="DS31" i="79"/>
  <c r="BS17" i="161"/>
  <c r="BS37" i="79"/>
  <c r="BY14" i="182"/>
  <c r="BY35" i="182" s="1"/>
  <c r="BY32" i="194"/>
  <c r="BY13" i="195"/>
  <c r="BY13" i="181" s="1"/>
  <c r="DS21" i="182"/>
  <c r="DS42" i="182" s="1"/>
  <c r="DS39" i="194"/>
  <c r="DS20" i="195"/>
  <c r="DS20" i="181" s="1"/>
  <c r="DS17" i="161"/>
  <c r="DS37" i="79"/>
  <c r="BY11" i="182"/>
  <c r="BY32" i="182" s="1"/>
  <c r="BY10" i="195"/>
  <c r="BY10" i="181" s="1"/>
  <c r="BY29" i="194"/>
  <c r="DS19" i="161"/>
  <c r="DS39" i="79"/>
  <c r="DS17" i="182"/>
  <c r="DS38" i="182" s="1"/>
  <c r="DS35" i="194"/>
  <c r="DS16" i="195"/>
  <c r="DS16" i="181" s="1"/>
  <c r="DS14" i="161"/>
  <c r="DS34" i="79"/>
  <c r="BS21" i="182"/>
  <c r="BS42" i="182" s="1"/>
  <c r="BS39" i="194"/>
  <c r="BS20" i="195"/>
  <c r="BS20" i="181" s="1"/>
  <c r="BY17" i="161"/>
  <c r="BY37" i="79"/>
  <c r="BY19" i="182"/>
  <c r="BY40" i="182" s="1"/>
  <c r="BY37" i="194"/>
  <c r="BY18" i="195"/>
  <c r="BY18" i="181" s="1"/>
  <c r="BY21" i="161"/>
  <c r="BY41" i="79"/>
  <c r="BS19" i="182"/>
  <c r="BS40" i="182" s="1"/>
  <c r="BS18" i="195"/>
  <c r="BS18" i="181" s="1"/>
  <c r="BS37" i="194"/>
  <c r="DS11" i="182"/>
  <c r="DS32" i="182" s="1"/>
  <c r="DS10" i="195"/>
  <c r="DS10" i="181" s="1"/>
  <c r="DS29" i="194"/>
  <c r="BS17" i="182"/>
  <c r="BS38" i="182" s="1"/>
  <c r="BS35" i="194"/>
  <c r="BS16" i="195"/>
  <c r="BS16" i="181" s="1"/>
  <c r="BY14" i="161"/>
  <c r="BY34" i="79"/>
  <c r="BY11" i="161"/>
  <c r="BY31" i="79"/>
  <c r="BS21" i="161"/>
  <c r="BS41" i="79"/>
  <c r="BY17" i="182"/>
  <c r="BY38" i="182" s="1"/>
  <c r="BY16" i="195"/>
  <c r="BY16" i="181" s="1"/>
  <c r="BY35" i="194"/>
  <c r="BY19" i="161"/>
  <c r="BY39" i="79"/>
  <c r="BY21" i="182"/>
  <c r="BY42" i="182" s="1"/>
  <c r="BY20" i="195"/>
  <c r="BY20" i="181" s="1"/>
  <c r="BY39" i="194"/>
  <c r="E14" i="186"/>
  <c r="E14" i="185"/>
  <c r="E14" i="184"/>
  <c r="E35" i="144"/>
  <c r="E17" i="186"/>
  <c r="E17" i="185"/>
  <c r="E38" i="144"/>
  <c r="E17" i="184"/>
  <c r="E21" i="186"/>
  <c r="E21" i="185"/>
  <c r="E21" i="184"/>
  <c r="E42" i="144"/>
  <c r="E19" i="186"/>
  <c r="E19" i="185"/>
  <c r="E19" i="184"/>
  <c r="E40" i="144"/>
  <c r="E11" i="185"/>
  <c r="E11" i="186"/>
  <c r="E32" i="144"/>
  <c r="E11" i="184"/>
  <c r="S7" i="157" l="1"/>
  <c r="S6" i="194"/>
  <c r="S7" i="132"/>
  <c r="S27" i="132" s="1"/>
  <c r="S6" i="160" s="1"/>
  <c r="Y7" i="209"/>
  <c r="Y27" i="209" s="1"/>
  <c r="Y7" i="210"/>
  <c r="Y27" i="210" s="1"/>
  <c r="S7" i="172"/>
  <c r="S7" i="79"/>
  <c r="S7" i="193"/>
  <c r="X7" i="144" s="1"/>
  <c r="S8" i="54"/>
  <c r="S13" i="54"/>
  <c r="S16" i="54"/>
  <c r="S10" i="54"/>
  <c r="CF6" i="194" l="1"/>
  <c r="CF7" i="79"/>
  <c r="CF7" i="132"/>
  <c r="CF27" i="132" s="1"/>
  <c r="CF6" i="160" s="1"/>
  <c r="DQ6" i="194"/>
  <c r="DQ7" i="132"/>
  <c r="DQ27" i="132" s="1"/>
  <c r="DQ6" i="160" s="1"/>
  <c r="DQ7" i="79"/>
  <c r="S11" i="157"/>
  <c r="S12" i="194"/>
  <c r="S13" i="132"/>
  <c r="S33" i="132" s="1"/>
  <c r="S12" i="160" s="1"/>
  <c r="Y13" i="209"/>
  <c r="Y33" i="209" s="1"/>
  <c r="S13" i="79"/>
  <c r="Y13" i="210"/>
  <c r="Y33" i="210" s="1"/>
  <c r="S13" i="172"/>
  <c r="S13" i="193"/>
  <c r="X13" i="144" s="1"/>
  <c r="X7" i="186"/>
  <c r="X7" i="185"/>
  <c r="X7" i="184"/>
  <c r="X28" i="144"/>
  <c r="DN6" i="194"/>
  <c r="DN7" i="132"/>
  <c r="DN27" i="132" s="1"/>
  <c r="DN6" i="160" s="1"/>
  <c r="DN7" i="79"/>
  <c r="DT6" i="194"/>
  <c r="DT7" i="132"/>
  <c r="DT27" i="132" s="1"/>
  <c r="DT6" i="160" s="1"/>
  <c r="DT7" i="79"/>
  <c r="S7" i="194"/>
  <c r="S8" i="132"/>
  <c r="S28" i="132" s="1"/>
  <c r="S7" i="160" s="1"/>
  <c r="S8" i="79"/>
  <c r="Y8" i="210"/>
  <c r="Y28" i="210" s="1"/>
  <c r="Y8" i="209"/>
  <c r="Y28" i="209" s="1"/>
  <c r="S8" i="193"/>
  <c r="X8" i="144" s="1"/>
  <c r="S8" i="172"/>
  <c r="S7" i="161"/>
  <c r="S27" i="79"/>
  <c r="BV7" i="132"/>
  <c r="BV27" i="132" s="1"/>
  <c r="BV6" i="160" s="1"/>
  <c r="BV6" i="194"/>
  <c r="BV7" i="79"/>
  <c r="BR6" i="194"/>
  <c r="BR7" i="132"/>
  <c r="BR27" i="132" s="1"/>
  <c r="BR6" i="160" s="1"/>
  <c r="BR7" i="79"/>
  <c r="DM6" i="194"/>
  <c r="DM7" i="132"/>
  <c r="DM27" i="132" s="1"/>
  <c r="DM6" i="160" s="1"/>
  <c r="DM7" i="79"/>
  <c r="S9" i="157"/>
  <c r="S9" i="194"/>
  <c r="S10" i="132"/>
  <c r="S30" i="132" s="1"/>
  <c r="S9" i="160" s="1"/>
  <c r="S10" i="79"/>
  <c r="Y10" i="210"/>
  <c r="Y30" i="210" s="1"/>
  <c r="Y10" i="209"/>
  <c r="Y30" i="209" s="1"/>
  <c r="S10" i="193"/>
  <c r="X10" i="144" s="1"/>
  <c r="S10" i="172"/>
  <c r="S7" i="211"/>
  <c r="S28" i="211" s="1"/>
  <c r="S7" i="171"/>
  <c r="S28" i="171" s="1"/>
  <c r="S6" i="173" s="1"/>
  <c r="S7" i="174"/>
  <c r="S28" i="174" s="1"/>
  <c r="S7" i="182"/>
  <c r="S28" i="182" s="1"/>
  <c r="S6" i="195"/>
  <c r="S6" i="181" s="1"/>
  <c r="S25" i="194"/>
  <c r="DU6" i="194"/>
  <c r="DU7" i="132"/>
  <c r="DU27" i="132" s="1"/>
  <c r="DU6" i="160" s="1"/>
  <c r="DU7" i="79"/>
  <c r="S13" i="157"/>
  <c r="S15" i="194"/>
  <c r="S16" i="132"/>
  <c r="S36" i="132" s="1"/>
  <c r="S15" i="160" s="1"/>
  <c r="Y16" i="210"/>
  <c r="Y36" i="210" s="1"/>
  <c r="Y16" i="209"/>
  <c r="Y36" i="209" s="1"/>
  <c r="S16" i="79"/>
  <c r="S16" i="193"/>
  <c r="X16" i="144" s="1"/>
  <c r="S16" i="172"/>
  <c r="S7" i="155"/>
  <c r="S19" i="155" s="1"/>
  <c r="S7" i="167"/>
  <c r="S19" i="167" s="1"/>
  <c r="S7" i="156"/>
  <c r="S19" i="156" s="1"/>
  <c r="S6" i="166" s="1"/>
  <c r="S19" i="54"/>
  <c r="S21" i="54"/>
  <c r="S17" i="54"/>
  <c r="S11" i="54"/>
  <c r="S14" i="54"/>
  <c r="DM8" i="54"/>
  <c r="BV10" i="54"/>
  <c r="DU8" i="54"/>
  <c r="CF13" i="54"/>
  <c r="DQ13" i="54"/>
  <c r="BR8" i="54"/>
  <c r="DN8" i="54"/>
  <c r="DT13" i="54"/>
  <c r="DT16" i="54"/>
  <c r="DT10" i="54"/>
  <c r="DT8" i="54"/>
  <c r="DN13" i="54"/>
  <c r="DQ16" i="54"/>
  <c r="DQ10" i="54"/>
  <c r="DQ8" i="54"/>
  <c r="DU13" i="54"/>
  <c r="DU16" i="54"/>
  <c r="DU10" i="54"/>
  <c r="DM13" i="54"/>
  <c r="DM16" i="54"/>
  <c r="DM10" i="54"/>
  <c r="DN16" i="54"/>
  <c r="DN10" i="54"/>
  <c r="CF16" i="54"/>
  <c r="CF10" i="54"/>
  <c r="CF8" i="54"/>
  <c r="BV13" i="54"/>
  <c r="BV8" i="54"/>
  <c r="BV16" i="54"/>
  <c r="BR13" i="54"/>
  <c r="BR16" i="54"/>
  <c r="BR10" i="54"/>
  <c r="BV15" i="194" l="1"/>
  <c r="BV16" i="132"/>
  <c r="BV36" i="132" s="1"/>
  <c r="BV15" i="160" s="1"/>
  <c r="BV16" i="79"/>
  <c r="DM9" i="194"/>
  <c r="DM10" i="132"/>
  <c r="DM30" i="132" s="1"/>
  <c r="DM9" i="160" s="1"/>
  <c r="DM10" i="79"/>
  <c r="DT15" i="194"/>
  <c r="DT16" i="79"/>
  <c r="DT16" i="132"/>
  <c r="DT36" i="132" s="1"/>
  <c r="DT15" i="160" s="1"/>
  <c r="DM7" i="194"/>
  <c r="DM8" i="132"/>
  <c r="DM28" i="132" s="1"/>
  <c r="DM7" i="160" s="1"/>
  <c r="DM8" i="79"/>
  <c r="S13" i="155"/>
  <c r="S25" i="155" s="1"/>
  <c r="S13" i="156"/>
  <c r="S25" i="156" s="1"/>
  <c r="S12" i="166" s="1"/>
  <c r="S13" i="167"/>
  <c r="S25" i="167" s="1"/>
  <c r="BR7" i="182"/>
  <c r="BR28" i="182" s="1"/>
  <c r="BR6" i="195"/>
  <c r="BR6" i="181" s="1"/>
  <c r="BR25" i="194"/>
  <c r="DM15" i="194"/>
  <c r="DM16" i="132"/>
  <c r="DM36" i="132" s="1"/>
  <c r="DM15" i="160" s="1"/>
  <c r="DM16" i="79"/>
  <c r="DU12" i="194"/>
  <c r="DU13" i="132"/>
  <c r="DU33" i="132" s="1"/>
  <c r="DU12" i="160" s="1"/>
  <c r="DU13" i="79"/>
  <c r="DN12" i="194"/>
  <c r="DN13" i="132"/>
  <c r="DN33" i="132" s="1"/>
  <c r="DN12" i="160" s="1"/>
  <c r="DN13" i="79"/>
  <c r="DT12" i="194"/>
  <c r="DT13" i="132"/>
  <c r="DT33" i="132" s="1"/>
  <c r="DT12" i="160" s="1"/>
  <c r="DT13" i="79"/>
  <c r="CF12" i="194"/>
  <c r="CF13" i="79"/>
  <c r="CF13" i="132"/>
  <c r="CF33" i="132" s="1"/>
  <c r="CF12" i="160" s="1"/>
  <c r="S13" i="194"/>
  <c r="S14" i="132"/>
  <c r="S34" i="132" s="1"/>
  <c r="S13" i="160" s="1"/>
  <c r="S14" i="79"/>
  <c r="Y14" i="210"/>
  <c r="Y34" i="210" s="1"/>
  <c r="Y14" i="209"/>
  <c r="Y34" i="209" s="1"/>
  <c r="S14" i="172"/>
  <c r="S14" i="193"/>
  <c r="X14" i="144" s="1"/>
  <c r="S18" i="194"/>
  <c r="S19" i="132"/>
  <c r="S39" i="132" s="1"/>
  <c r="S18" i="160" s="1"/>
  <c r="Y19" i="209"/>
  <c r="Y39" i="209" s="1"/>
  <c r="Y19" i="210"/>
  <c r="Y39" i="210" s="1"/>
  <c r="S19" i="172"/>
  <c r="S19" i="79"/>
  <c r="S19" i="193"/>
  <c r="X19" i="144" s="1"/>
  <c r="S16" i="211"/>
  <c r="S37" i="211" s="1"/>
  <c r="S16" i="171"/>
  <c r="S37" i="171" s="1"/>
  <c r="S15" i="173" s="1"/>
  <c r="S16" i="174"/>
  <c r="S37" i="174" s="1"/>
  <c r="DU7" i="161"/>
  <c r="DU27" i="79"/>
  <c r="S10" i="182"/>
  <c r="S31" i="182" s="1"/>
  <c r="S9" i="195"/>
  <c r="S9" i="181" s="1"/>
  <c r="S28" i="194"/>
  <c r="DM7" i="182"/>
  <c r="DM28" i="182" s="1"/>
  <c r="DM6" i="195"/>
  <c r="DM6" i="181" s="1"/>
  <c r="DM25" i="194"/>
  <c r="BV7" i="161"/>
  <c r="BV27" i="79"/>
  <c r="DT7" i="161"/>
  <c r="DT27" i="79"/>
  <c r="S13" i="182"/>
  <c r="S34" i="182" s="1"/>
  <c r="S12" i="195"/>
  <c r="S12" i="181" s="1"/>
  <c r="S31" i="194"/>
  <c r="DQ7" i="182"/>
  <c r="DQ28" i="182" s="1"/>
  <c r="DQ6" i="195"/>
  <c r="DQ6" i="181" s="1"/>
  <c r="DQ25" i="194"/>
  <c r="DU15" i="194"/>
  <c r="DU16" i="132"/>
  <c r="DU36" i="132" s="1"/>
  <c r="DU15" i="160" s="1"/>
  <c r="DU16" i="79"/>
  <c r="S8" i="182"/>
  <c r="S29" i="182" s="1"/>
  <c r="S7" i="195"/>
  <c r="S7" i="181" s="1"/>
  <c r="S26" i="194"/>
  <c r="DN7" i="161"/>
  <c r="DN27" i="79"/>
  <c r="S13" i="211"/>
  <c r="S34" i="211" s="1"/>
  <c r="S13" i="171"/>
  <c r="S34" i="171" s="1"/>
  <c r="S12" i="173" s="1"/>
  <c r="S13" i="174"/>
  <c r="S34" i="174" s="1"/>
  <c r="BR10" i="132"/>
  <c r="BR30" i="132" s="1"/>
  <c r="BR9" i="160" s="1"/>
  <c r="BR9" i="194"/>
  <c r="BR10" i="79"/>
  <c r="CF15" i="194"/>
  <c r="CF16" i="79"/>
  <c r="CF16" i="132"/>
  <c r="CF36" i="132" s="1"/>
  <c r="CF15" i="160" s="1"/>
  <c r="BR16" i="132"/>
  <c r="BR36" i="132" s="1"/>
  <c r="BR15" i="160" s="1"/>
  <c r="BR15" i="194"/>
  <c r="BR16" i="79"/>
  <c r="BV12" i="194"/>
  <c r="BV13" i="132"/>
  <c r="BV33" i="132" s="1"/>
  <c r="BV12" i="160" s="1"/>
  <c r="BV13" i="79"/>
  <c r="DN9" i="194"/>
  <c r="DN10" i="132"/>
  <c r="DN30" i="132" s="1"/>
  <c r="DN9" i="160" s="1"/>
  <c r="DN10" i="79"/>
  <c r="DM12" i="194"/>
  <c r="DM13" i="132"/>
  <c r="DM33" i="132" s="1"/>
  <c r="DM12" i="160" s="1"/>
  <c r="DM13" i="79"/>
  <c r="DQ7" i="194"/>
  <c r="DQ8" i="79"/>
  <c r="DQ8" i="132"/>
  <c r="DQ28" i="132" s="1"/>
  <c r="DQ7" i="160" s="1"/>
  <c r="DT8" i="132"/>
  <c r="DT28" i="132" s="1"/>
  <c r="DT7" i="160" s="1"/>
  <c r="DT8" i="79"/>
  <c r="DT7" i="194"/>
  <c r="DN7" i="194"/>
  <c r="DN8" i="132"/>
  <c r="DN28" i="132" s="1"/>
  <c r="DN7" i="160" s="1"/>
  <c r="DN8" i="79"/>
  <c r="DU7" i="194"/>
  <c r="DU8" i="132"/>
  <c r="DU28" i="132" s="1"/>
  <c r="DU7" i="160" s="1"/>
  <c r="DU8" i="79"/>
  <c r="S10" i="194"/>
  <c r="S11" i="132"/>
  <c r="S31" i="132" s="1"/>
  <c r="S10" i="160" s="1"/>
  <c r="S11" i="79"/>
  <c r="Y11" i="209"/>
  <c r="Y31" i="209" s="1"/>
  <c r="S11" i="172"/>
  <c r="S11" i="193"/>
  <c r="X11" i="144" s="1"/>
  <c r="Y11" i="210"/>
  <c r="Y31" i="210" s="1"/>
  <c r="X37" i="144"/>
  <c r="X16" i="186"/>
  <c r="X16" i="185"/>
  <c r="X16" i="184"/>
  <c r="S9" i="155"/>
  <c r="S21" i="155" s="1"/>
  <c r="S9" i="156"/>
  <c r="S21" i="156" s="1"/>
  <c r="S8" i="166" s="1"/>
  <c r="S9" i="167"/>
  <c r="S21" i="167" s="1"/>
  <c r="BR7" i="161"/>
  <c r="BR27" i="79"/>
  <c r="BV7" i="182"/>
  <c r="BV28" i="182" s="1"/>
  <c r="BV6" i="195"/>
  <c r="BV6" i="181" s="1"/>
  <c r="BV25" i="194"/>
  <c r="S8" i="174"/>
  <c r="S29" i="174" s="1"/>
  <c r="S8" i="171"/>
  <c r="S29" i="171" s="1"/>
  <c r="S7" i="173" s="1"/>
  <c r="S8" i="211"/>
  <c r="S29" i="211" s="1"/>
  <c r="S8" i="161"/>
  <c r="S28" i="79"/>
  <c r="DN7" i="182"/>
  <c r="DN28" i="182" s="1"/>
  <c r="DN6" i="195"/>
  <c r="DN6" i="181" s="1"/>
  <c r="DN25" i="194"/>
  <c r="S13" i="161"/>
  <c r="S33" i="79"/>
  <c r="S11" i="155"/>
  <c r="S23" i="155" s="1"/>
  <c r="S11" i="156"/>
  <c r="S23" i="156" s="1"/>
  <c r="S10" i="166" s="1"/>
  <c r="S11" i="167"/>
  <c r="S23" i="167" s="1"/>
  <c r="CF9" i="194"/>
  <c r="CF10" i="79"/>
  <c r="CF10" i="132"/>
  <c r="CF30" i="132" s="1"/>
  <c r="CF9" i="160" s="1"/>
  <c r="DQ15" i="194"/>
  <c r="DQ16" i="132"/>
  <c r="DQ36" i="132" s="1"/>
  <c r="DQ15" i="160" s="1"/>
  <c r="DQ16" i="79"/>
  <c r="DQ12" i="194"/>
  <c r="DQ13" i="132"/>
  <c r="DQ33" i="132" s="1"/>
  <c r="DQ12" i="160" s="1"/>
  <c r="DQ13" i="79"/>
  <c r="S20" i="194"/>
  <c r="S21" i="132"/>
  <c r="S41" i="132" s="1"/>
  <c r="S20" i="160" s="1"/>
  <c r="S21" i="79"/>
  <c r="Y21" i="210"/>
  <c r="Y41" i="210" s="1"/>
  <c r="Y21" i="209"/>
  <c r="Y41" i="209" s="1"/>
  <c r="S21" i="172"/>
  <c r="S21" i="193"/>
  <c r="X21" i="144" s="1"/>
  <c r="BV7" i="194"/>
  <c r="BV8" i="79"/>
  <c r="BV8" i="132"/>
  <c r="BV28" i="132" s="1"/>
  <c r="BV7" i="160" s="1"/>
  <c r="BR12" i="194"/>
  <c r="BR13" i="132"/>
  <c r="BR33" i="132" s="1"/>
  <c r="BR12" i="160" s="1"/>
  <c r="BR13" i="79"/>
  <c r="CF8" i="132"/>
  <c r="CF28" i="132" s="1"/>
  <c r="CF7" i="160" s="1"/>
  <c r="CF7" i="194"/>
  <c r="CF8" i="79"/>
  <c r="DN15" i="194"/>
  <c r="DN16" i="132"/>
  <c r="DN36" i="132" s="1"/>
  <c r="DN15" i="160" s="1"/>
  <c r="DN16" i="79"/>
  <c r="DU9" i="194"/>
  <c r="DU10" i="132"/>
  <c r="DU30" i="132" s="1"/>
  <c r="DU9" i="160" s="1"/>
  <c r="DU10" i="79"/>
  <c r="DQ9" i="194"/>
  <c r="DQ10" i="132"/>
  <c r="DQ30" i="132" s="1"/>
  <c r="DQ9" i="160" s="1"/>
  <c r="DQ10" i="79"/>
  <c r="DT9" i="194"/>
  <c r="DT10" i="79"/>
  <c r="DT10" i="132"/>
  <c r="DT30" i="132" s="1"/>
  <c r="DT9" i="160" s="1"/>
  <c r="BR19" i="54"/>
  <c r="BR7" i="194"/>
  <c r="BR8" i="79"/>
  <c r="BR8" i="132"/>
  <c r="BR28" i="132" s="1"/>
  <c r="BR7" i="160" s="1"/>
  <c r="BV9" i="194"/>
  <c r="BV10" i="132"/>
  <c r="BV30" i="132" s="1"/>
  <c r="BV9" i="160" s="1"/>
  <c r="BV10" i="79"/>
  <c r="S16" i="194"/>
  <c r="S17" i="132"/>
  <c r="S37" i="132" s="1"/>
  <c r="S16" i="160" s="1"/>
  <c r="S17" i="79"/>
  <c r="Y17" i="209"/>
  <c r="Y37" i="209" s="1"/>
  <c r="S17" i="172"/>
  <c r="S17" i="193"/>
  <c r="X17" i="144" s="1"/>
  <c r="Y17" i="210"/>
  <c r="Y37" i="210" s="1"/>
  <c r="S16" i="161"/>
  <c r="S36" i="79"/>
  <c r="S16" i="182"/>
  <c r="S37" i="182" s="1"/>
  <c r="S15" i="195"/>
  <c r="S15" i="181" s="1"/>
  <c r="S34" i="194"/>
  <c r="DU7" i="182"/>
  <c r="DU28" i="182" s="1"/>
  <c r="DU6" i="195"/>
  <c r="DU6" i="181" s="1"/>
  <c r="DU25" i="194"/>
  <c r="S10" i="211"/>
  <c r="S31" i="211" s="1"/>
  <c r="S10" i="171"/>
  <c r="S31" i="171" s="1"/>
  <c r="S9" i="173" s="1"/>
  <c r="S10" i="174"/>
  <c r="S31" i="174" s="1"/>
  <c r="S10" i="161"/>
  <c r="S30" i="79"/>
  <c r="DM7" i="161"/>
  <c r="DM27" i="79"/>
  <c r="X8" i="186"/>
  <c r="X8" i="185"/>
  <c r="X8" i="184"/>
  <c r="X29" i="144"/>
  <c r="DT7" i="182"/>
  <c r="DT28" i="182" s="1"/>
  <c r="DT6" i="195"/>
  <c r="DT6" i="181" s="1"/>
  <c r="DT25" i="194"/>
  <c r="X13" i="186"/>
  <c r="X13" i="185"/>
  <c r="X13" i="184"/>
  <c r="X34" i="144"/>
  <c r="DQ7" i="161"/>
  <c r="DQ27" i="79"/>
  <c r="CF27" i="79"/>
  <c r="CF7" i="161"/>
  <c r="X31" i="144"/>
  <c r="X10" i="186"/>
  <c r="X10" i="185"/>
  <c r="X10" i="184"/>
  <c r="CF7" i="182"/>
  <c r="CF28" i="182" s="1"/>
  <c r="CF6" i="195"/>
  <c r="CF6" i="181" s="1"/>
  <c r="CF25" i="194"/>
  <c r="BR21" i="54"/>
  <c r="DU19" i="54"/>
  <c r="DM21" i="54"/>
  <c r="DN21" i="54"/>
  <c r="DN19" i="54"/>
  <c r="DU21" i="54"/>
  <c r="DM19" i="54"/>
  <c r="BV19" i="54"/>
  <c r="CF17" i="54"/>
  <c r="DU14" i="54"/>
  <c r="DQ11" i="54"/>
  <c r="DT11" i="54"/>
  <c r="CF14" i="54"/>
  <c r="BV11" i="54"/>
  <c r="BR11" i="54"/>
  <c r="BV14" i="54"/>
  <c r="DN11" i="54"/>
  <c r="DM11" i="54"/>
  <c r="DQ17" i="54"/>
  <c r="DT17" i="54"/>
  <c r="DT14" i="54"/>
  <c r="DQ14" i="54"/>
  <c r="BR17" i="54"/>
  <c r="BV17" i="54"/>
  <c r="DN17" i="54"/>
  <c r="DM17" i="54"/>
  <c r="DU11" i="54"/>
  <c r="DN14" i="54"/>
  <c r="BR14" i="54"/>
  <c r="BV21" i="54"/>
  <c r="CF11" i="54"/>
  <c r="DM14" i="54"/>
  <c r="DU17" i="54"/>
  <c r="DT21" i="54"/>
  <c r="DT19" i="54"/>
  <c r="DQ19" i="54"/>
  <c r="DQ21" i="54"/>
  <c r="CF19" i="54"/>
  <c r="CF21" i="54"/>
  <c r="DU16" i="194" l="1"/>
  <c r="DU17" i="79"/>
  <c r="DU17" i="132"/>
  <c r="DU37" i="132" s="1"/>
  <c r="DU16" i="160" s="1"/>
  <c r="DN10" i="194"/>
  <c r="DN11" i="79"/>
  <c r="DN11" i="132"/>
  <c r="DN31" i="132" s="1"/>
  <c r="DN10" i="160" s="1"/>
  <c r="DN18" i="194"/>
  <c r="DN19" i="132"/>
  <c r="DN39" i="132" s="1"/>
  <c r="DN18" i="160" s="1"/>
  <c r="DN19" i="79"/>
  <c r="DN13" i="194"/>
  <c r="DN14" i="132"/>
  <c r="DN34" i="132" s="1"/>
  <c r="DN13" i="160" s="1"/>
  <c r="DN14" i="79"/>
  <c r="BV13" i="194"/>
  <c r="BV14" i="79"/>
  <c r="BV14" i="132"/>
  <c r="BV34" i="132" s="1"/>
  <c r="BV13" i="160" s="1"/>
  <c r="BV18" i="194"/>
  <c r="BV19" i="132"/>
  <c r="BV39" i="132" s="1"/>
  <c r="BV18" i="160" s="1"/>
  <c r="BV19" i="79"/>
  <c r="CM6" i="194"/>
  <c r="CM7" i="132"/>
  <c r="CM27" i="132" s="1"/>
  <c r="CM6" i="160" s="1"/>
  <c r="CM7" i="79"/>
  <c r="CF20" i="194"/>
  <c r="CF21" i="132"/>
  <c r="CF41" i="132" s="1"/>
  <c r="CF20" i="160" s="1"/>
  <c r="CF21" i="79"/>
  <c r="DT18" i="194"/>
  <c r="DT19" i="132"/>
  <c r="DT39" i="132" s="1"/>
  <c r="DT18" i="160" s="1"/>
  <c r="DT19" i="79"/>
  <c r="CF10" i="194"/>
  <c r="CF11" i="132"/>
  <c r="CF31" i="132" s="1"/>
  <c r="CF10" i="160" s="1"/>
  <c r="CF11" i="79"/>
  <c r="DU10" i="194"/>
  <c r="DU11" i="79"/>
  <c r="DU11" i="132"/>
  <c r="DU31" i="132" s="1"/>
  <c r="DU10" i="160" s="1"/>
  <c r="BR16" i="194"/>
  <c r="BR17" i="79"/>
  <c r="BR17" i="132"/>
  <c r="BR37" i="132" s="1"/>
  <c r="BR16" i="160" s="1"/>
  <c r="DQ16" i="194"/>
  <c r="DQ17" i="132"/>
  <c r="DQ37" i="132" s="1"/>
  <c r="DQ16" i="160" s="1"/>
  <c r="DQ17" i="79"/>
  <c r="BR10" i="194"/>
  <c r="BR11" i="79"/>
  <c r="BR11" i="132"/>
  <c r="BR31" i="132" s="1"/>
  <c r="BR10" i="160" s="1"/>
  <c r="DQ10" i="194"/>
  <c r="DQ11" i="132"/>
  <c r="DQ31" i="132" s="1"/>
  <c r="DQ10" i="160" s="1"/>
  <c r="DQ11" i="79"/>
  <c r="DM18" i="194"/>
  <c r="DM19" i="132"/>
  <c r="DM39" i="132" s="1"/>
  <c r="DM18" i="160" s="1"/>
  <c r="DM19" i="79"/>
  <c r="DM20" i="194"/>
  <c r="DM21" i="132"/>
  <c r="DM41" i="132" s="1"/>
  <c r="DM20" i="160" s="1"/>
  <c r="DM21" i="79"/>
  <c r="S17" i="161"/>
  <c r="S37" i="79"/>
  <c r="BR8" i="182"/>
  <c r="BR29" i="182" s="1"/>
  <c r="BR7" i="195"/>
  <c r="BR7" i="181" s="1"/>
  <c r="BR26" i="194"/>
  <c r="DT10" i="182"/>
  <c r="DT31" i="182" s="1"/>
  <c r="DT9" i="195"/>
  <c r="DT9" i="181" s="1"/>
  <c r="DT28" i="194"/>
  <c r="DU10" i="161"/>
  <c r="DU30" i="79"/>
  <c r="S21" i="174"/>
  <c r="S42" i="174" s="1"/>
  <c r="S21" i="171"/>
  <c r="S42" i="171" s="1"/>
  <c r="S20" i="173" s="1"/>
  <c r="S21" i="211"/>
  <c r="S42" i="211" s="1"/>
  <c r="DQ31" i="194"/>
  <c r="DQ13" i="182"/>
  <c r="DQ34" i="182" s="1"/>
  <c r="DQ12" i="195"/>
  <c r="DQ12" i="181" s="1"/>
  <c r="S11" i="171"/>
  <c r="S32" i="171" s="1"/>
  <c r="S10" i="173" s="1"/>
  <c r="S11" i="211"/>
  <c r="S32" i="211" s="1"/>
  <c r="S11" i="174"/>
  <c r="S32" i="174" s="1"/>
  <c r="S11" i="182"/>
  <c r="S32" i="182" s="1"/>
  <c r="S10" i="195"/>
  <c r="S10" i="181" s="1"/>
  <c r="S29" i="194"/>
  <c r="DN8" i="161"/>
  <c r="DN28" i="79"/>
  <c r="DT8" i="161"/>
  <c r="DT28" i="79"/>
  <c r="DQ8" i="182"/>
  <c r="DQ29" i="182" s="1"/>
  <c r="DQ7" i="195"/>
  <c r="DQ7" i="181" s="1"/>
  <c r="DQ26" i="194"/>
  <c r="DN10" i="161"/>
  <c r="DN30" i="79"/>
  <c r="BR10" i="161"/>
  <c r="BR30" i="79"/>
  <c r="DU16" i="161"/>
  <c r="DU36" i="79"/>
  <c r="X19" i="186"/>
  <c r="X19" i="185"/>
  <c r="X19" i="184"/>
  <c r="X40" i="144"/>
  <c r="S14" i="174"/>
  <c r="S35" i="174" s="1"/>
  <c r="S14" i="171"/>
  <c r="S35" i="171" s="1"/>
  <c r="S13" i="173" s="1"/>
  <c r="S14" i="211"/>
  <c r="S35" i="211" s="1"/>
  <c r="CF13" i="182"/>
  <c r="CF34" i="182" s="1"/>
  <c r="CF12" i="195"/>
  <c r="CF12" i="181" s="1"/>
  <c r="CF31" i="194"/>
  <c r="DN13" i="161"/>
  <c r="DN33" i="79"/>
  <c r="DM16" i="182"/>
  <c r="DM37" i="182" s="1"/>
  <c r="DM34" i="194"/>
  <c r="DM15" i="195"/>
  <c r="DM15" i="181" s="1"/>
  <c r="DM8" i="161"/>
  <c r="DM28" i="79"/>
  <c r="DT16" i="161"/>
  <c r="DT36" i="79"/>
  <c r="DM10" i="182"/>
  <c r="DM31" i="182" s="1"/>
  <c r="DM9" i="195"/>
  <c r="DM9" i="181" s="1"/>
  <c r="DM28" i="194"/>
  <c r="DQ20" i="194"/>
  <c r="DQ21" i="79"/>
  <c r="DQ21" i="132"/>
  <c r="DQ41" i="132" s="1"/>
  <c r="DQ20" i="160" s="1"/>
  <c r="DT14" i="132"/>
  <c r="DT34" i="132" s="1"/>
  <c r="DT13" i="160" s="1"/>
  <c r="DT13" i="194"/>
  <c r="DT14" i="79"/>
  <c r="CF13" i="194"/>
  <c r="CF14" i="132"/>
  <c r="CF34" i="132" s="1"/>
  <c r="CF13" i="160" s="1"/>
  <c r="CF14" i="79"/>
  <c r="DM13" i="194"/>
  <c r="DM14" i="132"/>
  <c r="DM34" i="132" s="1"/>
  <c r="DM13" i="160" s="1"/>
  <c r="DM14" i="79"/>
  <c r="BV16" i="194"/>
  <c r="BV17" i="79"/>
  <c r="BV17" i="132"/>
  <c r="BV37" i="132" s="1"/>
  <c r="BV16" i="160" s="1"/>
  <c r="DT10" i="194"/>
  <c r="DT11" i="132"/>
  <c r="DT31" i="132" s="1"/>
  <c r="DT10" i="160" s="1"/>
  <c r="DT11" i="79"/>
  <c r="CH6" i="194"/>
  <c r="CH7" i="132"/>
  <c r="CH27" i="132" s="1"/>
  <c r="CH6" i="160" s="1"/>
  <c r="CH7" i="79"/>
  <c r="CF18" i="194"/>
  <c r="CF19" i="79"/>
  <c r="CF19" i="132"/>
  <c r="CF39" i="132" s="1"/>
  <c r="CF18" i="160" s="1"/>
  <c r="DT21" i="132"/>
  <c r="DT41" i="132" s="1"/>
  <c r="DT20" i="160" s="1"/>
  <c r="DT20" i="194"/>
  <c r="DT21" i="79"/>
  <c r="BV20" i="194"/>
  <c r="BV21" i="79"/>
  <c r="BV21" i="132"/>
  <c r="BV41" i="132" s="1"/>
  <c r="BV20" i="160" s="1"/>
  <c r="DM16" i="194"/>
  <c r="DM17" i="79"/>
  <c r="DM17" i="132"/>
  <c r="DM37" i="132" s="1"/>
  <c r="DM16" i="160" s="1"/>
  <c r="DQ13" i="194"/>
  <c r="DQ14" i="79"/>
  <c r="DQ14" i="132"/>
  <c r="DQ34" i="132" s="1"/>
  <c r="DQ13" i="160" s="1"/>
  <c r="DM10" i="194"/>
  <c r="DM11" i="79"/>
  <c r="DM11" i="132"/>
  <c r="DM31" i="132" s="1"/>
  <c r="DM10" i="160" s="1"/>
  <c r="BV10" i="194"/>
  <c r="BV11" i="79"/>
  <c r="BV11" i="132"/>
  <c r="BV31" i="132" s="1"/>
  <c r="BV10" i="160" s="1"/>
  <c r="DU13" i="194"/>
  <c r="DU14" i="132"/>
  <c r="DU34" i="132" s="1"/>
  <c r="DU13" i="160" s="1"/>
  <c r="DU14" i="79"/>
  <c r="DU20" i="194"/>
  <c r="DU21" i="132"/>
  <c r="DU41" i="132" s="1"/>
  <c r="DU20" i="160" s="1"/>
  <c r="DU21" i="79"/>
  <c r="DU18" i="194"/>
  <c r="DU19" i="132"/>
  <c r="DU39" i="132" s="1"/>
  <c r="DU18" i="160" s="1"/>
  <c r="DU19" i="79"/>
  <c r="X17" i="186"/>
  <c r="X17" i="185"/>
  <c r="X17" i="184"/>
  <c r="X38" i="144"/>
  <c r="BV10" i="182"/>
  <c r="BV31" i="182" s="1"/>
  <c r="BV9" i="195"/>
  <c r="BV9" i="181" s="1"/>
  <c r="BV28" i="194"/>
  <c r="BR18" i="194"/>
  <c r="BR19" i="132"/>
  <c r="BR39" i="132" s="1"/>
  <c r="BR18" i="160" s="1"/>
  <c r="BR19" i="79"/>
  <c r="DQ10" i="161"/>
  <c r="DQ30" i="79"/>
  <c r="DN16" i="182"/>
  <c r="DN37" i="182" s="1"/>
  <c r="DN15" i="195"/>
  <c r="DN15" i="181" s="1"/>
  <c r="DN34" i="194"/>
  <c r="BR13" i="161"/>
  <c r="BR33" i="79"/>
  <c r="BV28" i="79"/>
  <c r="BV8" i="161"/>
  <c r="S21" i="182"/>
  <c r="S42" i="182" s="1"/>
  <c r="S39" i="194"/>
  <c r="S20" i="195"/>
  <c r="S20" i="181" s="1"/>
  <c r="DQ16" i="161"/>
  <c r="DQ36" i="79"/>
  <c r="CF30" i="79"/>
  <c r="CF10" i="161"/>
  <c r="DU8" i="161"/>
  <c r="DU28" i="79"/>
  <c r="DM13" i="161"/>
  <c r="DM33" i="79"/>
  <c r="BV13" i="182"/>
  <c r="BV34" i="182" s="1"/>
  <c r="BV31" i="194"/>
  <c r="BV12" i="195"/>
  <c r="BV12" i="181" s="1"/>
  <c r="BR10" i="182"/>
  <c r="BR31" i="182" s="1"/>
  <c r="BR9" i="195"/>
  <c r="BR9" i="181" s="1"/>
  <c r="BR28" i="194"/>
  <c r="S19" i="161"/>
  <c r="S39" i="79"/>
  <c r="S14" i="182"/>
  <c r="S35" i="182" s="1"/>
  <c r="S32" i="194"/>
  <c r="S13" i="195"/>
  <c r="S13" i="181" s="1"/>
  <c r="DT13" i="161"/>
  <c r="DT33" i="79"/>
  <c r="DU13" i="182"/>
  <c r="DU34" i="182" s="1"/>
  <c r="DU31" i="194"/>
  <c r="DU12" i="195"/>
  <c r="DU12" i="181" s="1"/>
  <c r="DT16" i="182"/>
  <c r="DT37" i="182" s="1"/>
  <c r="DT15" i="195"/>
  <c r="DT15" i="181" s="1"/>
  <c r="DT34" i="194"/>
  <c r="BV16" i="161"/>
  <c r="BV36" i="79"/>
  <c r="BR13" i="194"/>
  <c r="BR14" i="79"/>
  <c r="BR14" i="132"/>
  <c r="BR34" i="132" s="1"/>
  <c r="BR13" i="160" s="1"/>
  <c r="BR20" i="194"/>
  <c r="BR21" i="79"/>
  <c r="BR21" i="132"/>
  <c r="BR41" i="132" s="1"/>
  <c r="BR20" i="160" s="1"/>
  <c r="S17" i="171"/>
  <c r="S38" i="171" s="1"/>
  <c r="S16" i="173" s="1"/>
  <c r="S17" i="211"/>
  <c r="S38" i="211" s="1"/>
  <c r="S17" i="174"/>
  <c r="S38" i="174" s="1"/>
  <c r="S17" i="182"/>
  <c r="S38" i="182" s="1"/>
  <c r="S35" i="194"/>
  <c r="S16" i="195"/>
  <c r="S16" i="181" s="1"/>
  <c r="DU10" i="182"/>
  <c r="DU31" i="182" s="1"/>
  <c r="DU9" i="195"/>
  <c r="DU9" i="181" s="1"/>
  <c r="DU28" i="194"/>
  <c r="CF8" i="161"/>
  <c r="CF28" i="79"/>
  <c r="BV8" i="182"/>
  <c r="BV29" i="182" s="1"/>
  <c r="BV7" i="195"/>
  <c r="BV7" i="181" s="1"/>
  <c r="BV26" i="194"/>
  <c r="DQ13" i="161"/>
  <c r="DQ33" i="79"/>
  <c r="CF10" i="182"/>
  <c r="CF31" i="182" s="1"/>
  <c r="CF9" i="195"/>
  <c r="CF9" i="181" s="1"/>
  <c r="CF28" i="194"/>
  <c r="S11" i="161"/>
  <c r="S31" i="79"/>
  <c r="DN8" i="182"/>
  <c r="DN29" i="182" s="1"/>
  <c r="DN7" i="195"/>
  <c r="DN7" i="181" s="1"/>
  <c r="DN26" i="194"/>
  <c r="DN10" i="182"/>
  <c r="DN31" i="182" s="1"/>
  <c r="DN9" i="195"/>
  <c r="DN9" i="181" s="1"/>
  <c r="DN28" i="194"/>
  <c r="BR16" i="161"/>
  <c r="BR36" i="79"/>
  <c r="CF36" i="79"/>
  <c r="CF16" i="161"/>
  <c r="DU16" i="182"/>
  <c r="DU37" i="182" s="1"/>
  <c r="DU34" i="194"/>
  <c r="DU15" i="195"/>
  <c r="DU15" i="181" s="1"/>
  <c r="S19" i="211"/>
  <c r="S40" i="211" s="1"/>
  <c r="S19" i="171"/>
  <c r="S40" i="171" s="1"/>
  <c r="S18" i="173" s="1"/>
  <c r="S19" i="174"/>
  <c r="S40" i="174" s="1"/>
  <c r="S19" i="182"/>
  <c r="S40" i="182" s="1"/>
  <c r="S18" i="195"/>
  <c r="S18" i="181" s="1"/>
  <c r="S37" i="194"/>
  <c r="DN13" i="182"/>
  <c r="DN34" i="182" s="1"/>
  <c r="DN12" i="195"/>
  <c r="DN12" i="181" s="1"/>
  <c r="DN31" i="194"/>
  <c r="DM16" i="161"/>
  <c r="DM36" i="79"/>
  <c r="DM8" i="182"/>
  <c r="DM29" i="182" s="1"/>
  <c r="DM7" i="195"/>
  <c r="DM7" i="181" s="1"/>
  <c r="DM26" i="194"/>
  <c r="DM10" i="161"/>
  <c r="DM30" i="79"/>
  <c r="DN16" i="194"/>
  <c r="DN17" i="79"/>
  <c r="DN17" i="132"/>
  <c r="DN37" i="132" s="1"/>
  <c r="DN16" i="160" s="1"/>
  <c r="CF16" i="194"/>
  <c r="CF17" i="132"/>
  <c r="CF37" i="132" s="1"/>
  <c r="CF16" i="160" s="1"/>
  <c r="CF17" i="79"/>
  <c r="DQ18" i="194"/>
  <c r="DQ19" i="132"/>
  <c r="DQ39" i="132" s="1"/>
  <c r="DQ18" i="160" s="1"/>
  <c r="DQ19" i="79"/>
  <c r="DT16" i="194"/>
  <c r="DT17" i="132"/>
  <c r="DT37" i="132" s="1"/>
  <c r="DT16" i="160" s="1"/>
  <c r="DT17" i="79"/>
  <c r="DN20" i="194"/>
  <c r="DN21" i="132"/>
  <c r="DN41" i="132" s="1"/>
  <c r="DN20" i="160" s="1"/>
  <c r="DN21" i="79"/>
  <c r="BV10" i="161"/>
  <c r="BV30" i="79"/>
  <c r="BR28" i="79"/>
  <c r="BR8" i="161"/>
  <c r="DT10" i="161"/>
  <c r="DT30" i="79"/>
  <c r="DQ10" i="182"/>
  <c r="DQ31" i="182" s="1"/>
  <c r="DQ9" i="195"/>
  <c r="DQ9" i="181" s="1"/>
  <c r="DQ28" i="194"/>
  <c r="DN16" i="161"/>
  <c r="DN36" i="79"/>
  <c r="CF8" i="182"/>
  <c r="CF29" i="182" s="1"/>
  <c r="CF7" i="195"/>
  <c r="CF7" i="181" s="1"/>
  <c r="CF26" i="194"/>
  <c r="BR13" i="182"/>
  <c r="BR34" i="182" s="1"/>
  <c r="BR12" i="195"/>
  <c r="BR12" i="181" s="1"/>
  <c r="BR31" i="194"/>
  <c r="X21" i="186"/>
  <c r="X21" i="185"/>
  <c r="X21" i="184"/>
  <c r="X42" i="144"/>
  <c r="S21" i="161"/>
  <c r="S41" i="79"/>
  <c r="DQ16" i="182"/>
  <c r="DQ37" i="182" s="1"/>
  <c r="DQ34" i="194"/>
  <c r="DQ15" i="195"/>
  <c r="DQ15" i="181" s="1"/>
  <c r="X11" i="186"/>
  <c r="X11" i="185"/>
  <c r="X11" i="184"/>
  <c r="X32" i="144"/>
  <c r="DU8" i="182"/>
  <c r="DU29" i="182" s="1"/>
  <c r="DU7" i="195"/>
  <c r="DU7" i="181" s="1"/>
  <c r="DU26" i="194"/>
  <c r="DT8" i="182"/>
  <c r="DT29" i="182" s="1"/>
  <c r="DT7" i="195"/>
  <c r="DT7" i="181" s="1"/>
  <c r="DT26" i="194"/>
  <c r="DQ8" i="161"/>
  <c r="DQ28" i="79"/>
  <c r="DM13" i="182"/>
  <c r="DM34" i="182" s="1"/>
  <c r="DM31" i="194"/>
  <c r="DM12" i="195"/>
  <c r="DM12" i="181" s="1"/>
  <c r="BV13" i="161"/>
  <c r="BV33" i="79"/>
  <c r="BR16" i="182"/>
  <c r="BR37" i="182" s="1"/>
  <c r="BR15" i="195"/>
  <c r="BR15" i="181" s="1"/>
  <c r="BR34" i="194"/>
  <c r="CF16" i="182"/>
  <c r="CF37" i="182" s="1"/>
  <c r="CF15" i="195"/>
  <c r="CF15" i="181" s="1"/>
  <c r="CF34" i="194"/>
  <c r="X14" i="186"/>
  <c r="X14" i="185"/>
  <c r="X14" i="184"/>
  <c r="X35" i="144"/>
  <c r="S14" i="161"/>
  <c r="S34" i="79"/>
  <c r="CF33" i="79"/>
  <c r="CF13" i="161"/>
  <c r="DT13" i="182"/>
  <c r="DT34" i="182" s="1"/>
  <c r="DT12" i="195"/>
  <c r="DT12" i="181" s="1"/>
  <c r="DT31" i="194"/>
  <c r="DU13" i="161"/>
  <c r="DU33" i="79"/>
  <c r="BV16" i="182"/>
  <c r="BV37" i="182" s="1"/>
  <c r="BV34" i="194"/>
  <c r="BV15" i="195"/>
  <c r="BV15" i="181" s="1"/>
  <c r="CH13" i="54"/>
  <c r="CM8" i="54"/>
  <c r="CH16" i="54"/>
  <c r="CH10" i="54"/>
  <c r="CH8" i="54"/>
  <c r="CM16" i="54"/>
  <c r="CM10" i="54"/>
  <c r="CM13" i="54"/>
  <c r="BP6" i="194" l="1"/>
  <c r="BP7" i="79"/>
  <c r="BP7" i="132"/>
  <c r="BP27" i="132" s="1"/>
  <c r="BP6" i="160" s="1"/>
  <c r="DL6" i="194"/>
  <c r="DL7" i="132"/>
  <c r="DL27" i="132" s="1"/>
  <c r="DL6" i="160" s="1"/>
  <c r="DL7" i="79"/>
  <c r="CH7" i="194"/>
  <c r="CH8" i="79"/>
  <c r="CH8" i="132"/>
  <c r="CH28" i="132" s="1"/>
  <c r="CH7" i="160" s="1"/>
  <c r="CH12" i="194"/>
  <c r="CH13" i="132"/>
  <c r="CH33" i="132" s="1"/>
  <c r="CH12" i="160" s="1"/>
  <c r="CH13" i="79"/>
  <c r="DT17" i="161"/>
  <c r="DT37" i="79"/>
  <c r="CF17" i="182"/>
  <c r="CF38" i="182" s="1"/>
  <c r="CF35" i="194"/>
  <c r="CF16" i="195"/>
  <c r="CF16" i="181" s="1"/>
  <c r="BR34" i="79"/>
  <c r="BR14" i="161"/>
  <c r="BR19" i="182"/>
  <c r="BR40" i="182" s="1"/>
  <c r="BR37" i="194"/>
  <c r="BR18" i="195"/>
  <c r="BR18" i="181" s="1"/>
  <c r="DU21" i="161"/>
  <c r="DU41" i="79"/>
  <c r="BV11" i="182"/>
  <c r="BV32" i="182" s="1"/>
  <c r="BV10" i="195"/>
  <c r="BV10" i="181" s="1"/>
  <c r="BV29" i="194"/>
  <c r="DM17" i="161"/>
  <c r="DM37" i="79"/>
  <c r="BV21" i="182"/>
  <c r="BV42" i="182" s="1"/>
  <c r="BV20" i="195"/>
  <c r="BV20" i="181" s="1"/>
  <c r="BV39" i="194"/>
  <c r="DT11" i="182"/>
  <c r="DT32" i="182" s="1"/>
  <c r="DT10" i="195"/>
  <c r="DT10" i="181" s="1"/>
  <c r="DT29" i="194"/>
  <c r="DM14" i="161"/>
  <c r="DM34" i="79"/>
  <c r="DM19" i="161"/>
  <c r="DM39" i="79"/>
  <c r="BR11" i="182"/>
  <c r="BR32" i="182" s="1"/>
  <c r="BR10" i="195"/>
  <c r="BR10" i="181" s="1"/>
  <c r="BR29" i="194"/>
  <c r="DU11" i="161"/>
  <c r="DU31" i="79"/>
  <c r="CF11" i="182"/>
  <c r="CF32" i="182" s="1"/>
  <c r="CF10" i="195"/>
  <c r="CF10" i="181" s="1"/>
  <c r="CF29" i="194"/>
  <c r="CF21" i="161"/>
  <c r="CF41" i="79"/>
  <c r="BV19" i="182"/>
  <c r="BV40" i="182" s="1"/>
  <c r="BV18" i="195"/>
  <c r="BV18" i="181" s="1"/>
  <c r="BV37" i="194"/>
  <c r="DN14" i="161"/>
  <c r="DN34" i="79"/>
  <c r="DN11" i="182"/>
  <c r="DN32" i="182" s="1"/>
  <c r="DN10" i="195"/>
  <c r="DN10" i="181" s="1"/>
  <c r="DN29" i="194"/>
  <c r="BM6" i="194"/>
  <c r="BM7" i="132"/>
  <c r="BM27" i="132" s="1"/>
  <c r="BM6" i="160" s="1"/>
  <c r="BM7" i="79"/>
  <c r="CM7" i="194"/>
  <c r="CM8" i="132"/>
  <c r="CM28" i="132" s="1"/>
  <c r="CM7" i="160" s="1"/>
  <c r="CM8" i="79"/>
  <c r="BO6" i="194"/>
  <c r="BO7" i="132"/>
  <c r="BO27" i="132" s="1"/>
  <c r="BO6" i="160" s="1"/>
  <c r="BO7" i="79"/>
  <c r="CM12" i="194"/>
  <c r="CM13" i="132"/>
  <c r="CM33" i="132" s="1"/>
  <c r="CM12" i="160" s="1"/>
  <c r="CM13" i="79"/>
  <c r="CH9" i="194"/>
  <c r="CH10" i="132"/>
  <c r="CH30" i="132" s="1"/>
  <c r="CH9" i="160" s="1"/>
  <c r="CH10" i="79"/>
  <c r="DN21" i="161"/>
  <c r="DN41" i="79"/>
  <c r="DQ19" i="182"/>
  <c r="DQ40" i="182" s="1"/>
  <c r="DQ37" i="194"/>
  <c r="DQ18" i="195"/>
  <c r="DQ18" i="181" s="1"/>
  <c r="BR21" i="161"/>
  <c r="BR41" i="79"/>
  <c r="BR14" i="182"/>
  <c r="BR35" i="182" s="1"/>
  <c r="BR13" i="195"/>
  <c r="BR13" i="181" s="1"/>
  <c r="BR32" i="194"/>
  <c r="DU19" i="161"/>
  <c r="DU39" i="79"/>
  <c r="DU14" i="182"/>
  <c r="DU35" i="182" s="1"/>
  <c r="DU32" i="194"/>
  <c r="DU13" i="195"/>
  <c r="DU13" i="181" s="1"/>
  <c r="DQ14" i="161"/>
  <c r="DQ34" i="79"/>
  <c r="DM17" i="182"/>
  <c r="DM38" i="182" s="1"/>
  <c r="DM16" i="195"/>
  <c r="DM16" i="181" s="1"/>
  <c r="DM35" i="194"/>
  <c r="DT21" i="161"/>
  <c r="DT41" i="79"/>
  <c r="CF19" i="161"/>
  <c r="CF39" i="79"/>
  <c r="CH7" i="182"/>
  <c r="CH28" i="182" s="1"/>
  <c r="CH6" i="195"/>
  <c r="CH6" i="181" s="1"/>
  <c r="CH25" i="194"/>
  <c r="CF14" i="182"/>
  <c r="CF35" i="182" s="1"/>
  <c r="CF13" i="195"/>
  <c r="CF13" i="181" s="1"/>
  <c r="CF32" i="194"/>
  <c r="DM21" i="161"/>
  <c r="DM41" i="79"/>
  <c r="DQ11" i="182"/>
  <c r="DQ32" i="182" s="1"/>
  <c r="DQ10" i="195"/>
  <c r="DQ10" i="181" s="1"/>
  <c r="DQ29" i="194"/>
  <c r="DQ17" i="161"/>
  <c r="DQ37" i="79"/>
  <c r="BR37" i="79"/>
  <c r="BR17" i="161"/>
  <c r="DU11" i="182"/>
  <c r="DU32" i="182" s="1"/>
  <c r="DU10" i="195"/>
  <c r="DU10" i="181" s="1"/>
  <c r="DU29" i="194"/>
  <c r="DT19" i="161"/>
  <c r="DT39" i="79"/>
  <c r="CM7" i="182"/>
  <c r="CM28" i="182" s="1"/>
  <c r="CM6" i="195"/>
  <c r="CM6" i="181" s="1"/>
  <c r="CM25" i="194"/>
  <c r="DN19" i="182"/>
  <c r="DN40" i="182" s="1"/>
  <c r="DN37" i="194"/>
  <c r="DN18" i="195"/>
  <c r="DN18" i="181" s="1"/>
  <c r="BN6" i="194"/>
  <c r="BN7" i="132"/>
  <c r="BN27" i="132" s="1"/>
  <c r="BN6" i="160" s="1"/>
  <c r="BN7" i="79"/>
  <c r="CM9" i="194"/>
  <c r="CM10" i="132"/>
  <c r="CM30" i="132" s="1"/>
  <c r="CM9" i="160" s="1"/>
  <c r="CM10" i="79"/>
  <c r="CH15" i="194"/>
  <c r="CH16" i="132"/>
  <c r="CH36" i="132" s="1"/>
  <c r="CH15" i="160" s="1"/>
  <c r="CH16" i="79"/>
  <c r="DT17" i="182"/>
  <c r="DT38" i="182" s="1"/>
  <c r="DT35" i="194"/>
  <c r="DT16" i="195"/>
  <c r="DT16" i="181" s="1"/>
  <c r="CF17" i="161"/>
  <c r="CF37" i="79"/>
  <c r="DN37" i="79"/>
  <c r="DN17" i="161"/>
  <c r="BR21" i="182"/>
  <c r="BR42" i="182" s="1"/>
  <c r="BR20" i="195"/>
  <c r="BR20" i="181" s="1"/>
  <c r="BR39" i="194"/>
  <c r="BR19" i="161"/>
  <c r="BR39" i="79"/>
  <c r="DU21" i="182"/>
  <c r="DU42" i="182" s="1"/>
  <c r="DU20" i="195"/>
  <c r="DU20" i="181" s="1"/>
  <c r="DU39" i="194"/>
  <c r="DM11" i="161"/>
  <c r="DM31" i="79"/>
  <c r="DQ14" i="182"/>
  <c r="DQ35" i="182" s="1"/>
  <c r="DQ13" i="195"/>
  <c r="DQ13" i="181" s="1"/>
  <c r="DQ32" i="194"/>
  <c r="DT21" i="182"/>
  <c r="DT42" i="182" s="1"/>
  <c r="DT20" i="195"/>
  <c r="DT20" i="181" s="1"/>
  <c r="DT39" i="194"/>
  <c r="CF19" i="182"/>
  <c r="CF40" i="182" s="1"/>
  <c r="CF18" i="195"/>
  <c r="CF18" i="181" s="1"/>
  <c r="CF37" i="194"/>
  <c r="DT11" i="161"/>
  <c r="DT31" i="79"/>
  <c r="BV17" i="161"/>
  <c r="BV37" i="79"/>
  <c r="DM14" i="182"/>
  <c r="DM35" i="182" s="1"/>
  <c r="DM13" i="195"/>
  <c r="DM13" i="181" s="1"/>
  <c r="DM32" i="194"/>
  <c r="DT14" i="161"/>
  <c r="DT34" i="79"/>
  <c r="DQ21" i="161"/>
  <c r="DQ41" i="79"/>
  <c r="DM19" i="182"/>
  <c r="DM40" i="182" s="1"/>
  <c r="DM37" i="194"/>
  <c r="DM18" i="195"/>
  <c r="DM18" i="181" s="1"/>
  <c r="BR17" i="182"/>
  <c r="BR38" i="182" s="1"/>
  <c r="BR16" i="195"/>
  <c r="BR16" i="181" s="1"/>
  <c r="BR35" i="194"/>
  <c r="CF11" i="161"/>
  <c r="CF31" i="79"/>
  <c r="CF21" i="182"/>
  <c r="CF42" i="182" s="1"/>
  <c r="CF20" i="195"/>
  <c r="CF20" i="181" s="1"/>
  <c r="CF39" i="194"/>
  <c r="BV19" i="161"/>
  <c r="BV39" i="79"/>
  <c r="BV34" i="79"/>
  <c r="BV14" i="161"/>
  <c r="DN14" i="182"/>
  <c r="DN35" i="182" s="1"/>
  <c r="DN13" i="195"/>
  <c r="DN13" i="181" s="1"/>
  <c r="DN32" i="194"/>
  <c r="DU17" i="161"/>
  <c r="DU37" i="79"/>
  <c r="D7" i="157"/>
  <c r="D6" i="194"/>
  <c r="D7" i="79"/>
  <c r="D7" i="132"/>
  <c r="D27" i="132" s="1"/>
  <c r="D6" i="160" s="1"/>
  <c r="D7" i="172"/>
  <c r="CM15" i="194"/>
  <c r="CM16" i="132"/>
  <c r="CM36" i="132" s="1"/>
  <c r="CM15" i="160" s="1"/>
  <c r="CM16" i="79"/>
  <c r="DN21" i="182"/>
  <c r="DN42" i="182" s="1"/>
  <c r="DN20" i="195"/>
  <c r="DN20" i="181" s="1"/>
  <c r="DN39" i="194"/>
  <c r="DQ19" i="161"/>
  <c r="DQ39" i="79"/>
  <c r="DN17" i="182"/>
  <c r="DN38" i="182" s="1"/>
  <c r="DN16" i="195"/>
  <c r="DN16" i="181" s="1"/>
  <c r="DN35" i="194"/>
  <c r="DU19" i="182"/>
  <c r="DU40" i="182" s="1"/>
  <c r="DU37" i="194"/>
  <c r="DU18" i="195"/>
  <c r="DU18" i="181" s="1"/>
  <c r="DU14" i="161"/>
  <c r="DU34" i="79"/>
  <c r="BV31" i="79"/>
  <c r="BV11" i="161"/>
  <c r="DM11" i="182"/>
  <c r="DM32" i="182" s="1"/>
  <c r="DM10" i="195"/>
  <c r="DM10" i="181" s="1"/>
  <c r="DM29" i="194"/>
  <c r="BV21" i="161"/>
  <c r="BV41" i="79"/>
  <c r="CH7" i="161"/>
  <c r="CH27" i="79"/>
  <c r="BV17" i="182"/>
  <c r="BV38" i="182" s="1"/>
  <c r="BV16" i="195"/>
  <c r="BV16" i="181" s="1"/>
  <c r="BV35" i="194"/>
  <c r="CF14" i="161"/>
  <c r="CF34" i="79"/>
  <c r="DT14" i="182"/>
  <c r="DT35" i="182" s="1"/>
  <c r="DT13" i="195"/>
  <c r="DT13" i="181" s="1"/>
  <c r="DT32" i="194"/>
  <c r="DQ21" i="182"/>
  <c r="DQ42" i="182" s="1"/>
  <c r="DQ20" i="195"/>
  <c r="DQ20" i="181" s="1"/>
  <c r="DQ39" i="194"/>
  <c r="DM21" i="182"/>
  <c r="DM42" i="182" s="1"/>
  <c r="DM39" i="194"/>
  <c r="DM20" i="195"/>
  <c r="DM20" i="181" s="1"/>
  <c r="DQ11" i="161"/>
  <c r="DQ31" i="79"/>
  <c r="BR31" i="79"/>
  <c r="BR11" i="161"/>
  <c r="DQ17" i="182"/>
  <c r="DQ38" i="182" s="1"/>
  <c r="DQ16" i="195"/>
  <c r="DQ16" i="181" s="1"/>
  <c r="DQ35" i="194"/>
  <c r="DT19" i="182"/>
  <c r="DT40" i="182" s="1"/>
  <c r="DT18" i="195"/>
  <c r="DT18" i="181" s="1"/>
  <c r="DT37" i="194"/>
  <c r="CM7" i="161"/>
  <c r="CM27" i="79"/>
  <c r="BV14" i="182"/>
  <c r="BV35" i="182" s="1"/>
  <c r="BV13" i="195"/>
  <c r="BV13" i="181" s="1"/>
  <c r="BV32" i="194"/>
  <c r="DN19" i="161"/>
  <c r="DN39" i="79"/>
  <c r="DN11" i="161"/>
  <c r="DN31" i="79"/>
  <c r="DU17" i="182"/>
  <c r="DU38" i="182" s="1"/>
  <c r="DU16" i="195"/>
  <c r="DU16" i="181" s="1"/>
  <c r="DU35" i="194"/>
  <c r="J7" i="209"/>
  <c r="J27" i="209" s="1"/>
  <c r="J7" i="210"/>
  <c r="J27" i="210" s="1"/>
  <c r="D7" i="193"/>
  <c r="I7" i="144" s="1"/>
  <c r="C7" i="210"/>
  <c r="C27" i="210" s="1"/>
  <c r="C7" i="209"/>
  <c r="C27" i="209" s="1"/>
  <c r="B7" i="144"/>
  <c r="B7" i="210"/>
  <c r="B27" i="210" s="1"/>
  <c r="B7" i="209"/>
  <c r="B27" i="209" s="1"/>
  <c r="E7" i="210"/>
  <c r="E27" i="210" s="1"/>
  <c r="E7" i="209"/>
  <c r="E27" i="209" s="1"/>
  <c r="D7" i="144"/>
  <c r="CM19" i="54"/>
  <c r="CM11" i="54"/>
  <c r="CM17" i="54"/>
  <c r="CH11" i="54"/>
  <c r="CH17" i="54"/>
  <c r="CH14" i="54"/>
  <c r="CM14" i="54"/>
  <c r="CM21" i="54"/>
  <c r="CH19" i="54"/>
  <c r="CH21" i="54"/>
  <c r="BO8" i="54"/>
  <c r="BN10" i="54"/>
  <c r="DL8" i="54"/>
  <c r="D13" i="54"/>
  <c r="BM10" i="54"/>
  <c r="BP13" i="54"/>
  <c r="DL13" i="54"/>
  <c r="DL16" i="54"/>
  <c r="DL10" i="54"/>
  <c r="BN8" i="54"/>
  <c r="BM8" i="54"/>
  <c r="BN16" i="54"/>
  <c r="BN13" i="54"/>
  <c r="BM16" i="54"/>
  <c r="BM13" i="54"/>
  <c r="BO16" i="54"/>
  <c r="BO10" i="54"/>
  <c r="BO13" i="54"/>
  <c r="BP16" i="54"/>
  <c r="BP10" i="54"/>
  <c r="BP8" i="54"/>
  <c r="D16" i="54"/>
  <c r="D10" i="54"/>
  <c r="D8" i="54"/>
  <c r="BM12" i="194" l="1"/>
  <c r="BM13" i="132"/>
  <c r="BM33" i="132" s="1"/>
  <c r="BM12" i="160" s="1"/>
  <c r="BM13" i="79"/>
  <c r="DL8" i="132"/>
  <c r="DL28" i="132" s="1"/>
  <c r="DL7" i="160" s="1"/>
  <c r="DL7" i="194"/>
  <c r="DL8" i="79"/>
  <c r="CM10" i="194"/>
  <c r="CM11" i="132"/>
  <c r="CM31" i="132" s="1"/>
  <c r="CM10" i="160" s="1"/>
  <c r="CM11" i="79"/>
  <c r="BM15" i="194"/>
  <c r="BM16" i="132"/>
  <c r="BM36" i="132" s="1"/>
  <c r="BM15" i="160" s="1"/>
  <c r="BM16" i="79"/>
  <c r="BP12" i="194"/>
  <c r="BP13" i="79"/>
  <c r="BP13" i="132"/>
  <c r="BP33" i="132" s="1"/>
  <c r="BP12" i="160" s="1"/>
  <c r="BN9" i="194"/>
  <c r="BN10" i="132"/>
  <c r="BN30" i="132" s="1"/>
  <c r="BN9" i="160" s="1"/>
  <c r="BN10" i="79"/>
  <c r="CM20" i="194"/>
  <c r="CM21" i="132"/>
  <c r="CM41" i="132" s="1"/>
  <c r="CM20" i="160" s="1"/>
  <c r="CM21" i="79"/>
  <c r="CM18" i="194"/>
  <c r="CM19" i="132"/>
  <c r="CM39" i="132" s="1"/>
  <c r="CM18" i="160" s="1"/>
  <c r="CM19" i="79"/>
  <c r="D27" i="79"/>
  <c r="D7" i="161"/>
  <c r="BP7" i="194"/>
  <c r="BP8" i="132"/>
  <c r="BP28" i="132" s="1"/>
  <c r="BP7" i="160" s="1"/>
  <c r="BP8" i="79"/>
  <c r="BO9" i="194"/>
  <c r="BO10" i="132"/>
  <c r="BO30" i="132" s="1"/>
  <c r="BO9" i="160" s="1"/>
  <c r="BO10" i="79"/>
  <c r="BN12" i="194"/>
  <c r="BN13" i="132"/>
  <c r="BN33" i="132" s="1"/>
  <c r="BN12" i="160" s="1"/>
  <c r="BN13" i="79"/>
  <c r="DL9" i="194"/>
  <c r="DL10" i="79"/>
  <c r="DL10" i="132"/>
  <c r="DL30" i="132" s="1"/>
  <c r="DL9" i="160" s="1"/>
  <c r="BM9" i="194"/>
  <c r="BM10" i="132"/>
  <c r="BM30" i="132" s="1"/>
  <c r="BM9" i="160" s="1"/>
  <c r="BM10" i="79"/>
  <c r="BO7" i="194"/>
  <c r="BO8" i="132"/>
  <c r="BO28" i="132" s="1"/>
  <c r="BO7" i="160" s="1"/>
  <c r="BO8" i="79"/>
  <c r="CM13" i="194"/>
  <c r="CM14" i="132"/>
  <c r="CM34" i="132" s="1"/>
  <c r="CM13" i="160" s="1"/>
  <c r="CM14" i="79"/>
  <c r="CM16" i="194"/>
  <c r="CM17" i="132"/>
  <c r="CM37" i="132" s="1"/>
  <c r="CM16" i="160" s="1"/>
  <c r="CM17" i="79"/>
  <c r="CM16" i="182"/>
  <c r="CM37" i="182" s="1"/>
  <c r="CM15" i="195"/>
  <c r="CM15" i="181" s="1"/>
  <c r="CM34" i="194"/>
  <c r="D7" i="182"/>
  <c r="D28" i="182" s="1"/>
  <c r="D6" i="195"/>
  <c r="D6" i="181" s="1"/>
  <c r="D25" i="194"/>
  <c r="CH16" i="182"/>
  <c r="CH37" i="182" s="1"/>
  <c r="CH15" i="195"/>
  <c r="CH15" i="181" s="1"/>
  <c r="CH34" i="194"/>
  <c r="BN27" i="79"/>
  <c r="BN7" i="161"/>
  <c r="CM13" i="182"/>
  <c r="CM34" i="182" s="1"/>
  <c r="CM12" i="195"/>
  <c r="CM12" i="181" s="1"/>
  <c r="CM31" i="194"/>
  <c r="CM8" i="161"/>
  <c r="CM28" i="79"/>
  <c r="CH13" i="161"/>
  <c r="CH33" i="79"/>
  <c r="CH28" i="79"/>
  <c r="CH8" i="161"/>
  <c r="DL7" i="182"/>
  <c r="DL28" i="182" s="1"/>
  <c r="DL6" i="195"/>
  <c r="DL6" i="181" s="1"/>
  <c r="DL25" i="194"/>
  <c r="BP15" i="194"/>
  <c r="BP16" i="79"/>
  <c r="BP16" i="132"/>
  <c r="BP36" i="132" s="1"/>
  <c r="BP15" i="160" s="1"/>
  <c r="DL12" i="194"/>
  <c r="DL13" i="132"/>
  <c r="DL33" i="132" s="1"/>
  <c r="DL12" i="160" s="1"/>
  <c r="DL13" i="79"/>
  <c r="CH16" i="194"/>
  <c r="CH17" i="79"/>
  <c r="CH17" i="132"/>
  <c r="CH37" i="132" s="1"/>
  <c r="CH16" i="160" s="1"/>
  <c r="BO12" i="194"/>
  <c r="BO13" i="132"/>
  <c r="BO33" i="132" s="1"/>
  <c r="BO12" i="160" s="1"/>
  <c r="BO13" i="79"/>
  <c r="BN7" i="194"/>
  <c r="BN8" i="79"/>
  <c r="BN8" i="132"/>
  <c r="BN28" i="132" s="1"/>
  <c r="BN7" i="160" s="1"/>
  <c r="D7" i="194"/>
  <c r="D8" i="132"/>
  <c r="D28" i="132" s="1"/>
  <c r="D7" i="160" s="1"/>
  <c r="D8" i="79"/>
  <c r="D8" i="172"/>
  <c r="BP9" i="194"/>
  <c r="BP10" i="79"/>
  <c r="BP10" i="132"/>
  <c r="BP30" i="132" s="1"/>
  <c r="BP9" i="160" s="1"/>
  <c r="BO15" i="194"/>
  <c r="BO16" i="132"/>
  <c r="BO36" i="132" s="1"/>
  <c r="BO15" i="160" s="1"/>
  <c r="BO16" i="79"/>
  <c r="BN15" i="194"/>
  <c r="BN16" i="132"/>
  <c r="BN36" i="132" s="1"/>
  <c r="BN15" i="160" s="1"/>
  <c r="BN16" i="79"/>
  <c r="DL15" i="194"/>
  <c r="DL16" i="79"/>
  <c r="DL16" i="132"/>
  <c r="DL36" i="132" s="1"/>
  <c r="DL15" i="160" s="1"/>
  <c r="D11" i="157"/>
  <c r="D12" i="194"/>
  <c r="D13" i="79"/>
  <c r="D13" i="132"/>
  <c r="D33" i="132" s="1"/>
  <c r="D12" i="160" s="1"/>
  <c r="D13" i="172"/>
  <c r="CH20" i="194"/>
  <c r="CH21" i="79"/>
  <c r="CH21" i="132"/>
  <c r="CH41" i="132" s="1"/>
  <c r="CH20" i="160" s="1"/>
  <c r="CH13" i="194"/>
  <c r="CH14" i="79"/>
  <c r="CH14" i="132"/>
  <c r="CH34" i="132" s="1"/>
  <c r="CH13" i="160" s="1"/>
  <c r="D7" i="211"/>
  <c r="D28" i="211" s="1"/>
  <c r="D7" i="171"/>
  <c r="D28" i="171" s="1"/>
  <c r="D6" i="173" s="1"/>
  <c r="D7" i="174"/>
  <c r="D28" i="174" s="1"/>
  <c r="D7" i="155"/>
  <c r="D19" i="155" s="1"/>
  <c r="D7" i="167"/>
  <c r="D19" i="167" s="1"/>
  <c r="D7" i="156"/>
  <c r="D19" i="156" s="1"/>
  <c r="D6" i="166" s="1"/>
  <c r="CM10" i="161"/>
  <c r="CM30" i="79"/>
  <c r="CH10" i="182"/>
  <c r="CH31" i="182" s="1"/>
  <c r="CH9" i="195"/>
  <c r="CH9" i="181" s="1"/>
  <c r="CH28" i="194"/>
  <c r="BO7" i="161"/>
  <c r="BO27" i="79"/>
  <c r="BM7" i="182"/>
  <c r="BM28" i="182" s="1"/>
  <c r="BM6" i="195"/>
  <c r="BM6" i="181" s="1"/>
  <c r="BM25" i="194"/>
  <c r="CH8" i="182"/>
  <c r="CH29" i="182" s="1"/>
  <c r="CH7" i="195"/>
  <c r="CH7" i="181" s="1"/>
  <c r="CH26" i="194"/>
  <c r="D9" i="157"/>
  <c r="D9" i="194"/>
  <c r="D10" i="79"/>
  <c r="D10" i="172"/>
  <c r="D10" i="132"/>
  <c r="D30" i="132" s="1"/>
  <c r="D9" i="160" s="1"/>
  <c r="CM16" i="161"/>
  <c r="CM36" i="79"/>
  <c r="CH16" i="161"/>
  <c r="CH36" i="79"/>
  <c r="BN7" i="182"/>
  <c r="BN28" i="182" s="1"/>
  <c r="BN6" i="195"/>
  <c r="BN6" i="181" s="1"/>
  <c r="BN25" i="194"/>
  <c r="CM13" i="161"/>
  <c r="CM33" i="79"/>
  <c r="CM7" i="195"/>
  <c r="CM7" i="181" s="1"/>
  <c r="CM8" i="182"/>
  <c r="CM29" i="182" s="1"/>
  <c r="CM26" i="194"/>
  <c r="CH13" i="182"/>
  <c r="CH34" i="182" s="1"/>
  <c r="CH12" i="195"/>
  <c r="CH12" i="181" s="1"/>
  <c r="CH31" i="194"/>
  <c r="DL7" i="161"/>
  <c r="DL27" i="79"/>
  <c r="BP27" i="79"/>
  <c r="BP7" i="161"/>
  <c r="BM7" i="194"/>
  <c r="BM8" i="132"/>
  <c r="BM28" i="132" s="1"/>
  <c r="BM7" i="160" s="1"/>
  <c r="BM8" i="79"/>
  <c r="CH18" i="194"/>
  <c r="CH19" i="132"/>
  <c r="CH39" i="132" s="1"/>
  <c r="CH18" i="160" s="1"/>
  <c r="CH19" i="79"/>
  <c r="D13" i="157"/>
  <c r="D15" i="194"/>
  <c r="D16" i="79"/>
  <c r="D16" i="132"/>
  <c r="D36" i="132" s="1"/>
  <c r="D15" i="160" s="1"/>
  <c r="D16" i="172"/>
  <c r="CH10" i="194"/>
  <c r="CH11" i="79"/>
  <c r="CH11" i="132"/>
  <c r="CH31" i="132" s="1"/>
  <c r="CH10" i="160" s="1"/>
  <c r="CM10" i="182"/>
  <c r="CM31" i="182" s="1"/>
  <c r="CM9" i="195"/>
  <c r="CM9" i="181" s="1"/>
  <c r="CM28" i="194"/>
  <c r="CH10" i="161"/>
  <c r="CH30" i="79"/>
  <c r="BO7" i="182"/>
  <c r="BO28" i="182" s="1"/>
  <c r="BO6" i="195"/>
  <c r="BO6" i="181" s="1"/>
  <c r="BO25" i="194"/>
  <c r="BM7" i="161"/>
  <c r="BM27" i="79"/>
  <c r="BP7" i="182"/>
  <c r="BP28" i="182" s="1"/>
  <c r="BP6" i="195"/>
  <c r="BP6" i="181" s="1"/>
  <c r="BP25" i="194"/>
  <c r="B8" i="210"/>
  <c r="B28" i="210" s="1"/>
  <c r="B8" i="209"/>
  <c r="B28" i="209" s="1"/>
  <c r="E16" i="210"/>
  <c r="E36" i="210" s="1"/>
  <c r="E16" i="209"/>
  <c r="E36" i="209" s="1"/>
  <c r="D16" i="144"/>
  <c r="C13" i="210"/>
  <c r="C33" i="210" s="1"/>
  <c r="C13" i="209"/>
  <c r="C33" i="209" s="1"/>
  <c r="B13" i="144"/>
  <c r="B10" i="210"/>
  <c r="B30" i="210" s="1"/>
  <c r="B10" i="209"/>
  <c r="B30" i="209" s="1"/>
  <c r="C16" i="210"/>
  <c r="C36" i="210" s="1"/>
  <c r="C16" i="209"/>
  <c r="C36" i="209" s="1"/>
  <c r="B16" i="144"/>
  <c r="J8" i="210"/>
  <c r="J28" i="210" s="1"/>
  <c r="J8" i="209"/>
  <c r="J28" i="209" s="1"/>
  <c r="D8" i="193"/>
  <c r="I8" i="144" s="1"/>
  <c r="D7" i="186"/>
  <c r="D7" i="185"/>
  <c r="D7" i="184"/>
  <c r="D28" i="144"/>
  <c r="B7" i="186"/>
  <c r="B7" i="184"/>
  <c r="B28" i="144"/>
  <c r="B7" i="185"/>
  <c r="D7" i="210"/>
  <c r="D27" i="210" s="1"/>
  <c r="D7" i="209"/>
  <c r="D27" i="209" s="1"/>
  <c r="C7" i="144"/>
  <c r="E8" i="210"/>
  <c r="E28" i="210" s="1"/>
  <c r="E8" i="209"/>
  <c r="E28" i="209" s="1"/>
  <c r="D8" i="144"/>
  <c r="J13" i="210"/>
  <c r="J33" i="210" s="1"/>
  <c r="J13" i="209"/>
  <c r="J33" i="209" s="1"/>
  <c r="D13" i="193"/>
  <c r="I13" i="144" s="1"/>
  <c r="C10" i="210"/>
  <c r="C30" i="210" s="1"/>
  <c r="C10" i="209"/>
  <c r="C30" i="209" s="1"/>
  <c r="B10" i="144"/>
  <c r="B13" i="209"/>
  <c r="B33" i="209" s="1"/>
  <c r="B13" i="210"/>
  <c r="B33" i="210" s="1"/>
  <c r="B16" i="209"/>
  <c r="B36" i="209" s="1"/>
  <c r="B16" i="210"/>
  <c r="B36" i="210" s="1"/>
  <c r="J10" i="209"/>
  <c r="J30" i="209" s="1"/>
  <c r="D10" i="193"/>
  <c r="I10" i="144" s="1"/>
  <c r="J10" i="210"/>
  <c r="J30" i="210" s="1"/>
  <c r="E13" i="210"/>
  <c r="E33" i="210" s="1"/>
  <c r="E13" i="209"/>
  <c r="E33" i="209" s="1"/>
  <c r="D13" i="144"/>
  <c r="C8" i="210"/>
  <c r="C28" i="210" s="1"/>
  <c r="C8" i="209"/>
  <c r="C28" i="209" s="1"/>
  <c r="B8" i="144"/>
  <c r="E10" i="210"/>
  <c r="E30" i="210" s="1"/>
  <c r="E10" i="209"/>
  <c r="E30" i="209" s="1"/>
  <c r="D10" i="144"/>
  <c r="J16" i="210"/>
  <c r="J36" i="210" s="1"/>
  <c r="J16" i="209"/>
  <c r="J36" i="209" s="1"/>
  <c r="D16" i="193"/>
  <c r="I16" i="144" s="1"/>
  <c r="I7" i="186"/>
  <c r="I7" i="185"/>
  <c r="I7" i="184"/>
  <c r="I28" i="144"/>
  <c r="BO19" i="54"/>
  <c r="DL19" i="54"/>
  <c r="DL21" i="54"/>
  <c r="BO21" i="54"/>
  <c r="BO14" i="54"/>
  <c r="BN17" i="54"/>
  <c r="BO11" i="54"/>
  <c r="BO17" i="54"/>
  <c r="BM11" i="54"/>
  <c r="D17" i="54"/>
  <c r="DL17" i="54"/>
  <c r="BM14" i="54"/>
  <c r="BP11" i="54"/>
  <c r="BM17" i="54"/>
  <c r="D11" i="54"/>
  <c r="BP17" i="54"/>
  <c r="BN14" i="54"/>
  <c r="DL11" i="54"/>
  <c r="DL14" i="54"/>
  <c r="BP14" i="54"/>
  <c r="D14" i="54"/>
  <c r="BN11" i="54"/>
  <c r="BN19" i="54"/>
  <c r="BN21" i="54"/>
  <c r="BM19" i="54"/>
  <c r="BM21" i="54"/>
  <c r="BP19" i="54"/>
  <c r="BP21" i="54"/>
  <c r="D19" i="54"/>
  <c r="D21" i="54"/>
  <c r="BM20" i="194" l="1"/>
  <c r="BM21" i="132"/>
  <c r="BM41" i="132" s="1"/>
  <c r="BM20" i="160" s="1"/>
  <c r="BM21" i="79"/>
  <c r="BM16" i="194"/>
  <c r="BM17" i="132"/>
  <c r="BM37" i="132" s="1"/>
  <c r="BM16" i="160" s="1"/>
  <c r="BM17" i="79"/>
  <c r="BM18" i="194"/>
  <c r="BM19" i="132"/>
  <c r="BM39" i="132" s="1"/>
  <c r="BM18" i="160" s="1"/>
  <c r="BM19" i="79"/>
  <c r="BM10" i="194"/>
  <c r="BM11" i="132"/>
  <c r="BM31" i="132" s="1"/>
  <c r="BM10" i="160" s="1"/>
  <c r="BM11" i="79"/>
  <c r="CH11" i="182"/>
  <c r="CH32" i="182" s="1"/>
  <c r="CH10" i="195"/>
  <c r="CH10" i="181" s="1"/>
  <c r="CH29" i="194"/>
  <c r="BI6" i="194"/>
  <c r="BI7" i="132"/>
  <c r="BI27" i="132" s="1"/>
  <c r="BI6" i="160" s="1"/>
  <c r="BI7" i="79"/>
  <c r="BP20" i="194"/>
  <c r="BP21" i="132"/>
  <c r="BP41" i="132" s="1"/>
  <c r="BP20" i="160" s="1"/>
  <c r="BP21" i="79"/>
  <c r="BN20" i="194"/>
  <c r="BN21" i="79"/>
  <c r="BN21" i="132"/>
  <c r="BN41" i="132" s="1"/>
  <c r="BN20" i="160" s="1"/>
  <c r="BP14" i="132"/>
  <c r="BP34" i="132" s="1"/>
  <c r="BP13" i="160" s="1"/>
  <c r="BP13" i="194"/>
  <c r="BP14" i="79"/>
  <c r="BP16" i="194"/>
  <c r="BP17" i="132"/>
  <c r="BP37" i="132" s="1"/>
  <c r="BP16" i="160" s="1"/>
  <c r="BP17" i="79"/>
  <c r="BM13" i="194"/>
  <c r="BM14" i="132"/>
  <c r="BM34" i="132" s="1"/>
  <c r="BM13" i="160" s="1"/>
  <c r="BM14" i="79"/>
  <c r="BO16" i="194"/>
  <c r="BO17" i="132"/>
  <c r="BO37" i="132" s="1"/>
  <c r="BO16" i="160" s="1"/>
  <c r="BO17" i="79"/>
  <c r="BO20" i="194"/>
  <c r="BO21" i="132"/>
  <c r="BO41" i="132" s="1"/>
  <c r="BO20" i="160" s="1"/>
  <c r="BO21" i="79"/>
  <c r="DL20" i="194"/>
  <c r="DL21" i="132"/>
  <c r="DL41" i="132" s="1"/>
  <c r="DL20" i="160" s="1"/>
  <c r="DL21" i="79"/>
  <c r="D16" i="174"/>
  <c r="D37" i="174" s="1"/>
  <c r="D16" i="211"/>
  <c r="D37" i="211" s="1"/>
  <c r="D16" i="171"/>
  <c r="D37" i="171" s="1"/>
  <c r="D15" i="173" s="1"/>
  <c r="D13" i="155"/>
  <c r="D25" i="155" s="1"/>
  <c r="D13" i="167"/>
  <c r="D25" i="167" s="1"/>
  <c r="D13" i="156"/>
  <c r="D25" i="156" s="1"/>
  <c r="D12" i="166" s="1"/>
  <c r="BM8" i="161"/>
  <c r="BM28" i="79"/>
  <c r="D9" i="195"/>
  <c r="D9" i="181" s="1"/>
  <c r="D28" i="194"/>
  <c r="D10" i="182"/>
  <c r="D31" i="182" s="1"/>
  <c r="CH21" i="161"/>
  <c r="CH41" i="79"/>
  <c r="D33" i="79"/>
  <c r="D13" i="161"/>
  <c r="DL16" i="161"/>
  <c r="DL36" i="79"/>
  <c r="BN16" i="182"/>
  <c r="BN37" i="182" s="1"/>
  <c r="BN34" i="194"/>
  <c r="BN15" i="195"/>
  <c r="BN15" i="181" s="1"/>
  <c r="D8" i="161"/>
  <c r="D28" i="79"/>
  <c r="BN28" i="79"/>
  <c r="BN8" i="161"/>
  <c r="BO13" i="182"/>
  <c r="BO34" i="182" s="1"/>
  <c r="BO31" i="194"/>
  <c r="BO12" i="195"/>
  <c r="BO12" i="181" s="1"/>
  <c r="DL13" i="161"/>
  <c r="DL33" i="79"/>
  <c r="BP36" i="79"/>
  <c r="BP16" i="161"/>
  <c r="CM17" i="182"/>
  <c r="CM38" i="182" s="1"/>
  <c r="CM35" i="194"/>
  <c r="CM16" i="195"/>
  <c r="CM16" i="181" s="1"/>
  <c r="BO8" i="161"/>
  <c r="BO28" i="79"/>
  <c r="DL10" i="182"/>
  <c r="DL31" i="182" s="1"/>
  <c r="DL9" i="195"/>
  <c r="DL9" i="181" s="1"/>
  <c r="DL28" i="194"/>
  <c r="BO10" i="161"/>
  <c r="BO30" i="79"/>
  <c r="CM19" i="161"/>
  <c r="CM39" i="79"/>
  <c r="BN10" i="182"/>
  <c r="BN31" i="182" s="1"/>
  <c r="BN9" i="195"/>
  <c r="BN9" i="181" s="1"/>
  <c r="BN28" i="194"/>
  <c r="BM16" i="161"/>
  <c r="BM36" i="79"/>
  <c r="DL10" i="194"/>
  <c r="DL11" i="132"/>
  <c r="DL31" i="132" s="1"/>
  <c r="DL10" i="160" s="1"/>
  <c r="DL11" i="79"/>
  <c r="D18" i="194"/>
  <c r="D19" i="79"/>
  <c r="D19" i="132"/>
  <c r="D39" i="132" s="1"/>
  <c r="D18" i="160" s="1"/>
  <c r="D19" i="172"/>
  <c r="D14" i="132"/>
  <c r="D34" i="132" s="1"/>
  <c r="D13" i="160" s="1"/>
  <c r="D13" i="194"/>
  <c r="D14" i="79"/>
  <c r="D14" i="172"/>
  <c r="BP10" i="194"/>
  <c r="BP11" i="132"/>
  <c r="BP31" i="132" s="1"/>
  <c r="BP10" i="160" s="1"/>
  <c r="BP11" i="79"/>
  <c r="BO13" i="194"/>
  <c r="BO14" i="132"/>
  <c r="BO34" i="132" s="1"/>
  <c r="BO13" i="160" s="1"/>
  <c r="BO14" i="79"/>
  <c r="BO18" i="194"/>
  <c r="BO19" i="132"/>
  <c r="BO39" i="132" s="1"/>
  <c r="BO18" i="160" s="1"/>
  <c r="BO19" i="79"/>
  <c r="D16" i="182"/>
  <c r="D37" i="182" s="1"/>
  <c r="D15" i="195"/>
  <c r="D15" i="181" s="1"/>
  <c r="D34" i="194"/>
  <c r="BJ6" i="194"/>
  <c r="BJ7" i="132"/>
  <c r="BJ27" i="132" s="1"/>
  <c r="BJ6" i="160" s="1"/>
  <c r="BJ7" i="79"/>
  <c r="BP18" i="194"/>
  <c r="BP19" i="79"/>
  <c r="BP19" i="132"/>
  <c r="BP39" i="132" s="1"/>
  <c r="BP18" i="160" s="1"/>
  <c r="BN19" i="132"/>
  <c r="BN39" i="132" s="1"/>
  <c r="BN18" i="160" s="1"/>
  <c r="BN18" i="194"/>
  <c r="BN19" i="79"/>
  <c r="DL13" i="194"/>
  <c r="DL14" i="132"/>
  <c r="DL34" i="132" s="1"/>
  <c r="DL13" i="160" s="1"/>
  <c r="DL14" i="79"/>
  <c r="D10" i="194"/>
  <c r="D11" i="132"/>
  <c r="D31" i="132" s="1"/>
  <c r="D10" i="160" s="1"/>
  <c r="D11" i="79"/>
  <c r="D11" i="172"/>
  <c r="DL16" i="194"/>
  <c r="DL17" i="132"/>
  <c r="DL37" i="132" s="1"/>
  <c r="DL16" i="160" s="1"/>
  <c r="DL17" i="79"/>
  <c r="BO10" i="194"/>
  <c r="BO11" i="132"/>
  <c r="BO31" i="132" s="1"/>
  <c r="BO10" i="160" s="1"/>
  <c r="BO11" i="79"/>
  <c r="CH19" i="161"/>
  <c r="CH39" i="79"/>
  <c r="D9" i="155"/>
  <c r="D21" i="155" s="1"/>
  <c r="D9" i="156"/>
  <c r="D21" i="156" s="1"/>
  <c r="D8" i="166" s="1"/>
  <c r="D9" i="167"/>
  <c r="D21" i="167" s="1"/>
  <c r="CH34" i="79"/>
  <c r="CH14" i="161"/>
  <c r="CH21" i="182"/>
  <c r="CH42" i="182" s="1"/>
  <c r="CH20" i="195"/>
  <c r="CH20" i="181" s="1"/>
  <c r="CH39" i="194"/>
  <c r="D13" i="182"/>
  <c r="D34" i="182" s="1"/>
  <c r="D12" i="195"/>
  <c r="D12" i="181" s="1"/>
  <c r="D31" i="194"/>
  <c r="DL16" i="182"/>
  <c r="DL37" i="182" s="1"/>
  <c r="DL15" i="195"/>
  <c r="DL15" i="181" s="1"/>
  <c r="DL34" i="194"/>
  <c r="BO16" i="161"/>
  <c r="BO36" i="79"/>
  <c r="BP30" i="79"/>
  <c r="BP10" i="161"/>
  <c r="BN8" i="182"/>
  <c r="BN29" i="182" s="1"/>
  <c r="BN7" i="195"/>
  <c r="BN7" i="181" s="1"/>
  <c r="BN26" i="194"/>
  <c r="BP16" i="182"/>
  <c r="BP37" i="182" s="1"/>
  <c r="BP15" i="195"/>
  <c r="BP15" i="181" s="1"/>
  <c r="BP34" i="194"/>
  <c r="CM14" i="161"/>
  <c r="CM34" i="79"/>
  <c r="BM10" i="182"/>
  <c r="BM31" i="182" s="1"/>
  <c r="BM9" i="195"/>
  <c r="BM9" i="181" s="1"/>
  <c r="BM28" i="194"/>
  <c r="BN13" i="161"/>
  <c r="BN33" i="79"/>
  <c r="BP8" i="182"/>
  <c r="BP29" i="182" s="1"/>
  <c r="BP7" i="195"/>
  <c r="BP7" i="181" s="1"/>
  <c r="BP26" i="194"/>
  <c r="CM21" i="182"/>
  <c r="CM42" i="182" s="1"/>
  <c r="CM39" i="194"/>
  <c r="CM20" i="195"/>
  <c r="CM20" i="181" s="1"/>
  <c r="CM11" i="182"/>
  <c r="CM32" i="182" s="1"/>
  <c r="CM10" i="195"/>
  <c r="CM10" i="181" s="1"/>
  <c r="CM29" i="194"/>
  <c r="BM13" i="161"/>
  <c r="BM33" i="79"/>
  <c r="D16" i="194"/>
  <c r="D17" i="132"/>
  <c r="D37" i="132" s="1"/>
  <c r="D16" i="160" s="1"/>
  <c r="D17" i="79"/>
  <c r="D17" i="172"/>
  <c r="DL18" i="194"/>
  <c r="DL19" i="132"/>
  <c r="DL39" i="132" s="1"/>
  <c r="DL18" i="160" s="1"/>
  <c r="DL19" i="79"/>
  <c r="CH31" i="79"/>
  <c r="CH11" i="161"/>
  <c r="D36" i="79"/>
  <c r="D16" i="161"/>
  <c r="BM8" i="182"/>
  <c r="BM29" i="182" s="1"/>
  <c r="BM26" i="194"/>
  <c r="BM7" i="195"/>
  <c r="BM7" i="181" s="1"/>
  <c r="D10" i="174"/>
  <c r="D31" i="174" s="1"/>
  <c r="D10" i="211"/>
  <c r="D31" i="211" s="1"/>
  <c r="D10" i="171"/>
  <c r="D31" i="171" s="1"/>
  <c r="D9" i="173" s="1"/>
  <c r="CH14" i="182"/>
  <c r="CH35" i="182" s="1"/>
  <c r="CH13" i="195"/>
  <c r="CH13" i="181" s="1"/>
  <c r="CH32" i="194"/>
  <c r="D13" i="211"/>
  <c r="D34" i="211" s="1"/>
  <c r="D13" i="171"/>
  <c r="D34" i="171" s="1"/>
  <c r="D12" i="173" s="1"/>
  <c r="D13" i="174"/>
  <c r="D34" i="174" s="1"/>
  <c r="D11" i="155"/>
  <c r="D23" i="155" s="1"/>
  <c r="D11" i="156"/>
  <c r="D23" i="156" s="1"/>
  <c r="D10" i="166" s="1"/>
  <c r="D11" i="167"/>
  <c r="D23" i="167" s="1"/>
  <c r="BN16" i="161"/>
  <c r="BN36" i="79"/>
  <c r="BP9" i="195"/>
  <c r="BP9" i="181" s="1"/>
  <c r="BP28" i="194"/>
  <c r="BP10" i="182"/>
  <c r="BP31" i="182" s="1"/>
  <c r="D8" i="182"/>
  <c r="D29" i="182" s="1"/>
  <c r="D7" i="195"/>
  <c r="D7" i="181" s="1"/>
  <c r="D26" i="194"/>
  <c r="BO13" i="161"/>
  <c r="BO33" i="79"/>
  <c r="CH37" i="79"/>
  <c r="CH17" i="161"/>
  <c r="DL13" i="182"/>
  <c r="DL34" i="182" s="1"/>
  <c r="DL12" i="195"/>
  <c r="DL12" i="181" s="1"/>
  <c r="DL31" i="194"/>
  <c r="CM17" i="161"/>
  <c r="CM37" i="79"/>
  <c r="BO8" i="182"/>
  <c r="BO29" i="182" s="1"/>
  <c r="BO7" i="195"/>
  <c r="BO7" i="181" s="1"/>
  <c r="BO26" i="194"/>
  <c r="BO10" i="182"/>
  <c r="BO31" i="182" s="1"/>
  <c r="BO9" i="195"/>
  <c r="BO9" i="181" s="1"/>
  <c r="BO28" i="194"/>
  <c r="CM19" i="182"/>
  <c r="CM40" i="182" s="1"/>
  <c r="CM37" i="194"/>
  <c r="CM18" i="195"/>
  <c r="CM18" i="181" s="1"/>
  <c r="BN10" i="161"/>
  <c r="BN30" i="79"/>
  <c r="BP33" i="79"/>
  <c r="BP13" i="161"/>
  <c r="BM16" i="182"/>
  <c r="BM37" i="182" s="1"/>
  <c r="BM34" i="194"/>
  <c r="BM15" i="195"/>
  <c r="BM15" i="181" s="1"/>
  <c r="DL8" i="161"/>
  <c r="DL28" i="79"/>
  <c r="D20" i="194"/>
  <c r="D21" i="132"/>
  <c r="D41" i="132" s="1"/>
  <c r="D20" i="160" s="1"/>
  <c r="D21" i="79"/>
  <c r="D21" i="172"/>
  <c r="BN10" i="194"/>
  <c r="BN11" i="79"/>
  <c r="BN11" i="132"/>
  <c r="BN31" i="132" s="1"/>
  <c r="BN10" i="160" s="1"/>
  <c r="BN16" i="194"/>
  <c r="BN17" i="79"/>
  <c r="BN17" i="132"/>
  <c r="BN37" i="132" s="1"/>
  <c r="BN16" i="160" s="1"/>
  <c r="BN13" i="194"/>
  <c r="BN14" i="79"/>
  <c r="BN14" i="132"/>
  <c r="BN34" i="132" s="1"/>
  <c r="BN13" i="160" s="1"/>
  <c r="CH19" i="182"/>
  <c r="CH40" i="182" s="1"/>
  <c r="CH37" i="194"/>
  <c r="CH18" i="195"/>
  <c r="CH18" i="181" s="1"/>
  <c r="D30" i="79"/>
  <c r="D10" i="161"/>
  <c r="BO16" i="182"/>
  <c r="BO37" i="182" s="1"/>
  <c r="BO15" i="195"/>
  <c r="BO15" i="181" s="1"/>
  <c r="BO34" i="194"/>
  <c r="D8" i="174"/>
  <c r="D29" i="174" s="1"/>
  <c r="D8" i="171"/>
  <c r="D29" i="171" s="1"/>
  <c r="D7" i="173" s="1"/>
  <c r="D8" i="211"/>
  <c r="D29" i="211" s="1"/>
  <c r="CH17" i="182"/>
  <c r="CH38" i="182" s="1"/>
  <c r="CH16" i="195"/>
  <c r="CH16" i="181" s="1"/>
  <c r="CH35" i="194"/>
  <c r="CM14" i="182"/>
  <c r="CM35" i="182" s="1"/>
  <c r="CM32" i="194"/>
  <c r="CM13" i="195"/>
  <c r="CM13" i="181" s="1"/>
  <c r="BM10" i="161"/>
  <c r="BM30" i="79"/>
  <c r="DL10" i="161"/>
  <c r="DL30" i="79"/>
  <c r="BN13" i="182"/>
  <c r="BN34" i="182" s="1"/>
  <c r="BN12" i="195"/>
  <c r="BN12" i="181" s="1"/>
  <c r="BN31" i="194"/>
  <c r="BP8" i="161"/>
  <c r="BP28" i="79"/>
  <c r="CM21" i="161"/>
  <c r="CM41" i="79"/>
  <c r="BP13" i="182"/>
  <c r="BP34" i="182" s="1"/>
  <c r="BP12" i="195"/>
  <c r="BP12" i="181" s="1"/>
  <c r="BP31" i="194"/>
  <c r="CM11" i="161"/>
  <c r="CM31" i="79"/>
  <c r="DL8" i="182"/>
  <c r="DL29" i="182" s="1"/>
  <c r="DL7" i="195"/>
  <c r="DL7" i="181" s="1"/>
  <c r="DL26" i="194"/>
  <c r="BM13" i="182"/>
  <c r="BM34" i="182" s="1"/>
  <c r="BM31" i="194"/>
  <c r="BM12" i="195"/>
  <c r="BM12" i="181" s="1"/>
  <c r="B21" i="210"/>
  <c r="B41" i="210" s="1"/>
  <c r="B21" i="209"/>
  <c r="B41" i="209" s="1"/>
  <c r="C14" i="210"/>
  <c r="C34" i="210" s="1"/>
  <c r="C14" i="209"/>
  <c r="C34" i="209" s="1"/>
  <c r="B14" i="144"/>
  <c r="B8" i="186"/>
  <c r="B8" i="185"/>
  <c r="B8" i="184"/>
  <c r="B29" i="144"/>
  <c r="D13" i="210"/>
  <c r="D33" i="210" s="1"/>
  <c r="D13" i="209"/>
  <c r="D33" i="209" s="1"/>
  <c r="C13" i="144"/>
  <c r="B19" i="210"/>
  <c r="B39" i="210" s="1"/>
  <c r="B19" i="209"/>
  <c r="B39" i="209" s="1"/>
  <c r="E19" i="210"/>
  <c r="E39" i="210" s="1"/>
  <c r="E19" i="209"/>
  <c r="E39" i="209" s="1"/>
  <c r="D19" i="144"/>
  <c r="J11" i="210"/>
  <c r="J31" i="210" s="1"/>
  <c r="J11" i="209"/>
  <c r="J31" i="209" s="1"/>
  <c r="D11" i="193"/>
  <c r="I11" i="144" s="1"/>
  <c r="E14" i="210"/>
  <c r="E34" i="210" s="1"/>
  <c r="E14" i="209"/>
  <c r="E34" i="209" s="1"/>
  <c r="D14" i="144"/>
  <c r="I16" i="186"/>
  <c r="I16" i="185"/>
  <c r="I16" i="184"/>
  <c r="I37" i="144"/>
  <c r="D16" i="184"/>
  <c r="D16" i="185"/>
  <c r="D37" i="144"/>
  <c r="D16" i="186"/>
  <c r="D16" i="210"/>
  <c r="D36" i="210" s="1"/>
  <c r="D16" i="209"/>
  <c r="D36" i="209" s="1"/>
  <c r="C16" i="144"/>
  <c r="B14" i="210"/>
  <c r="B34" i="210" s="1"/>
  <c r="B14" i="209"/>
  <c r="B34" i="209" s="1"/>
  <c r="D8" i="186"/>
  <c r="D8" i="185"/>
  <c r="D8" i="184"/>
  <c r="D29" i="144"/>
  <c r="D8" i="209"/>
  <c r="D28" i="209" s="1"/>
  <c r="C8" i="144"/>
  <c r="D8" i="210"/>
  <c r="D28" i="210" s="1"/>
  <c r="C21" i="210"/>
  <c r="C41" i="210" s="1"/>
  <c r="C21" i="209"/>
  <c r="C41" i="209" s="1"/>
  <c r="B21" i="144"/>
  <c r="J21" i="210"/>
  <c r="J41" i="210" s="1"/>
  <c r="J21" i="209"/>
  <c r="J41" i="209" s="1"/>
  <c r="D21" i="193"/>
  <c r="I21" i="144" s="1"/>
  <c r="C17" i="210"/>
  <c r="C37" i="210" s="1"/>
  <c r="C17" i="209"/>
  <c r="C37" i="209" s="1"/>
  <c r="B17" i="144"/>
  <c r="D10" i="186"/>
  <c r="D10" i="184"/>
  <c r="D31" i="144"/>
  <c r="D10" i="185"/>
  <c r="C7" i="186"/>
  <c r="C7" i="185"/>
  <c r="C7" i="184"/>
  <c r="C28" i="144"/>
  <c r="E21" i="210"/>
  <c r="E41" i="210" s="1"/>
  <c r="E21" i="209"/>
  <c r="E41" i="209" s="1"/>
  <c r="D21" i="144"/>
  <c r="E17" i="210"/>
  <c r="E37" i="210" s="1"/>
  <c r="E17" i="209"/>
  <c r="E37" i="209" s="1"/>
  <c r="D17" i="144"/>
  <c r="B11" i="210"/>
  <c r="B31" i="210" s="1"/>
  <c r="B11" i="209"/>
  <c r="B31" i="209" s="1"/>
  <c r="D13" i="186"/>
  <c r="D13" i="185"/>
  <c r="D13" i="184"/>
  <c r="D34" i="144"/>
  <c r="I10" i="186"/>
  <c r="I10" i="185"/>
  <c r="I10" i="184"/>
  <c r="I31" i="144"/>
  <c r="B16" i="186"/>
  <c r="B16" i="185"/>
  <c r="B16" i="184"/>
  <c r="B37" i="144"/>
  <c r="B17" i="210"/>
  <c r="B37" i="210" s="1"/>
  <c r="B17" i="209"/>
  <c r="B37" i="209" s="1"/>
  <c r="J17" i="210"/>
  <c r="J37" i="210" s="1"/>
  <c r="J17" i="209"/>
  <c r="J37" i="209" s="1"/>
  <c r="D17" i="193"/>
  <c r="I17" i="144" s="1"/>
  <c r="C11" i="210"/>
  <c r="C31" i="210" s="1"/>
  <c r="C11" i="209"/>
  <c r="C31" i="209" s="1"/>
  <c r="B11" i="144"/>
  <c r="D10" i="210"/>
  <c r="D30" i="210" s="1"/>
  <c r="D10" i="209"/>
  <c r="D30" i="209" s="1"/>
  <c r="C10" i="144"/>
  <c r="C19" i="210"/>
  <c r="C39" i="210" s="1"/>
  <c r="C19" i="209"/>
  <c r="C39" i="209" s="1"/>
  <c r="B19" i="144"/>
  <c r="J19" i="209"/>
  <c r="J39" i="209" s="1"/>
  <c r="J19" i="210"/>
  <c r="J39" i="210" s="1"/>
  <c r="D19" i="193"/>
  <c r="I19" i="144" s="1"/>
  <c r="J14" i="210"/>
  <c r="J34" i="210" s="1"/>
  <c r="J14" i="209"/>
  <c r="J34" i="209" s="1"/>
  <c r="D14" i="193"/>
  <c r="I14" i="144" s="1"/>
  <c r="E11" i="210"/>
  <c r="E31" i="210" s="1"/>
  <c r="E11" i="209"/>
  <c r="E31" i="209" s="1"/>
  <c r="D11" i="144"/>
  <c r="B10" i="186"/>
  <c r="B10" i="185"/>
  <c r="B10" i="184"/>
  <c r="B31" i="144"/>
  <c r="I13" i="186"/>
  <c r="I13" i="185"/>
  <c r="I13" i="184"/>
  <c r="I34" i="144"/>
  <c r="I8" i="186"/>
  <c r="I8" i="185"/>
  <c r="I8" i="184"/>
  <c r="I29" i="144"/>
  <c r="B13" i="184"/>
  <c r="B13" i="185"/>
  <c r="B34" i="144"/>
  <c r="B13" i="186"/>
  <c r="BI13" i="54"/>
  <c r="BJ13" i="54"/>
  <c r="BJ16" i="54"/>
  <c r="BJ10" i="54"/>
  <c r="BJ8" i="54"/>
  <c r="BI16" i="54"/>
  <c r="BI10" i="54"/>
  <c r="BI8" i="54"/>
  <c r="BI15" i="194" l="1"/>
  <c r="BI16" i="132"/>
  <c r="BI36" i="132" s="1"/>
  <c r="BI15" i="160" s="1"/>
  <c r="BI16" i="79"/>
  <c r="BJ7" i="194"/>
  <c r="BJ8" i="79"/>
  <c r="BJ8" i="132"/>
  <c r="BJ28" i="132" s="1"/>
  <c r="BJ7" i="160" s="1"/>
  <c r="BI12" i="194"/>
  <c r="BI13" i="132"/>
  <c r="BI33" i="132" s="1"/>
  <c r="BI12" i="160" s="1"/>
  <c r="BI13" i="79"/>
  <c r="BI7" i="194"/>
  <c r="BI8" i="132"/>
  <c r="BI28" i="132" s="1"/>
  <c r="BI7" i="160" s="1"/>
  <c r="BI8" i="79"/>
  <c r="BJ10" i="132"/>
  <c r="BJ30" i="132" s="1"/>
  <c r="BJ9" i="160" s="1"/>
  <c r="BJ9" i="194"/>
  <c r="BJ10" i="79"/>
  <c r="BN31" i="79"/>
  <c r="BN11" i="161"/>
  <c r="D17" i="171"/>
  <c r="D38" i="171" s="1"/>
  <c r="D16" i="173" s="1"/>
  <c r="D17" i="174"/>
  <c r="D38" i="174" s="1"/>
  <c r="D17" i="211"/>
  <c r="D38" i="211" s="1"/>
  <c r="DL17" i="161"/>
  <c r="DL37" i="79"/>
  <c r="D11" i="161"/>
  <c r="D31" i="79"/>
  <c r="BJ7" i="161"/>
  <c r="BJ27" i="79"/>
  <c r="BO32" i="194"/>
  <c r="BO13" i="195"/>
  <c r="BO13" i="181" s="1"/>
  <c r="BO14" i="182"/>
  <c r="BO35" i="182" s="1"/>
  <c r="D14" i="174"/>
  <c r="D35" i="174" s="1"/>
  <c r="D14" i="171"/>
  <c r="D35" i="171" s="1"/>
  <c r="D13" i="173" s="1"/>
  <c r="D14" i="211"/>
  <c r="D35" i="211" s="1"/>
  <c r="D19" i="211"/>
  <c r="D40" i="211" s="1"/>
  <c r="D19" i="171"/>
  <c r="D40" i="171" s="1"/>
  <c r="D18" i="173" s="1"/>
  <c r="D19" i="174"/>
  <c r="D40" i="174" s="1"/>
  <c r="DL11" i="161"/>
  <c r="DL31" i="79"/>
  <c r="BO21" i="161"/>
  <c r="BO41" i="79"/>
  <c r="BM14" i="182"/>
  <c r="BM35" i="182" s="1"/>
  <c r="BM13" i="195"/>
  <c r="BM13" i="181" s="1"/>
  <c r="BM32" i="194"/>
  <c r="BP14" i="161"/>
  <c r="BP34" i="79"/>
  <c r="BN21" i="161"/>
  <c r="BN41" i="79"/>
  <c r="BP21" i="182"/>
  <c r="BP42" i="182" s="1"/>
  <c r="BP20" i="195"/>
  <c r="BP20" i="181" s="1"/>
  <c r="BP39" i="194"/>
  <c r="BM11" i="161"/>
  <c r="BM31" i="79"/>
  <c r="BM35" i="194"/>
  <c r="BM16" i="195"/>
  <c r="BM16" i="181" s="1"/>
  <c r="BM17" i="182"/>
  <c r="BM38" i="182" s="1"/>
  <c r="B7" i="157"/>
  <c r="B6" i="194"/>
  <c r="B7" i="132"/>
  <c r="B27" i="132" s="1"/>
  <c r="B6" i="160" s="1"/>
  <c r="B7" i="79"/>
  <c r="B7" i="172"/>
  <c r="BN13" i="195"/>
  <c r="BN13" i="181" s="1"/>
  <c r="BN14" i="182"/>
  <c r="BN35" i="182" s="1"/>
  <c r="BN32" i="194"/>
  <c r="D21" i="161"/>
  <c r="D41" i="79"/>
  <c r="BI9" i="194"/>
  <c r="BI10" i="132"/>
  <c r="BI30" i="132" s="1"/>
  <c r="BI9" i="160" s="1"/>
  <c r="BI10" i="79"/>
  <c r="BJ15" i="194"/>
  <c r="BJ16" i="132"/>
  <c r="BJ36" i="132" s="1"/>
  <c r="BJ15" i="160" s="1"/>
  <c r="BJ16" i="79"/>
  <c r="BN17" i="161"/>
  <c r="BN37" i="79"/>
  <c r="BN11" i="182"/>
  <c r="BN32" i="182" s="1"/>
  <c r="BN10" i="195"/>
  <c r="BN10" i="181" s="1"/>
  <c r="BN29" i="194"/>
  <c r="D21" i="182"/>
  <c r="D42" i="182" s="1"/>
  <c r="D20" i="195"/>
  <c r="D20" i="181" s="1"/>
  <c r="D39" i="194"/>
  <c r="DL19" i="161"/>
  <c r="DL39" i="79"/>
  <c r="D17" i="161"/>
  <c r="D37" i="79"/>
  <c r="BO11" i="161"/>
  <c r="BO31" i="79"/>
  <c r="DL14" i="182"/>
  <c r="DL35" i="182" s="1"/>
  <c r="DL13" i="195"/>
  <c r="DL13" i="181" s="1"/>
  <c r="DL32" i="194"/>
  <c r="BO19" i="182"/>
  <c r="BO40" i="182" s="1"/>
  <c r="BO18" i="195"/>
  <c r="BO18" i="181" s="1"/>
  <c r="BO37" i="194"/>
  <c r="BP11" i="161"/>
  <c r="BP31" i="79"/>
  <c r="D14" i="161"/>
  <c r="D34" i="79"/>
  <c r="DL21" i="161"/>
  <c r="DL41" i="79"/>
  <c r="BO17" i="182"/>
  <c r="BO38" i="182" s="1"/>
  <c r="BO35" i="194"/>
  <c r="BO16" i="195"/>
  <c r="BO16" i="181" s="1"/>
  <c r="BP17" i="161"/>
  <c r="BP37" i="79"/>
  <c r="BP14" i="182"/>
  <c r="BP35" i="182" s="1"/>
  <c r="BP13" i="195"/>
  <c r="BP13" i="181" s="1"/>
  <c r="BP32" i="194"/>
  <c r="BN21" i="182"/>
  <c r="BN42" i="182" s="1"/>
  <c r="BN20" i="195"/>
  <c r="BN20" i="181" s="1"/>
  <c r="BN39" i="194"/>
  <c r="BI7" i="161"/>
  <c r="BI27" i="79"/>
  <c r="BM19" i="182"/>
  <c r="BM40" i="182" s="1"/>
  <c r="BM37" i="194"/>
  <c r="BM18" i="195"/>
  <c r="BM18" i="181" s="1"/>
  <c r="BM21" i="161"/>
  <c r="BM41" i="79"/>
  <c r="BN34" i="79"/>
  <c r="BN14" i="161"/>
  <c r="BN17" i="182"/>
  <c r="BN38" i="182" s="1"/>
  <c r="BN16" i="195"/>
  <c r="BN16" i="181" s="1"/>
  <c r="BN35" i="194"/>
  <c r="D21" i="174"/>
  <c r="D42" i="174" s="1"/>
  <c r="D21" i="171"/>
  <c r="D42" i="171" s="1"/>
  <c r="D20" i="173" s="1"/>
  <c r="D21" i="211"/>
  <c r="D42" i="211" s="1"/>
  <c r="DL17" i="182"/>
  <c r="DL38" i="182" s="1"/>
  <c r="DL35" i="194"/>
  <c r="DL16" i="195"/>
  <c r="DL16" i="181" s="1"/>
  <c r="D11" i="182"/>
  <c r="D32" i="182" s="1"/>
  <c r="D10" i="195"/>
  <c r="D10" i="181" s="1"/>
  <c r="D29" i="194"/>
  <c r="BN19" i="161"/>
  <c r="BN39" i="79"/>
  <c r="BP19" i="161"/>
  <c r="BP39" i="79"/>
  <c r="BJ7" i="182"/>
  <c r="BJ28" i="182" s="1"/>
  <c r="BJ6" i="195"/>
  <c r="BJ6" i="181" s="1"/>
  <c r="BJ25" i="194"/>
  <c r="BO14" i="161"/>
  <c r="BO34" i="79"/>
  <c r="D14" i="182"/>
  <c r="D35" i="182" s="1"/>
  <c r="D13" i="195"/>
  <c r="D13" i="181" s="1"/>
  <c r="D32" i="194"/>
  <c r="D19" i="161"/>
  <c r="D39" i="79"/>
  <c r="DL11" i="182"/>
  <c r="DL32" i="182" s="1"/>
  <c r="DL10" i="195"/>
  <c r="DL10" i="181" s="1"/>
  <c r="DL29" i="194"/>
  <c r="BO21" i="182"/>
  <c r="BO42" i="182" s="1"/>
  <c r="BO39" i="194"/>
  <c r="BO20" i="195"/>
  <c r="BO20" i="181" s="1"/>
  <c r="BM14" i="161"/>
  <c r="BM34" i="79"/>
  <c r="BP21" i="161"/>
  <c r="BP41" i="79"/>
  <c r="BM11" i="182"/>
  <c r="BM32" i="182" s="1"/>
  <c r="BM10" i="195"/>
  <c r="BM10" i="181" s="1"/>
  <c r="BM29" i="194"/>
  <c r="BM17" i="161"/>
  <c r="BM37" i="79"/>
  <c r="BJ12" i="194"/>
  <c r="BJ13" i="132"/>
  <c r="BJ33" i="132" s="1"/>
  <c r="BJ12" i="160" s="1"/>
  <c r="BJ13" i="79"/>
  <c r="DL19" i="182"/>
  <c r="DL40" i="182" s="1"/>
  <c r="DL18" i="195"/>
  <c r="DL18" i="181" s="1"/>
  <c r="DL37" i="194"/>
  <c r="D17" i="182"/>
  <c r="D38" i="182" s="1"/>
  <c r="D16" i="195"/>
  <c r="D16" i="181" s="1"/>
  <c r="D35" i="194"/>
  <c r="BO11" i="182"/>
  <c r="BO32" i="182" s="1"/>
  <c r="BO10" i="195"/>
  <c r="BO10" i="181" s="1"/>
  <c r="BO29" i="194"/>
  <c r="D11" i="171"/>
  <c r="D32" i="171" s="1"/>
  <c r="D10" i="173" s="1"/>
  <c r="D11" i="211"/>
  <c r="D32" i="211" s="1"/>
  <c r="D11" i="174"/>
  <c r="D32" i="174" s="1"/>
  <c r="DL14" i="161"/>
  <c r="DL34" i="79"/>
  <c r="BN19" i="182"/>
  <c r="BN40" i="182" s="1"/>
  <c r="BN18" i="195"/>
  <c r="BN18" i="181" s="1"/>
  <c r="BN37" i="194"/>
  <c r="BP19" i="182"/>
  <c r="BP40" i="182" s="1"/>
  <c r="BP18" i="195"/>
  <c r="BP18" i="181" s="1"/>
  <c r="BP37" i="194"/>
  <c r="BO19" i="161"/>
  <c r="BO39" i="79"/>
  <c r="BP11" i="182"/>
  <c r="BP32" i="182" s="1"/>
  <c r="BP10" i="195"/>
  <c r="BP10" i="181" s="1"/>
  <c r="BP29" i="194"/>
  <c r="D19" i="182"/>
  <c r="D40" i="182" s="1"/>
  <c r="D18" i="195"/>
  <c r="D18" i="181" s="1"/>
  <c r="D37" i="194"/>
  <c r="DL21" i="182"/>
  <c r="DL42" i="182" s="1"/>
  <c r="DL20" i="195"/>
  <c r="DL20" i="181" s="1"/>
  <c r="DL39" i="194"/>
  <c r="BO17" i="161"/>
  <c r="BO37" i="79"/>
  <c r="BP17" i="182"/>
  <c r="BP38" i="182" s="1"/>
  <c r="BP16" i="195"/>
  <c r="BP16" i="181" s="1"/>
  <c r="BP35" i="194"/>
  <c r="BI7" i="182"/>
  <c r="BI28" i="182" s="1"/>
  <c r="BI6" i="195"/>
  <c r="BI6" i="181" s="1"/>
  <c r="BI25" i="194"/>
  <c r="BM19" i="161"/>
  <c r="BM39" i="79"/>
  <c r="BM21" i="182"/>
  <c r="BM42" i="182" s="1"/>
  <c r="BM20" i="195"/>
  <c r="BM20" i="181" s="1"/>
  <c r="BM39" i="194"/>
  <c r="I17" i="185"/>
  <c r="I38" i="144"/>
  <c r="I17" i="186"/>
  <c r="I17" i="184"/>
  <c r="D14" i="186"/>
  <c r="D14" i="185"/>
  <c r="D35" i="144"/>
  <c r="D14" i="184"/>
  <c r="B14" i="186"/>
  <c r="B14" i="185"/>
  <c r="B14" i="184"/>
  <c r="B35" i="144"/>
  <c r="D11" i="210"/>
  <c r="D31" i="210" s="1"/>
  <c r="D11" i="209"/>
  <c r="D31" i="209" s="1"/>
  <c r="C11" i="144"/>
  <c r="B11" i="186"/>
  <c r="B11" i="185"/>
  <c r="B11" i="184"/>
  <c r="B32" i="144"/>
  <c r="D21" i="186"/>
  <c r="D21" i="185"/>
  <c r="D21" i="184"/>
  <c r="D42" i="144"/>
  <c r="I11" i="184"/>
  <c r="I32" i="144"/>
  <c r="I11" i="185"/>
  <c r="I11" i="186"/>
  <c r="D19" i="210"/>
  <c r="D39" i="210" s="1"/>
  <c r="D19" i="209"/>
  <c r="D39" i="209" s="1"/>
  <c r="C19" i="144"/>
  <c r="D11" i="186"/>
  <c r="D11" i="185"/>
  <c r="D11" i="184"/>
  <c r="D32" i="144"/>
  <c r="I14" i="186"/>
  <c r="I14" i="185"/>
  <c r="I14" i="184"/>
  <c r="I35" i="144"/>
  <c r="C10" i="186"/>
  <c r="C10" i="185"/>
  <c r="C10" i="184"/>
  <c r="C31" i="144"/>
  <c r="B17" i="186"/>
  <c r="B17" i="185"/>
  <c r="B17" i="184"/>
  <c r="B38" i="144"/>
  <c r="B21" i="186"/>
  <c r="B21" i="185"/>
  <c r="B21" i="184"/>
  <c r="B42" i="144"/>
  <c r="C8" i="185"/>
  <c r="C8" i="186"/>
  <c r="C29" i="144"/>
  <c r="C8" i="184"/>
  <c r="D19" i="186"/>
  <c r="D19" i="185"/>
  <c r="D19" i="184"/>
  <c r="D40" i="144"/>
  <c r="H7" i="210"/>
  <c r="H27" i="210" s="1"/>
  <c r="H7" i="209"/>
  <c r="H27" i="209" s="1"/>
  <c r="B7" i="193"/>
  <c r="G7" i="144" s="1"/>
  <c r="D17" i="209"/>
  <c r="D37" i="209" s="1"/>
  <c r="D17" i="210"/>
  <c r="D37" i="210" s="1"/>
  <c r="C17" i="144"/>
  <c r="I19" i="186"/>
  <c r="I19" i="185"/>
  <c r="I19" i="184"/>
  <c r="I40" i="144"/>
  <c r="D21" i="210"/>
  <c r="D41" i="210" s="1"/>
  <c r="C21" i="144"/>
  <c r="D21" i="209"/>
  <c r="D41" i="209" s="1"/>
  <c r="D14" i="210"/>
  <c r="D34" i="210" s="1"/>
  <c r="C14" i="144"/>
  <c r="D14" i="209"/>
  <c r="D34" i="209" s="1"/>
  <c r="B19" i="185"/>
  <c r="B19" i="186"/>
  <c r="B19" i="184"/>
  <c r="B40" i="144"/>
  <c r="D17" i="186"/>
  <c r="D17" i="185"/>
  <c r="D17" i="184"/>
  <c r="D38" i="144"/>
  <c r="I21" i="186"/>
  <c r="I21" i="185"/>
  <c r="I21" i="184"/>
  <c r="I42" i="144"/>
  <c r="C16" i="186"/>
  <c r="C16" i="185"/>
  <c r="C16" i="184"/>
  <c r="C37" i="144"/>
  <c r="C13" i="186"/>
  <c r="C13" i="185"/>
  <c r="C13" i="184"/>
  <c r="C34" i="144"/>
  <c r="BJ17" i="54"/>
  <c r="BJ11" i="54"/>
  <c r="BJ14" i="54"/>
  <c r="BI11" i="54"/>
  <c r="BI17" i="54"/>
  <c r="BI14" i="54"/>
  <c r="BJ19" i="54"/>
  <c r="BJ21" i="54"/>
  <c r="BI19" i="54"/>
  <c r="BI21" i="54"/>
  <c r="B13" i="54"/>
  <c r="B16" i="54"/>
  <c r="B10" i="54"/>
  <c r="B8" i="54"/>
  <c r="B9" i="157" l="1"/>
  <c r="B9" i="194"/>
  <c r="B10" i="132"/>
  <c r="B30" i="132" s="1"/>
  <c r="B9" i="160" s="1"/>
  <c r="B10" i="79"/>
  <c r="B10" i="172"/>
  <c r="BJ16" i="194"/>
  <c r="BJ17" i="79"/>
  <c r="BJ17" i="132"/>
  <c r="BJ37" i="132" s="1"/>
  <c r="BJ16" i="160" s="1"/>
  <c r="B13" i="157"/>
  <c r="B15" i="194"/>
  <c r="B16" i="132"/>
  <c r="B36" i="132" s="1"/>
  <c r="B15" i="160" s="1"/>
  <c r="B16" i="79"/>
  <c r="B16" i="172"/>
  <c r="BJ20" i="194"/>
  <c r="BJ21" i="79"/>
  <c r="BJ21" i="132"/>
  <c r="BJ41" i="132" s="1"/>
  <c r="BJ20" i="160" s="1"/>
  <c r="BI10" i="194"/>
  <c r="BI11" i="132"/>
  <c r="BI31" i="132" s="1"/>
  <c r="BI10" i="160" s="1"/>
  <c r="BI11" i="79"/>
  <c r="BI10" i="161"/>
  <c r="BI30" i="79"/>
  <c r="B7" i="182"/>
  <c r="B28" i="182" s="1"/>
  <c r="B6" i="195"/>
  <c r="B6" i="181" s="1"/>
  <c r="B25" i="194"/>
  <c r="BI8" i="161"/>
  <c r="BI28" i="79"/>
  <c r="BJ8" i="182"/>
  <c r="BJ29" i="182" s="1"/>
  <c r="BJ7" i="195"/>
  <c r="BJ7" i="181" s="1"/>
  <c r="BJ26" i="194"/>
  <c r="BI18" i="194"/>
  <c r="BI19" i="132"/>
  <c r="BI39" i="132" s="1"/>
  <c r="BI18" i="160" s="1"/>
  <c r="BI19" i="79"/>
  <c r="B11" i="157"/>
  <c r="B12" i="194"/>
  <c r="B13" i="132"/>
  <c r="B33" i="132" s="1"/>
  <c r="B12" i="160" s="1"/>
  <c r="B13" i="79"/>
  <c r="B13" i="172"/>
  <c r="BJ18" i="194"/>
  <c r="BJ19" i="132"/>
  <c r="BJ39" i="132" s="1"/>
  <c r="BJ18" i="160" s="1"/>
  <c r="BJ19" i="79"/>
  <c r="BJ13" i="194"/>
  <c r="BJ14" i="79"/>
  <c r="BJ14" i="132"/>
  <c r="BJ34" i="132" s="1"/>
  <c r="BJ13" i="160" s="1"/>
  <c r="BJ13" i="182"/>
  <c r="BJ34" i="182" s="1"/>
  <c r="BJ31" i="194"/>
  <c r="BJ12" i="195"/>
  <c r="BJ12" i="181" s="1"/>
  <c r="BJ16" i="161"/>
  <c r="BJ36" i="79"/>
  <c r="B7" i="174"/>
  <c r="B28" i="174" s="1"/>
  <c r="B7" i="211"/>
  <c r="B28" i="211" s="1"/>
  <c r="B7" i="171"/>
  <c r="B28" i="171" s="1"/>
  <c r="B6" i="173" s="1"/>
  <c r="B7" i="155"/>
  <c r="B19" i="155" s="1"/>
  <c r="B7" i="156"/>
  <c r="B19" i="156" s="1"/>
  <c r="B6" i="166" s="1"/>
  <c r="B7" i="167"/>
  <c r="B19" i="167" s="1"/>
  <c r="BJ10" i="161"/>
  <c r="BJ30" i="79"/>
  <c r="BI13" i="182"/>
  <c r="BI34" i="182" s="1"/>
  <c r="BI31" i="194"/>
  <c r="BI12" i="195"/>
  <c r="BI12" i="181" s="1"/>
  <c r="BI16" i="161"/>
  <c r="BI36" i="79"/>
  <c r="BI16" i="194"/>
  <c r="BI17" i="132"/>
  <c r="BI37" i="132" s="1"/>
  <c r="BI16" i="160" s="1"/>
  <c r="BI17" i="79"/>
  <c r="B7" i="194"/>
  <c r="B8" i="79"/>
  <c r="B8" i="132"/>
  <c r="B28" i="132" s="1"/>
  <c r="B7" i="160" s="1"/>
  <c r="B8" i="172"/>
  <c r="BI20" i="194"/>
  <c r="BI21" i="132"/>
  <c r="BI41" i="132" s="1"/>
  <c r="BI20" i="160" s="1"/>
  <c r="BI21" i="79"/>
  <c r="BI13" i="194"/>
  <c r="BI14" i="132"/>
  <c r="BI34" i="132" s="1"/>
  <c r="BI13" i="160" s="1"/>
  <c r="BI14" i="79"/>
  <c r="BJ10" i="194"/>
  <c r="BJ11" i="79"/>
  <c r="BJ11" i="132"/>
  <c r="BJ31" i="132" s="1"/>
  <c r="BJ10" i="160" s="1"/>
  <c r="BI10" i="182"/>
  <c r="BI31" i="182" s="1"/>
  <c r="BI9" i="195"/>
  <c r="BI9" i="181" s="1"/>
  <c r="BI28" i="194"/>
  <c r="B7" i="161"/>
  <c r="B27" i="79"/>
  <c r="BJ10" i="182"/>
  <c r="BJ31" i="182" s="1"/>
  <c r="BJ9" i="195"/>
  <c r="BJ9" i="181" s="1"/>
  <c r="BJ28" i="194"/>
  <c r="BI8" i="182"/>
  <c r="BI29" i="182" s="1"/>
  <c r="BI7" i="195"/>
  <c r="BI7" i="181" s="1"/>
  <c r="BI26" i="194"/>
  <c r="BJ13" i="161"/>
  <c r="BJ33" i="79"/>
  <c r="BJ16" i="182"/>
  <c r="BJ37" i="182" s="1"/>
  <c r="BJ15" i="195"/>
  <c r="BJ15" i="181" s="1"/>
  <c r="BJ34" i="194"/>
  <c r="BI13" i="161"/>
  <c r="BI33" i="79"/>
  <c r="BJ28" i="79"/>
  <c r="BJ8" i="161"/>
  <c r="BI16" i="182"/>
  <c r="BI37" i="182" s="1"/>
  <c r="BI34" i="194"/>
  <c r="BI15" i="195"/>
  <c r="BI15" i="181" s="1"/>
  <c r="C14" i="186"/>
  <c r="C14" i="185"/>
  <c r="C35" i="144"/>
  <c r="C14" i="184"/>
  <c r="C11" i="186"/>
  <c r="C11" i="185"/>
  <c r="C11" i="184"/>
  <c r="C32" i="144"/>
  <c r="H16" i="210"/>
  <c r="H36" i="210" s="1"/>
  <c r="H16" i="209"/>
  <c r="H36" i="209" s="1"/>
  <c r="B16" i="193"/>
  <c r="G16" i="144" s="1"/>
  <c r="H13" i="210"/>
  <c r="H33" i="210" s="1"/>
  <c r="H13" i="209"/>
  <c r="H33" i="209" s="1"/>
  <c r="B13" i="193"/>
  <c r="G13" i="144" s="1"/>
  <c r="H10" i="210"/>
  <c r="H30" i="210" s="1"/>
  <c r="H10" i="209"/>
  <c r="H30" i="209" s="1"/>
  <c r="B10" i="193"/>
  <c r="G10" i="144" s="1"/>
  <c r="H8" i="210"/>
  <c r="H28" i="210" s="1"/>
  <c r="H8" i="209"/>
  <c r="H28" i="209" s="1"/>
  <c r="B8" i="193"/>
  <c r="G8" i="144" s="1"/>
  <c r="C21" i="186"/>
  <c r="C21" i="185"/>
  <c r="C21" i="184"/>
  <c r="C42" i="144"/>
  <c r="C17" i="186"/>
  <c r="C17" i="185"/>
  <c r="C17" i="184"/>
  <c r="C38" i="144"/>
  <c r="G7" i="186"/>
  <c r="G7" i="185"/>
  <c r="G7" i="184"/>
  <c r="G28" i="144"/>
  <c r="C19" i="186"/>
  <c r="C19" i="185"/>
  <c r="C40" i="144"/>
  <c r="C19" i="184"/>
  <c r="B11" i="54"/>
  <c r="B17" i="54"/>
  <c r="B14" i="54"/>
  <c r="B19" i="54"/>
  <c r="B21" i="54"/>
  <c r="BI21" i="182" l="1"/>
  <c r="BI42" i="182" s="1"/>
  <c r="BI20" i="195"/>
  <c r="BI20" i="181" s="1"/>
  <c r="BI39" i="194"/>
  <c r="B8" i="182"/>
  <c r="B29" i="182" s="1"/>
  <c r="B7" i="195"/>
  <c r="B7" i="181" s="1"/>
  <c r="B26" i="194"/>
  <c r="BI11" i="182"/>
  <c r="BI32" i="182" s="1"/>
  <c r="BI10" i="195"/>
  <c r="BI10" i="181" s="1"/>
  <c r="BI29" i="194"/>
  <c r="B16" i="194"/>
  <c r="B17" i="79"/>
  <c r="B17" i="132"/>
  <c r="B37" i="132" s="1"/>
  <c r="B16" i="160" s="1"/>
  <c r="B17" i="172"/>
  <c r="BJ31" i="79"/>
  <c r="BJ11" i="161"/>
  <c r="BI14" i="182"/>
  <c r="BI35" i="182" s="1"/>
  <c r="BI32" i="194"/>
  <c r="BI13" i="195"/>
  <c r="BI13" i="181" s="1"/>
  <c r="B8" i="211"/>
  <c r="B29" i="211" s="1"/>
  <c r="B8" i="174"/>
  <c r="B29" i="174" s="1"/>
  <c r="B8" i="171"/>
  <c r="B29" i="171" s="1"/>
  <c r="B7" i="173" s="1"/>
  <c r="BI17" i="161"/>
  <c r="BI37" i="79"/>
  <c r="BJ34" i="79"/>
  <c r="BJ14" i="161"/>
  <c r="BJ19" i="182"/>
  <c r="BJ40" i="182" s="1"/>
  <c r="BJ37" i="194"/>
  <c r="BJ18" i="195"/>
  <c r="BJ18" i="181" s="1"/>
  <c r="B13" i="182"/>
  <c r="B34" i="182" s="1"/>
  <c r="B12" i="195"/>
  <c r="B12" i="181" s="1"/>
  <c r="B31" i="194"/>
  <c r="BI19" i="182"/>
  <c r="BI40" i="182" s="1"/>
  <c r="BI37" i="194"/>
  <c r="BI18" i="195"/>
  <c r="BI18" i="181" s="1"/>
  <c r="B16" i="161"/>
  <c r="B36" i="79"/>
  <c r="B10" i="161"/>
  <c r="B30" i="79"/>
  <c r="B13" i="194"/>
  <c r="B14" i="79"/>
  <c r="B14" i="172"/>
  <c r="B14" i="132"/>
  <c r="B34" i="132" s="1"/>
  <c r="B13" i="160" s="1"/>
  <c r="B20" i="194"/>
  <c r="B21" i="79"/>
  <c r="B21" i="132"/>
  <c r="B41" i="132" s="1"/>
  <c r="B20" i="160" s="1"/>
  <c r="B21" i="172"/>
  <c r="B10" i="194"/>
  <c r="B11" i="79"/>
  <c r="B11" i="132"/>
  <c r="B31" i="132" s="1"/>
  <c r="B10" i="160" s="1"/>
  <c r="B11" i="172"/>
  <c r="BJ11" i="182"/>
  <c r="BJ32" i="182" s="1"/>
  <c r="BJ10" i="195"/>
  <c r="BJ10" i="181" s="1"/>
  <c r="BJ29" i="194"/>
  <c r="BI21" i="161"/>
  <c r="BI41" i="79"/>
  <c r="BJ14" i="182"/>
  <c r="BJ35" i="182" s="1"/>
  <c r="BJ13" i="195"/>
  <c r="BJ13" i="181" s="1"/>
  <c r="BJ32" i="194"/>
  <c r="B13" i="174"/>
  <c r="B34" i="174" s="1"/>
  <c r="B13" i="171"/>
  <c r="B34" i="171" s="1"/>
  <c r="B12" i="173" s="1"/>
  <c r="B13" i="211"/>
  <c r="B34" i="211" s="1"/>
  <c r="B11" i="155"/>
  <c r="B23" i="155" s="1"/>
  <c r="B11" i="167"/>
  <c r="B23" i="167" s="1"/>
  <c r="B11" i="156"/>
  <c r="B23" i="156" s="1"/>
  <c r="B10" i="166" s="1"/>
  <c r="BI11" i="161"/>
  <c r="BI31" i="79"/>
  <c r="BJ21" i="161"/>
  <c r="BJ41" i="79"/>
  <c r="BJ17" i="161"/>
  <c r="BJ37" i="79"/>
  <c r="B19" i="132"/>
  <c r="B39" i="132" s="1"/>
  <c r="B18" i="160" s="1"/>
  <c r="B18" i="194"/>
  <c r="B19" i="79"/>
  <c r="B19" i="172"/>
  <c r="BI14" i="161"/>
  <c r="BI34" i="79"/>
  <c r="B28" i="79"/>
  <c r="B8" i="161"/>
  <c r="BI17" i="182"/>
  <c r="BI38" i="182" s="1"/>
  <c r="BI16" i="195"/>
  <c r="BI16" i="181" s="1"/>
  <c r="BI35" i="194"/>
  <c r="BJ19" i="161"/>
  <c r="BJ39" i="79"/>
  <c r="B13" i="161"/>
  <c r="B33" i="79"/>
  <c r="BI19" i="161"/>
  <c r="BI39" i="79"/>
  <c r="BJ21" i="182"/>
  <c r="BJ42" i="182" s="1"/>
  <c r="BJ20" i="195"/>
  <c r="BJ20" i="181" s="1"/>
  <c r="BJ39" i="194"/>
  <c r="B16" i="182"/>
  <c r="B37" i="182" s="1"/>
  <c r="B34" i="194"/>
  <c r="B15" i="195"/>
  <c r="B15" i="181" s="1"/>
  <c r="BJ17" i="182"/>
  <c r="BJ38" i="182" s="1"/>
  <c r="BJ16" i="195"/>
  <c r="BJ16" i="181" s="1"/>
  <c r="BJ35" i="194"/>
  <c r="B10" i="182"/>
  <c r="B31" i="182" s="1"/>
  <c r="B9" i="195"/>
  <c r="B9" i="181" s="1"/>
  <c r="B28" i="194"/>
  <c r="B16" i="174"/>
  <c r="B37" i="174" s="1"/>
  <c r="B16" i="171"/>
  <c r="B37" i="171" s="1"/>
  <c r="B15" i="173" s="1"/>
  <c r="B16" i="211"/>
  <c r="B37" i="211" s="1"/>
  <c r="B13" i="155"/>
  <c r="B25" i="155" s="1"/>
  <c r="B13" i="167"/>
  <c r="B25" i="167" s="1"/>
  <c r="B13" i="156"/>
  <c r="B25" i="156" s="1"/>
  <c r="B12" i="166" s="1"/>
  <c r="B10" i="174"/>
  <c r="B31" i="174" s="1"/>
  <c r="B10" i="211"/>
  <c r="B31" i="211" s="1"/>
  <c r="B10" i="171"/>
  <c r="B31" i="171" s="1"/>
  <c r="B9" i="173" s="1"/>
  <c r="B9" i="155"/>
  <c r="B21" i="155" s="1"/>
  <c r="B9" i="167"/>
  <c r="B21" i="167" s="1"/>
  <c r="B9" i="156"/>
  <c r="B21" i="156" s="1"/>
  <c r="B8" i="166" s="1"/>
  <c r="H21" i="210"/>
  <c r="H41" i="210" s="1"/>
  <c r="H21" i="209"/>
  <c r="H41" i="209" s="1"/>
  <c r="B21" i="193"/>
  <c r="G21" i="144" s="1"/>
  <c r="H19" i="210"/>
  <c r="H39" i="210" s="1"/>
  <c r="H19" i="209"/>
  <c r="H39" i="209" s="1"/>
  <c r="B19" i="193"/>
  <c r="G19" i="144" s="1"/>
  <c r="G8" i="184"/>
  <c r="G29" i="144"/>
  <c r="G8" i="185"/>
  <c r="G8" i="186"/>
  <c r="G16" i="186"/>
  <c r="G16" i="185"/>
  <c r="G16" i="184"/>
  <c r="G37" i="144"/>
  <c r="H14" i="209"/>
  <c r="H34" i="209" s="1"/>
  <c r="H14" i="210"/>
  <c r="H34" i="210" s="1"/>
  <c r="B14" i="193"/>
  <c r="G14" i="144" s="1"/>
  <c r="G13" i="186"/>
  <c r="G13" i="185"/>
  <c r="G13" i="184"/>
  <c r="G34" i="144"/>
  <c r="H11" i="210"/>
  <c r="H31" i="210" s="1"/>
  <c r="B11" i="193"/>
  <c r="G11" i="144" s="1"/>
  <c r="H11" i="209"/>
  <c r="H31" i="209" s="1"/>
  <c r="H17" i="209"/>
  <c r="H37" i="209" s="1"/>
  <c r="B17" i="193"/>
  <c r="G17" i="144" s="1"/>
  <c r="H17" i="210"/>
  <c r="H37" i="210" s="1"/>
  <c r="G10" i="186"/>
  <c r="G10" i="185"/>
  <c r="G10" i="184"/>
  <c r="G31" i="144"/>
  <c r="C2" i="200"/>
  <c r="D2" i="200"/>
  <c r="C3" i="200"/>
  <c r="D3" i="200"/>
  <c r="C2" i="196"/>
  <c r="D2" i="196"/>
  <c r="D21" i="196" s="1"/>
  <c r="D3" i="197" s="1"/>
  <c r="C3" i="196"/>
  <c r="C22" i="196" s="1"/>
  <c r="C4" i="199" s="1"/>
  <c r="D3" i="196"/>
  <c r="D22" i="196" s="1"/>
  <c r="D4" i="199" s="1"/>
  <c r="C21" i="196"/>
  <c r="C3" i="199" s="1"/>
  <c r="C2" i="137"/>
  <c r="C21" i="137" s="1"/>
  <c r="D2" i="137"/>
  <c r="D21" i="137" s="1"/>
  <c r="C3" i="137"/>
  <c r="C22" i="137" s="1"/>
  <c r="D3" i="137"/>
  <c r="D22" i="137" s="1"/>
  <c r="C4" i="204"/>
  <c r="C4" i="207" s="1"/>
  <c r="C25" i="207" s="1"/>
  <c r="D4" i="204"/>
  <c r="D3" i="201" s="1"/>
  <c r="D22" i="201" s="1"/>
  <c r="C5" i="204"/>
  <c r="C5" i="207" s="1"/>
  <c r="C26" i="207" s="1"/>
  <c r="D5" i="204"/>
  <c r="D5" i="207" s="1"/>
  <c r="D26" i="207" s="1"/>
  <c r="B21" i="211" l="1"/>
  <c r="B42" i="211" s="1"/>
  <c r="B21" i="171"/>
  <c r="B42" i="171" s="1"/>
  <c r="B20" i="173" s="1"/>
  <c r="B21" i="174"/>
  <c r="B42" i="174" s="1"/>
  <c r="B14" i="211"/>
  <c r="B35" i="211" s="1"/>
  <c r="B14" i="174"/>
  <c r="B35" i="174" s="1"/>
  <c r="B14" i="171"/>
  <c r="B35" i="171" s="1"/>
  <c r="B13" i="173" s="1"/>
  <c r="B17" i="211"/>
  <c r="B38" i="211" s="1"/>
  <c r="B17" i="174"/>
  <c r="B38" i="174" s="1"/>
  <c r="B17" i="171"/>
  <c r="B38" i="171" s="1"/>
  <c r="B16" i="173" s="1"/>
  <c r="B19" i="174"/>
  <c r="B40" i="174" s="1"/>
  <c r="B19" i="211"/>
  <c r="B40" i="211" s="1"/>
  <c r="B19" i="171"/>
  <c r="B40" i="171" s="1"/>
  <c r="B18" i="173" s="1"/>
  <c r="B31" i="79"/>
  <c r="B11" i="161"/>
  <c r="B21" i="161"/>
  <c r="B41" i="79"/>
  <c r="B34" i="79"/>
  <c r="B14" i="161"/>
  <c r="B19" i="182"/>
  <c r="B40" i="182" s="1"/>
  <c r="B18" i="195"/>
  <c r="B18" i="181" s="1"/>
  <c r="B37" i="194"/>
  <c r="B19" i="161"/>
  <c r="B39" i="79"/>
  <c r="B11" i="182"/>
  <c r="B32" i="182" s="1"/>
  <c r="B10" i="195"/>
  <c r="B10" i="181" s="1"/>
  <c r="B29" i="194"/>
  <c r="B21" i="182"/>
  <c r="B42" i="182" s="1"/>
  <c r="B20" i="195"/>
  <c r="B20" i="181" s="1"/>
  <c r="B39" i="194"/>
  <c r="B13" i="195"/>
  <c r="B13" i="181" s="1"/>
  <c r="B14" i="182"/>
  <c r="B35" i="182" s="1"/>
  <c r="B32" i="194"/>
  <c r="B17" i="161"/>
  <c r="B37" i="79"/>
  <c r="B11" i="211"/>
  <c r="B32" i="211" s="1"/>
  <c r="B11" i="174"/>
  <c r="B32" i="174" s="1"/>
  <c r="B11" i="171"/>
  <c r="B32" i="171" s="1"/>
  <c r="B10" i="173" s="1"/>
  <c r="B17" i="182"/>
  <c r="B38" i="182" s="1"/>
  <c r="B16" i="195"/>
  <c r="B16" i="181" s="1"/>
  <c r="B35" i="194"/>
  <c r="G14" i="185"/>
  <c r="G35" i="144"/>
  <c r="G14" i="186"/>
  <c r="G14" i="184"/>
  <c r="G21" i="186"/>
  <c r="G21" i="185"/>
  <c r="G42" i="144"/>
  <c r="G21" i="184"/>
  <c r="G17" i="186"/>
  <c r="G17" i="185"/>
  <c r="G17" i="184"/>
  <c r="G38" i="144"/>
  <c r="G11" i="186"/>
  <c r="G11" i="185"/>
  <c r="G11" i="184"/>
  <c r="G32" i="144"/>
  <c r="G19" i="186"/>
  <c r="G19" i="185"/>
  <c r="G40" i="144"/>
  <c r="G19" i="184"/>
  <c r="D3" i="205"/>
  <c r="D3" i="199"/>
  <c r="C3" i="201"/>
  <c r="C22" i="201" s="1"/>
  <c r="C3" i="206"/>
  <c r="C3" i="205"/>
  <c r="C3" i="197"/>
  <c r="D3" i="206"/>
  <c r="D4" i="207"/>
  <c r="D25" i="207" s="1"/>
  <c r="D4" i="201"/>
  <c r="D23" i="201" s="1"/>
  <c r="D4" i="206"/>
  <c r="D4" i="205"/>
  <c r="D4" i="197"/>
  <c r="C4" i="201"/>
  <c r="C23" i="201" s="1"/>
  <c r="C4" i="206"/>
  <c r="C4" i="205"/>
  <c r="C4" i="197"/>
  <c r="D5" i="200" l="1"/>
  <c r="D5" i="196"/>
  <c r="D24" i="196" s="1"/>
  <c r="D6" i="197" s="1"/>
  <c r="D5" i="137"/>
  <c r="D7" i="204"/>
  <c r="G7" i="210" l="1"/>
  <c r="G27" i="210" s="1"/>
  <c r="G7" i="209"/>
  <c r="G27" i="209" s="1"/>
  <c r="F7" i="144"/>
  <c r="D17" i="200"/>
  <c r="D17" i="196"/>
  <c r="D36" i="196" s="1"/>
  <c r="D18" i="197" s="1"/>
  <c r="D17" i="137"/>
  <c r="D19" i="204"/>
  <c r="D6" i="200"/>
  <c r="D6" i="137"/>
  <c r="D6" i="196"/>
  <c r="D25" i="196" s="1"/>
  <c r="D7" i="197" s="1"/>
  <c r="D8" i="204"/>
  <c r="D8" i="200"/>
  <c r="D8" i="196"/>
  <c r="D27" i="196" s="1"/>
  <c r="D9" i="197" s="1"/>
  <c r="D8" i="137"/>
  <c r="D10" i="204"/>
  <c r="D6" i="199"/>
  <c r="D24" i="137"/>
  <c r="D14" i="200"/>
  <c r="D14" i="196"/>
  <c r="D33" i="196" s="1"/>
  <c r="D15" i="197" s="1"/>
  <c r="D14" i="137"/>
  <c r="D16" i="204"/>
  <c r="D11" i="200"/>
  <c r="D11" i="196"/>
  <c r="D30" i="196" s="1"/>
  <c r="D12" i="197" s="1"/>
  <c r="D11" i="137"/>
  <c r="D13" i="204"/>
  <c r="D7" i="207"/>
  <c r="D28" i="207" s="1"/>
  <c r="D6" i="205"/>
  <c r="D6" i="206"/>
  <c r="D6" i="201"/>
  <c r="D25" i="201" s="1"/>
  <c r="G16" i="210" l="1"/>
  <c r="G36" i="210" s="1"/>
  <c r="G16" i="209"/>
  <c r="G36" i="209" s="1"/>
  <c r="F16" i="144"/>
  <c r="F7" i="186"/>
  <c r="F7" i="185"/>
  <c r="F7" i="184"/>
  <c r="F28" i="144"/>
  <c r="G13" i="210"/>
  <c r="G33" i="210" s="1"/>
  <c r="G13" i="209"/>
  <c r="G33" i="209" s="1"/>
  <c r="F13" i="144"/>
  <c r="G8" i="210"/>
  <c r="G28" i="210" s="1"/>
  <c r="G8" i="209"/>
  <c r="G28" i="209" s="1"/>
  <c r="F8" i="144"/>
  <c r="G10" i="210"/>
  <c r="G30" i="210" s="1"/>
  <c r="G10" i="209"/>
  <c r="G30" i="209" s="1"/>
  <c r="F10" i="144"/>
  <c r="D12" i="199"/>
  <c r="D30" i="137"/>
  <c r="D15" i="137"/>
  <c r="D15" i="196"/>
  <c r="D34" i="196" s="1"/>
  <c r="D16" i="197" s="1"/>
  <c r="D15" i="200"/>
  <c r="D17" i="204"/>
  <c r="D10" i="207"/>
  <c r="D31" i="207" s="1"/>
  <c r="D9" i="201"/>
  <c r="D28" i="201" s="1"/>
  <c r="D9" i="205"/>
  <c r="D9" i="206"/>
  <c r="D19" i="207"/>
  <c r="D40" i="207" s="1"/>
  <c r="D18" i="205"/>
  <c r="D18" i="201"/>
  <c r="D37" i="201" s="1"/>
  <c r="D18" i="206"/>
  <c r="D13" i="207"/>
  <c r="D34" i="207" s="1"/>
  <c r="D12" i="206"/>
  <c r="D12" i="201"/>
  <c r="D31" i="201" s="1"/>
  <c r="D12" i="205"/>
  <c r="D15" i="199"/>
  <c r="D33" i="137"/>
  <c r="D9" i="196"/>
  <c r="D28" i="196" s="1"/>
  <c r="D10" i="197" s="1"/>
  <c r="D9" i="200"/>
  <c r="D9" i="137"/>
  <c r="D11" i="204"/>
  <c r="D7" i="199"/>
  <c r="D25" i="137"/>
  <c r="D12" i="196"/>
  <c r="D31" i="196" s="1"/>
  <c r="D13" i="197" s="1"/>
  <c r="D12" i="200"/>
  <c r="D12" i="137"/>
  <c r="D14" i="204"/>
  <c r="D19" i="200"/>
  <c r="D19" i="137"/>
  <c r="D19" i="196"/>
  <c r="D38" i="196" s="1"/>
  <c r="D20" i="197" s="1"/>
  <c r="D21" i="204"/>
  <c r="D9" i="199"/>
  <c r="D27" i="137"/>
  <c r="D7" i="205"/>
  <c r="D7" i="206"/>
  <c r="D7" i="201"/>
  <c r="D26" i="201" s="1"/>
  <c r="D8" i="207"/>
  <c r="D29" i="207" s="1"/>
  <c r="D18" i="199"/>
  <c r="D36" i="137"/>
  <c r="D16" i="207"/>
  <c r="D37" i="207" s="1"/>
  <c r="D15" i="205"/>
  <c r="D15" i="206"/>
  <c r="D15" i="201"/>
  <c r="D34" i="201" s="1"/>
  <c r="G21" i="210" l="1"/>
  <c r="G41" i="210" s="1"/>
  <c r="G21" i="209"/>
  <c r="G41" i="209" s="1"/>
  <c r="F21" i="144"/>
  <c r="G19" i="210"/>
  <c r="G39" i="210" s="1"/>
  <c r="G19" i="209"/>
  <c r="G39" i="209" s="1"/>
  <c r="F19" i="144"/>
  <c r="F16" i="186"/>
  <c r="F16" i="185"/>
  <c r="F37" i="144"/>
  <c r="F16" i="184"/>
  <c r="G17" i="210"/>
  <c r="G37" i="210" s="1"/>
  <c r="G17" i="209"/>
  <c r="G37" i="209" s="1"/>
  <c r="F17" i="144"/>
  <c r="G14" i="210"/>
  <c r="G34" i="210" s="1"/>
  <c r="G14" i="209"/>
  <c r="G34" i="209" s="1"/>
  <c r="F14" i="144"/>
  <c r="G11" i="210"/>
  <c r="G31" i="210" s="1"/>
  <c r="G11" i="209"/>
  <c r="G31" i="209" s="1"/>
  <c r="F11" i="144"/>
  <c r="F10" i="186"/>
  <c r="F10" i="185"/>
  <c r="F10" i="184"/>
  <c r="F31" i="144"/>
  <c r="F8" i="186"/>
  <c r="F8" i="185"/>
  <c r="F8" i="184"/>
  <c r="F29" i="144"/>
  <c r="F13" i="186"/>
  <c r="F34" i="144"/>
  <c r="F13" i="184"/>
  <c r="F13" i="185"/>
  <c r="D10" i="205"/>
  <c r="D10" i="206"/>
  <c r="D10" i="201"/>
  <c r="D29" i="201" s="1"/>
  <c r="D11" i="207"/>
  <c r="D32" i="207" s="1"/>
  <c r="D20" i="199"/>
  <c r="D38" i="137"/>
  <c r="D13" i="205"/>
  <c r="D13" i="206"/>
  <c r="D13" i="201"/>
  <c r="D32" i="201" s="1"/>
  <c r="D14" i="207"/>
  <c r="D35" i="207" s="1"/>
  <c r="D16" i="205"/>
  <c r="D16" i="206"/>
  <c r="D16" i="201"/>
  <c r="D35" i="201" s="1"/>
  <c r="D17" i="207"/>
  <c r="D38" i="207" s="1"/>
  <c r="D16" i="199"/>
  <c r="D34" i="137"/>
  <c r="D20" i="205"/>
  <c r="D20" i="206"/>
  <c r="D20" i="201"/>
  <c r="D39" i="201" s="1"/>
  <c r="D21" i="207"/>
  <c r="D42" i="207" s="1"/>
  <c r="D31" i="137"/>
  <c r="D13" i="199"/>
  <c r="D10" i="199"/>
  <c r="D28" i="137"/>
  <c r="B2" i="200"/>
  <c r="B3" i="200"/>
  <c r="B2" i="196"/>
  <c r="B21" i="196" s="1"/>
  <c r="B3" i="197" s="1"/>
  <c r="B3" i="196"/>
  <c r="B22" i="196" s="1"/>
  <c r="B2" i="137"/>
  <c r="B21" i="137" s="1"/>
  <c r="B3" i="137"/>
  <c r="B22" i="137" s="1"/>
  <c r="B4" i="204"/>
  <c r="B4" i="207" s="1"/>
  <c r="B25" i="207" s="1"/>
  <c r="B5" i="204"/>
  <c r="B4" i="206" s="1"/>
  <c r="F17" i="186" l="1"/>
  <c r="F17" i="185"/>
  <c r="F38" i="144"/>
  <c r="F17" i="184"/>
  <c r="F14" i="186"/>
  <c r="F14" i="185"/>
  <c r="F14" i="184"/>
  <c r="F35" i="144"/>
  <c r="F11" i="186"/>
  <c r="F11" i="185"/>
  <c r="F11" i="184"/>
  <c r="F32" i="144"/>
  <c r="F19" i="184"/>
  <c r="F19" i="185"/>
  <c r="F40" i="144"/>
  <c r="F19" i="186"/>
  <c r="F21" i="186"/>
  <c r="F21" i="185"/>
  <c r="F21" i="184"/>
  <c r="F42" i="144"/>
  <c r="B5" i="207"/>
  <c r="B26" i="207" s="1"/>
  <c r="B4" i="199"/>
  <c r="B4" i="197"/>
  <c r="B4" i="201"/>
  <c r="B23" i="201" s="1"/>
  <c r="B4" i="205"/>
  <c r="B3" i="206"/>
  <c r="B3" i="199"/>
  <c r="B3" i="201"/>
  <c r="B22" i="201" s="1"/>
  <c r="B3" i="205"/>
  <c r="AZ6" i="194" l="1"/>
  <c r="AZ7" i="79"/>
  <c r="AZ7" i="132"/>
  <c r="AZ27" i="132" s="1"/>
  <c r="AZ6" i="160" s="1"/>
  <c r="AZ8" i="54"/>
  <c r="AZ13" i="54"/>
  <c r="AZ16" i="54"/>
  <c r="AZ10" i="54"/>
  <c r="AZ8" i="132" l="1"/>
  <c r="AZ28" i="132" s="1"/>
  <c r="AZ7" i="160" s="1"/>
  <c r="AZ7" i="194"/>
  <c r="AZ8" i="79"/>
  <c r="AZ9" i="194"/>
  <c r="AZ10" i="79"/>
  <c r="AZ10" i="132"/>
  <c r="AZ30" i="132" s="1"/>
  <c r="AZ9" i="160" s="1"/>
  <c r="BD6" i="194"/>
  <c r="BD7" i="79"/>
  <c r="BD7" i="132"/>
  <c r="BD27" i="132" s="1"/>
  <c r="BD6" i="160" s="1"/>
  <c r="AZ15" i="194"/>
  <c r="AZ16" i="79"/>
  <c r="AZ16" i="132"/>
  <c r="AZ36" i="132" s="1"/>
  <c r="AZ15" i="160" s="1"/>
  <c r="AZ27" i="79"/>
  <c r="AZ7" i="161"/>
  <c r="BE6" i="194"/>
  <c r="BE7" i="132"/>
  <c r="BE27" i="132" s="1"/>
  <c r="BE6" i="160" s="1"/>
  <c r="BE7" i="79"/>
  <c r="AZ12" i="194"/>
  <c r="AZ13" i="79"/>
  <c r="AZ13" i="132"/>
  <c r="AZ33" i="132" s="1"/>
  <c r="AZ12" i="160" s="1"/>
  <c r="AZ7" i="182"/>
  <c r="AZ28" i="182" s="1"/>
  <c r="AZ6" i="195"/>
  <c r="AZ6" i="181" s="1"/>
  <c r="AZ25" i="194"/>
  <c r="AZ21" i="54"/>
  <c r="AZ19" i="54"/>
  <c r="AZ11" i="54"/>
  <c r="AZ17" i="54"/>
  <c r="AZ14" i="54"/>
  <c r="BE8" i="54"/>
  <c r="BE10" i="54"/>
  <c r="BE13" i="54"/>
  <c r="BE16" i="54"/>
  <c r="BD8" i="54"/>
  <c r="BD16" i="54"/>
  <c r="BD13" i="54"/>
  <c r="BD10" i="54"/>
  <c r="BE15" i="194" l="1"/>
  <c r="BE16" i="132"/>
  <c r="BE36" i="132" s="1"/>
  <c r="BE15" i="160" s="1"/>
  <c r="BE16" i="79"/>
  <c r="AZ16" i="194"/>
  <c r="AZ17" i="132"/>
  <c r="AZ37" i="132" s="1"/>
  <c r="AZ16" i="160" s="1"/>
  <c r="AZ17" i="79"/>
  <c r="BD27" i="79"/>
  <c r="BD7" i="161"/>
  <c r="AZ10" i="182"/>
  <c r="AZ31" i="182" s="1"/>
  <c r="AZ9" i="195"/>
  <c r="AZ9" i="181" s="1"/>
  <c r="AZ28" i="194"/>
  <c r="BD9" i="194"/>
  <c r="BD10" i="79"/>
  <c r="BD10" i="132"/>
  <c r="BD30" i="132" s="1"/>
  <c r="BD9" i="160" s="1"/>
  <c r="AZ13" i="194"/>
  <c r="AZ14" i="132"/>
  <c r="AZ34" i="132" s="1"/>
  <c r="AZ13" i="160" s="1"/>
  <c r="AZ14" i="79"/>
  <c r="BD12" i="194"/>
  <c r="BD13" i="79"/>
  <c r="BD13" i="132"/>
  <c r="BD33" i="132" s="1"/>
  <c r="BD12" i="160" s="1"/>
  <c r="BE12" i="194"/>
  <c r="BE13" i="132"/>
  <c r="BE33" i="132" s="1"/>
  <c r="BE12" i="160" s="1"/>
  <c r="BE13" i="79"/>
  <c r="BD15" i="194"/>
  <c r="BD16" i="79"/>
  <c r="BD16" i="132"/>
  <c r="BD36" i="132" s="1"/>
  <c r="BD15" i="160" s="1"/>
  <c r="BE9" i="194"/>
  <c r="BE10" i="132"/>
  <c r="BE30" i="132" s="1"/>
  <c r="BE9" i="160" s="1"/>
  <c r="BE10" i="79"/>
  <c r="AZ10" i="194"/>
  <c r="AZ11" i="132"/>
  <c r="AZ31" i="132" s="1"/>
  <c r="AZ10" i="160" s="1"/>
  <c r="AZ11" i="79"/>
  <c r="AZ33" i="79"/>
  <c r="AZ13" i="161"/>
  <c r="BE7" i="182"/>
  <c r="BE28" i="182" s="1"/>
  <c r="BE6" i="195"/>
  <c r="BE6" i="181" s="1"/>
  <c r="BE25" i="194"/>
  <c r="AZ36" i="79"/>
  <c r="AZ16" i="161"/>
  <c r="BD7" i="182"/>
  <c r="BD28" i="182" s="1"/>
  <c r="BD6" i="195"/>
  <c r="BD6" i="181" s="1"/>
  <c r="BD25" i="194"/>
  <c r="AZ8" i="161"/>
  <c r="AZ28" i="79"/>
  <c r="BD7" i="194"/>
  <c r="BD8" i="132"/>
  <c r="BD28" i="132" s="1"/>
  <c r="BD7" i="160" s="1"/>
  <c r="BD8" i="79"/>
  <c r="BE7" i="194"/>
  <c r="BE8" i="132"/>
  <c r="BE28" i="132" s="1"/>
  <c r="BE7" i="160" s="1"/>
  <c r="BE8" i="79"/>
  <c r="AZ18" i="194"/>
  <c r="AZ19" i="79"/>
  <c r="AZ19" i="132"/>
  <c r="AZ39" i="132" s="1"/>
  <c r="AZ18" i="160" s="1"/>
  <c r="AZ13" i="182"/>
  <c r="AZ34" i="182" s="1"/>
  <c r="AZ12" i="195"/>
  <c r="AZ12" i="181" s="1"/>
  <c r="AZ31" i="194"/>
  <c r="AZ16" i="182"/>
  <c r="AZ37" i="182" s="1"/>
  <c r="AZ15" i="195"/>
  <c r="AZ15" i="181" s="1"/>
  <c r="AZ34" i="194"/>
  <c r="AZ8" i="182"/>
  <c r="AZ29" i="182" s="1"/>
  <c r="AZ7" i="195"/>
  <c r="AZ7" i="181" s="1"/>
  <c r="AZ26" i="194"/>
  <c r="AZ20" i="194"/>
  <c r="AZ21" i="132"/>
  <c r="AZ41" i="132" s="1"/>
  <c r="AZ20" i="160" s="1"/>
  <c r="AZ21" i="79"/>
  <c r="BE7" i="161"/>
  <c r="BE27" i="79"/>
  <c r="AZ30" i="79"/>
  <c r="AZ10" i="161"/>
  <c r="C5" i="200"/>
  <c r="C5" i="196"/>
  <c r="C24" i="196" s="1"/>
  <c r="C6" i="197" s="1"/>
  <c r="C5" i="137"/>
  <c r="C7" i="204"/>
  <c r="BD21" i="54"/>
  <c r="BE21" i="54"/>
  <c r="BD19" i="54"/>
  <c r="BE19" i="54"/>
  <c r="BD11" i="54"/>
  <c r="BD14" i="54"/>
  <c r="BE17" i="54"/>
  <c r="BE14" i="54"/>
  <c r="BD17" i="54"/>
  <c r="BE11" i="54"/>
  <c r="BE20" i="194" l="1"/>
  <c r="BE21" i="132"/>
  <c r="BE41" i="132" s="1"/>
  <c r="BE20" i="160" s="1"/>
  <c r="BE21" i="79"/>
  <c r="BD17" i="132"/>
  <c r="BD37" i="132" s="1"/>
  <c r="BD16" i="160" s="1"/>
  <c r="BD17" i="79"/>
  <c r="BD16" i="194"/>
  <c r="BD10" i="194"/>
  <c r="BD11" i="132"/>
  <c r="BD31" i="132" s="1"/>
  <c r="BD10" i="160" s="1"/>
  <c r="BD11" i="79"/>
  <c r="BD20" i="194"/>
  <c r="BD21" i="132"/>
  <c r="BD41" i="132" s="1"/>
  <c r="BD20" i="160" s="1"/>
  <c r="BD21" i="79"/>
  <c r="BD8" i="182"/>
  <c r="BD29" i="182" s="1"/>
  <c r="BD7" i="195"/>
  <c r="BD7" i="181" s="1"/>
  <c r="BD26" i="194"/>
  <c r="BE10" i="182"/>
  <c r="BE31" i="182" s="1"/>
  <c r="BE9" i="195"/>
  <c r="BE9" i="181" s="1"/>
  <c r="BE28" i="194"/>
  <c r="BE13" i="161"/>
  <c r="BE33" i="79"/>
  <c r="BD33" i="79"/>
  <c r="BD13" i="161"/>
  <c r="AZ14" i="182"/>
  <c r="AZ35" i="182" s="1"/>
  <c r="AZ13" i="195"/>
  <c r="AZ13" i="181" s="1"/>
  <c r="AZ32" i="194"/>
  <c r="AZ17" i="182"/>
  <c r="AZ38" i="182" s="1"/>
  <c r="AZ35" i="194"/>
  <c r="AZ16" i="195"/>
  <c r="AZ16" i="181" s="1"/>
  <c r="BE10" i="194"/>
  <c r="BE11" i="132"/>
  <c r="BE31" i="132" s="1"/>
  <c r="BE10" i="160" s="1"/>
  <c r="BE11" i="79"/>
  <c r="BE13" i="194"/>
  <c r="BE14" i="132"/>
  <c r="BE34" i="132" s="1"/>
  <c r="BE13" i="160" s="1"/>
  <c r="BE14" i="79"/>
  <c r="BE18" i="194"/>
  <c r="BE19" i="132"/>
  <c r="BE39" i="132" s="1"/>
  <c r="BE18" i="160" s="1"/>
  <c r="BE19" i="79"/>
  <c r="AZ21" i="161"/>
  <c r="AZ41" i="79"/>
  <c r="AZ19" i="161"/>
  <c r="AZ39" i="79"/>
  <c r="BE8" i="182"/>
  <c r="BE29" i="182" s="1"/>
  <c r="BE7" i="195"/>
  <c r="BE7" i="181" s="1"/>
  <c r="BE26" i="194"/>
  <c r="AZ11" i="182"/>
  <c r="AZ32" i="182" s="1"/>
  <c r="AZ10" i="195"/>
  <c r="AZ10" i="181" s="1"/>
  <c r="AZ29" i="194"/>
  <c r="BD13" i="182"/>
  <c r="BD34" i="182" s="1"/>
  <c r="BD12" i="195"/>
  <c r="BD12" i="181" s="1"/>
  <c r="BD31" i="194"/>
  <c r="BE16" i="161"/>
  <c r="BE36" i="79"/>
  <c r="BD13" i="194"/>
  <c r="BD14" i="132"/>
  <c r="BD34" i="132" s="1"/>
  <c r="BD13" i="160" s="1"/>
  <c r="BD14" i="79"/>
  <c r="BE16" i="194"/>
  <c r="BE17" i="132"/>
  <c r="BE37" i="132" s="1"/>
  <c r="BE16" i="160" s="1"/>
  <c r="BE17" i="79"/>
  <c r="BD18" i="194"/>
  <c r="BD19" i="79"/>
  <c r="BD19" i="132"/>
  <c r="BD39" i="132" s="1"/>
  <c r="BD18" i="160" s="1"/>
  <c r="AZ19" i="182"/>
  <c r="AZ40" i="182" s="1"/>
  <c r="AZ18" i="195"/>
  <c r="AZ18" i="181" s="1"/>
  <c r="AZ37" i="194"/>
  <c r="BD8" i="161"/>
  <c r="BD28" i="79"/>
  <c r="BE10" i="161"/>
  <c r="BE30" i="79"/>
  <c r="BD36" i="79"/>
  <c r="BD16" i="161"/>
  <c r="BE31" i="194"/>
  <c r="BE13" i="182"/>
  <c r="BE34" i="182" s="1"/>
  <c r="BE12" i="195"/>
  <c r="BE12" i="181" s="1"/>
  <c r="AZ14" i="161"/>
  <c r="AZ34" i="79"/>
  <c r="BD30" i="79"/>
  <c r="BD10" i="161"/>
  <c r="AZ17" i="161"/>
  <c r="AZ37" i="79"/>
  <c r="AZ21" i="182"/>
  <c r="AZ42" i="182" s="1"/>
  <c r="AZ20" i="195"/>
  <c r="AZ20" i="181" s="1"/>
  <c r="AZ39" i="194"/>
  <c r="BE8" i="161"/>
  <c r="BE28" i="79"/>
  <c r="AZ11" i="161"/>
  <c r="AZ31" i="79"/>
  <c r="BD16" i="182"/>
  <c r="BD37" i="182" s="1"/>
  <c r="BD15" i="195"/>
  <c r="BD15" i="181" s="1"/>
  <c r="BD34" i="194"/>
  <c r="BD10" i="182"/>
  <c r="BD31" i="182" s="1"/>
  <c r="BD9" i="195"/>
  <c r="BD9" i="181" s="1"/>
  <c r="BD28" i="194"/>
  <c r="BE16" i="182"/>
  <c r="BE37" i="182" s="1"/>
  <c r="BE34" i="194"/>
  <c r="BE15" i="195"/>
  <c r="BE15" i="181" s="1"/>
  <c r="C8" i="200"/>
  <c r="C8" i="196"/>
  <c r="C27" i="196" s="1"/>
  <c r="C9" i="197" s="1"/>
  <c r="C8" i="137"/>
  <c r="C10" i="204"/>
  <c r="C7" i="207"/>
  <c r="C28" i="207" s="1"/>
  <c r="C6" i="205"/>
  <c r="C6" i="206"/>
  <c r="C6" i="201"/>
  <c r="C25" i="201" s="1"/>
  <c r="C6" i="199"/>
  <c r="C24" i="137"/>
  <c r="C6" i="200"/>
  <c r="C6" i="196"/>
  <c r="C25" i="196" s="1"/>
  <c r="C7" i="197" s="1"/>
  <c r="C6" i="137"/>
  <c r="C8" i="204"/>
  <c r="C14" i="200"/>
  <c r="C14" i="196"/>
  <c r="C33" i="196" s="1"/>
  <c r="C15" i="197" s="1"/>
  <c r="C14" i="137"/>
  <c r="C16" i="204"/>
  <c r="C11" i="200"/>
  <c r="C11" i="196"/>
  <c r="C30" i="196" s="1"/>
  <c r="C12" i="197" s="1"/>
  <c r="C11" i="137"/>
  <c r="C13" i="204"/>
  <c r="BD14" i="182" l="1"/>
  <c r="BD35" i="182" s="1"/>
  <c r="BD32" i="194"/>
  <c r="BD13" i="195"/>
  <c r="BD13" i="181" s="1"/>
  <c r="BE14" i="182"/>
  <c r="BE35" i="182" s="1"/>
  <c r="BE13" i="195"/>
  <c r="BE13" i="181" s="1"/>
  <c r="BE32" i="194"/>
  <c r="BD21" i="161"/>
  <c r="BD41" i="79"/>
  <c r="BD19" i="161"/>
  <c r="BD39" i="79"/>
  <c r="BE17" i="182"/>
  <c r="BE38" i="182" s="1"/>
  <c r="BE16" i="195"/>
  <c r="BE16" i="181" s="1"/>
  <c r="BE35" i="194"/>
  <c r="BE19" i="182"/>
  <c r="BE40" i="182" s="1"/>
  <c r="BE37" i="194"/>
  <c r="BE18" i="195"/>
  <c r="BE18" i="181" s="1"/>
  <c r="BE11" i="161"/>
  <c r="BE31" i="79"/>
  <c r="BD11" i="182"/>
  <c r="BD32" i="182" s="1"/>
  <c r="BD10" i="195"/>
  <c r="BD10" i="181" s="1"/>
  <c r="BD29" i="194"/>
  <c r="BE21" i="161"/>
  <c r="BE41" i="79"/>
  <c r="BD19" i="182"/>
  <c r="BD40" i="182" s="1"/>
  <c r="BD18" i="195"/>
  <c r="BD18" i="181" s="1"/>
  <c r="BD37" i="194"/>
  <c r="BD14" i="161"/>
  <c r="BD34" i="79"/>
  <c r="BE14" i="161"/>
  <c r="BE34" i="79"/>
  <c r="BD21" i="182"/>
  <c r="BD42" i="182" s="1"/>
  <c r="BD20" i="195"/>
  <c r="BD20" i="181" s="1"/>
  <c r="BD39" i="194"/>
  <c r="BD17" i="182"/>
  <c r="BD38" i="182" s="1"/>
  <c r="BD16" i="195"/>
  <c r="BD16" i="181" s="1"/>
  <c r="BD35" i="194"/>
  <c r="BE17" i="161"/>
  <c r="BE37" i="79"/>
  <c r="BE19" i="161"/>
  <c r="BE39" i="79"/>
  <c r="BE11" i="182"/>
  <c r="BE32" i="182" s="1"/>
  <c r="BE10" i="195"/>
  <c r="BE10" i="181" s="1"/>
  <c r="BE29" i="194"/>
  <c r="BD11" i="161"/>
  <c r="BD31" i="79"/>
  <c r="BD17" i="161"/>
  <c r="BD37" i="79"/>
  <c r="BE21" i="182"/>
  <c r="BE42" i="182" s="1"/>
  <c r="BE20" i="195"/>
  <c r="BE20" i="181" s="1"/>
  <c r="BE39" i="194"/>
  <c r="C10" i="207"/>
  <c r="C31" i="207" s="1"/>
  <c r="C9" i="205"/>
  <c r="C9" i="206"/>
  <c r="C9" i="201"/>
  <c r="C28" i="201" s="1"/>
  <c r="C15" i="200"/>
  <c r="C15" i="196"/>
  <c r="C34" i="196" s="1"/>
  <c r="C16" i="197" s="1"/>
  <c r="C15" i="137"/>
  <c r="C17" i="204"/>
  <c r="C17" i="200"/>
  <c r="C17" i="196"/>
  <c r="C36" i="196" s="1"/>
  <c r="C18" i="197" s="1"/>
  <c r="C17" i="137"/>
  <c r="C19" i="204"/>
  <c r="C15" i="199"/>
  <c r="C33" i="137"/>
  <c r="C7" i="199"/>
  <c r="C25" i="137"/>
  <c r="C9" i="199"/>
  <c r="C27" i="137"/>
  <c r="C16" i="207"/>
  <c r="C37" i="207" s="1"/>
  <c r="C15" i="205"/>
  <c r="C15" i="206"/>
  <c r="C15" i="201"/>
  <c r="C34" i="201" s="1"/>
  <c r="C12" i="200"/>
  <c r="C12" i="196"/>
  <c r="C31" i="196" s="1"/>
  <c r="C13" i="197" s="1"/>
  <c r="C12" i="137"/>
  <c r="C14" i="204"/>
  <c r="C19" i="200"/>
  <c r="C19" i="196"/>
  <c r="C38" i="196" s="1"/>
  <c r="C20" i="197" s="1"/>
  <c r="C19" i="137"/>
  <c r="C21" i="204"/>
  <c r="C13" i="207"/>
  <c r="C34" i="207" s="1"/>
  <c r="C12" i="205"/>
  <c r="C12" i="206"/>
  <c r="C12" i="201"/>
  <c r="C31" i="201" s="1"/>
  <c r="C9" i="200"/>
  <c r="C9" i="196"/>
  <c r="C28" i="196" s="1"/>
  <c r="C10" i="197" s="1"/>
  <c r="C9" i="137"/>
  <c r="C11" i="204"/>
  <c r="C12" i="199"/>
  <c r="C30" i="137"/>
  <c r="C7" i="205"/>
  <c r="C7" i="206"/>
  <c r="C7" i="201"/>
  <c r="C26" i="201" s="1"/>
  <c r="C8" i="207"/>
  <c r="C29" i="207" s="1"/>
  <c r="C10" i="205" l="1"/>
  <c r="C10" i="206"/>
  <c r="C10" i="201"/>
  <c r="C29" i="201" s="1"/>
  <c r="C11" i="207"/>
  <c r="C32" i="207" s="1"/>
  <c r="C13" i="199"/>
  <c r="C31" i="137"/>
  <c r="C19" i="207"/>
  <c r="C40" i="207" s="1"/>
  <c r="C18" i="205"/>
  <c r="C18" i="206"/>
  <c r="C18" i="201"/>
  <c r="C37" i="201" s="1"/>
  <c r="C20" i="205"/>
  <c r="C20" i="206"/>
  <c r="C20" i="201"/>
  <c r="C39" i="201" s="1"/>
  <c r="C21" i="207"/>
  <c r="C42" i="207" s="1"/>
  <c r="C18" i="199"/>
  <c r="C36" i="137"/>
  <c r="C16" i="205"/>
  <c r="C16" i="206"/>
  <c r="C16" i="201"/>
  <c r="C35" i="201" s="1"/>
  <c r="C17" i="207"/>
  <c r="C38" i="207" s="1"/>
  <c r="C20" i="199"/>
  <c r="C38" i="137"/>
  <c r="C10" i="199"/>
  <c r="C28" i="137"/>
  <c r="C13" i="205"/>
  <c r="C13" i="206"/>
  <c r="C13" i="201"/>
  <c r="C32" i="201" s="1"/>
  <c r="C14" i="207"/>
  <c r="C35" i="207" s="1"/>
  <c r="C16" i="199"/>
  <c r="C34" i="137"/>
  <c r="BH6" i="194" l="1"/>
  <c r="BH7" i="79"/>
  <c r="BH7" i="132"/>
  <c r="BH27" i="132" s="1"/>
  <c r="BH6" i="160" s="1"/>
  <c r="BZ6" i="194"/>
  <c r="BZ7" i="132"/>
  <c r="BZ27" i="132" s="1"/>
  <c r="BZ6" i="160" s="1"/>
  <c r="BZ7" i="79"/>
  <c r="CZ6" i="194"/>
  <c r="CZ7" i="79"/>
  <c r="CZ7" i="132"/>
  <c r="CZ27" i="132" s="1"/>
  <c r="CZ6" i="160" s="1"/>
  <c r="DX6" i="194"/>
  <c r="DX7" i="79"/>
  <c r="DX7" i="132"/>
  <c r="DX27" i="132" s="1"/>
  <c r="DX6" i="160" s="1"/>
  <c r="BK6" i="194"/>
  <c r="BK7" i="132"/>
  <c r="BK27" i="132" s="1"/>
  <c r="BK6" i="160" s="1"/>
  <c r="BK7" i="79"/>
  <c r="CN6" i="194"/>
  <c r="CN7" i="79"/>
  <c r="CN7" i="132"/>
  <c r="CN27" i="132" s="1"/>
  <c r="CN6" i="160" s="1"/>
  <c r="DG6" i="194"/>
  <c r="DG7" i="132"/>
  <c r="DG27" i="132" s="1"/>
  <c r="DG6" i="160" s="1"/>
  <c r="DG7" i="79"/>
  <c r="ET6" i="194"/>
  <c r="ET7" i="132"/>
  <c r="ET27" i="132" s="1"/>
  <c r="ET6" i="160" s="1"/>
  <c r="ET7" i="79"/>
  <c r="BF6" i="194"/>
  <c r="BF7" i="132"/>
  <c r="BF27" i="132" s="1"/>
  <c r="BF6" i="160" s="1"/>
  <c r="BF7" i="79"/>
  <c r="BL6" i="194"/>
  <c r="BL7" i="132"/>
  <c r="BL27" i="132" s="1"/>
  <c r="BL6" i="160" s="1"/>
  <c r="BL7" i="79"/>
  <c r="CS6" i="194"/>
  <c r="CS7" i="132"/>
  <c r="CS27" i="132" s="1"/>
  <c r="CS6" i="160" s="1"/>
  <c r="CS7" i="79"/>
  <c r="DJ7" i="132"/>
  <c r="DJ27" i="132" s="1"/>
  <c r="DJ6" i="160" s="1"/>
  <c r="DJ6" i="194"/>
  <c r="DJ7" i="79"/>
  <c r="BG6" i="194"/>
  <c r="BG7" i="132"/>
  <c r="BG27" i="132" s="1"/>
  <c r="BG6" i="160" s="1"/>
  <c r="BG7" i="79"/>
  <c r="BQ6" i="194"/>
  <c r="BQ7" i="132"/>
  <c r="BQ27" i="132" s="1"/>
  <c r="BQ6" i="160" s="1"/>
  <c r="BQ7" i="79"/>
  <c r="CU6" i="194"/>
  <c r="CU7" i="132"/>
  <c r="CU27" i="132" s="1"/>
  <c r="CU6" i="160" s="1"/>
  <c r="CU7" i="79"/>
  <c r="DP6" i="194"/>
  <c r="DP7" i="79"/>
  <c r="DP7" i="132"/>
  <c r="DP27" i="132" s="1"/>
  <c r="DP6" i="160" s="1"/>
  <c r="DG8" i="54"/>
  <c r="BF16" i="54"/>
  <c r="DJ8" i="54"/>
  <c r="BH8" i="54"/>
  <c r="CS8" i="54"/>
  <c r="BL10" i="54"/>
  <c r="ET8" i="54"/>
  <c r="BZ13" i="54"/>
  <c r="BZ16" i="54"/>
  <c r="BQ8" i="54"/>
  <c r="BF13" i="54"/>
  <c r="BQ16" i="54"/>
  <c r="BQ13" i="54"/>
  <c r="BQ10" i="54"/>
  <c r="BZ10" i="54"/>
  <c r="DP8" i="54"/>
  <c r="CN8" i="54"/>
  <c r="CN13" i="54"/>
  <c r="CN16" i="54"/>
  <c r="CN10" i="54"/>
  <c r="DX8" i="54"/>
  <c r="DX13" i="54"/>
  <c r="DX16" i="54"/>
  <c r="CZ8" i="54"/>
  <c r="DX10" i="54"/>
  <c r="BG8" i="54"/>
  <c r="BK10" i="54"/>
  <c r="BF8" i="54"/>
  <c r="CS10" i="54"/>
  <c r="ET10" i="54"/>
  <c r="BF10" i="54"/>
  <c r="BL8" i="54"/>
  <c r="BZ8" i="54"/>
  <c r="CU8" i="54"/>
  <c r="DG10" i="54"/>
  <c r="ET16" i="54"/>
  <c r="ET13" i="54"/>
  <c r="DP16" i="54"/>
  <c r="DP13" i="54"/>
  <c r="DP10" i="54"/>
  <c r="DJ16" i="54"/>
  <c r="DJ13" i="54"/>
  <c r="DJ10" i="54"/>
  <c r="DG16" i="54"/>
  <c r="DG13" i="54"/>
  <c r="CZ16" i="54"/>
  <c r="CZ13" i="54"/>
  <c r="CZ10" i="54"/>
  <c r="CU16" i="54"/>
  <c r="CU13" i="54"/>
  <c r="CU10" i="54"/>
  <c r="CS16" i="54"/>
  <c r="CS13" i="54"/>
  <c r="BL16" i="54"/>
  <c r="BL13" i="54"/>
  <c r="BK8" i="54"/>
  <c r="BK16" i="54"/>
  <c r="BK13" i="54"/>
  <c r="BH16" i="54"/>
  <c r="BH13" i="54"/>
  <c r="BH10" i="54"/>
  <c r="BG16" i="54"/>
  <c r="BG13" i="54"/>
  <c r="BG10" i="54"/>
  <c r="BG15" i="194" l="1"/>
  <c r="BG16" i="132"/>
  <c r="BG36" i="132" s="1"/>
  <c r="BG15" i="160" s="1"/>
  <c r="BG16" i="79"/>
  <c r="CU12" i="194"/>
  <c r="CU13" i="132"/>
  <c r="CU33" i="132" s="1"/>
  <c r="CU12" i="160" s="1"/>
  <c r="CU13" i="79"/>
  <c r="CU7" i="194"/>
  <c r="CU8" i="132"/>
  <c r="CU28" i="132" s="1"/>
  <c r="CU7" i="160" s="1"/>
  <c r="CU8" i="79"/>
  <c r="BG9" i="194"/>
  <c r="BG10" i="132"/>
  <c r="BG30" i="132" s="1"/>
  <c r="BG9" i="160" s="1"/>
  <c r="BG10" i="79"/>
  <c r="CS15" i="194"/>
  <c r="CS16" i="132"/>
  <c r="CS36" i="132" s="1"/>
  <c r="CS15" i="160" s="1"/>
  <c r="CS16" i="79"/>
  <c r="DG15" i="194"/>
  <c r="DG16" i="132"/>
  <c r="DG36" i="132" s="1"/>
  <c r="DG15" i="160" s="1"/>
  <c r="DG16" i="79"/>
  <c r="ET15" i="194"/>
  <c r="ET16" i="132"/>
  <c r="ET36" i="132" s="1"/>
  <c r="ET15" i="160" s="1"/>
  <c r="ET16" i="79"/>
  <c r="BL7" i="194"/>
  <c r="BL8" i="132"/>
  <c r="BL28" i="132" s="1"/>
  <c r="BL7" i="160" s="1"/>
  <c r="BL8" i="79"/>
  <c r="CZ7" i="194"/>
  <c r="CZ8" i="132"/>
  <c r="CZ28" i="132" s="1"/>
  <c r="CZ7" i="160" s="1"/>
  <c r="CZ8" i="79"/>
  <c r="CN9" i="194"/>
  <c r="CN10" i="79"/>
  <c r="CN10" i="132"/>
  <c r="CN30" i="132" s="1"/>
  <c r="CN9" i="160" s="1"/>
  <c r="DP7" i="194"/>
  <c r="DP8" i="132"/>
  <c r="DP28" i="132" s="1"/>
  <c r="DP7" i="160" s="1"/>
  <c r="DP8" i="79"/>
  <c r="BQ15" i="194"/>
  <c r="BQ16" i="132"/>
  <c r="BQ36" i="132" s="1"/>
  <c r="BQ15" i="160" s="1"/>
  <c r="BQ16" i="79"/>
  <c r="BZ12" i="194"/>
  <c r="BZ13" i="132"/>
  <c r="BZ33" i="132" s="1"/>
  <c r="BZ12" i="160" s="1"/>
  <c r="BZ13" i="79"/>
  <c r="BH8" i="132"/>
  <c r="BH28" i="132" s="1"/>
  <c r="BH7" i="160" s="1"/>
  <c r="BH8" i="79"/>
  <c r="BH7" i="194"/>
  <c r="BQ7" i="182"/>
  <c r="BQ28" i="182" s="1"/>
  <c r="BQ6" i="195"/>
  <c r="BQ6" i="181" s="1"/>
  <c r="BQ25" i="194"/>
  <c r="DJ7" i="161"/>
  <c r="DJ27" i="79"/>
  <c r="BL7" i="182"/>
  <c r="BL28" i="182" s="1"/>
  <c r="BL6" i="195"/>
  <c r="BL6" i="181" s="1"/>
  <c r="BL25" i="194"/>
  <c r="ET7" i="161"/>
  <c r="ET27" i="79"/>
  <c r="CN7" i="182"/>
  <c r="CN28" i="182" s="1"/>
  <c r="CN6" i="195"/>
  <c r="CN6" i="181" s="1"/>
  <c r="CN25" i="194"/>
  <c r="CZ27" i="79"/>
  <c r="CZ7" i="161"/>
  <c r="BZ7" i="182"/>
  <c r="BZ28" i="182" s="1"/>
  <c r="BZ6" i="195"/>
  <c r="BZ6" i="181" s="1"/>
  <c r="BZ25" i="194"/>
  <c r="BK12" i="194"/>
  <c r="BK13" i="132"/>
  <c r="BK33" i="132" s="1"/>
  <c r="BK12" i="160" s="1"/>
  <c r="BK13" i="79"/>
  <c r="DJ13" i="132"/>
  <c r="DJ33" i="132" s="1"/>
  <c r="DJ12" i="160" s="1"/>
  <c r="DJ12" i="194"/>
  <c r="DJ13" i="79"/>
  <c r="DX12" i="194"/>
  <c r="DX13" i="79"/>
  <c r="DX13" i="132"/>
  <c r="DX33" i="132" s="1"/>
  <c r="DX12" i="160" s="1"/>
  <c r="BH12" i="194"/>
  <c r="BH13" i="79"/>
  <c r="BH13" i="132"/>
  <c r="BH33" i="132" s="1"/>
  <c r="BH12" i="160" s="1"/>
  <c r="BK7" i="194"/>
  <c r="BK8" i="132"/>
  <c r="BK28" i="132" s="1"/>
  <c r="BK7" i="160" s="1"/>
  <c r="BK8" i="79"/>
  <c r="CZ9" i="194"/>
  <c r="CZ10" i="79"/>
  <c r="CZ10" i="132"/>
  <c r="CZ30" i="132" s="1"/>
  <c r="CZ9" i="160" s="1"/>
  <c r="DP9" i="194"/>
  <c r="DP10" i="132"/>
  <c r="DP30" i="132" s="1"/>
  <c r="DP9" i="160" s="1"/>
  <c r="DP10" i="79"/>
  <c r="BF7" i="194"/>
  <c r="BF8" i="79"/>
  <c r="BF8" i="132"/>
  <c r="BF28" i="132" s="1"/>
  <c r="BF7" i="160" s="1"/>
  <c r="BG12" i="194"/>
  <c r="BG13" i="132"/>
  <c r="BG33" i="132" s="1"/>
  <c r="BG12" i="160" s="1"/>
  <c r="BG13" i="79"/>
  <c r="BH15" i="194"/>
  <c r="BH16" i="79"/>
  <c r="BH16" i="132"/>
  <c r="BH36" i="132" s="1"/>
  <c r="BH15" i="160" s="1"/>
  <c r="BL12" i="194"/>
  <c r="BL13" i="79"/>
  <c r="BL13" i="132"/>
  <c r="BL33" i="132" s="1"/>
  <c r="BL12" i="160" s="1"/>
  <c r="CU9" i="194"/>
  <c r="CU10" i="132"/>
  <c r="CU30" i="132" s="1"/>
  <c r="CU9" i="160" s="1"/>
  <c r="CU10" i="79"/>
  <c r="CZ12" i="194"/>
  <c r="CZ13" i="79"/>
  <c r="CZ13" i="132"/>
  <c r="CZ33" i="132" s="1"/>
  <c r="CZ12" i="160" s="1"/>
  <c r="DJ9" i="194"/>
  <c r="DJ10" i="132"/>
  <c r="DJ30" i="132" s="1"/>
  <c r="DJ9" i="160" s="1"/>
  <c r="DJ10" i="79"/>
  <c r="DP12" i="194"/>
  <c r="DP13" i="79"/>
  <c r="DP13" i="132"/>
  <c r="DP33" i="132" s="1"/>
  <c r="DP12" i="160" s="1"/>
  <c r="DG9" i="194"/>
  <c r="DG10" i="132"/>
  <c r="DG30" i="132" s="1"/>
  <c r="DG9" i="160" s="1"/>
  <c r="DG10" i="79"/>
  <c r="BF9" i="194"/>
  <c r="BF10" i="132"/>
  <c r="BF30" i="132" s="1"/>
  <c r="BF9" i="160" s="1"/>
  <c r="BF10" i="79"/>
  <c r="BK9" i="194"/>
  <c r="BK10" i="132"/>
  <c r="BK30" i="132" s="1"/>
  <c r="BK9" i="160" s="1"/>
  <c r="BK10" i="79"/>
  <c r="DX15" i="194"/>
  <c r="DX16" i="132"/>
  <c r="DX36" i="132" s="1"/>
  <c r="DX15" i="160" s="1"/>
  <c r="DX16" i="79"/>
  <c r="CN15" i="194"/>
  <c r="CN16" i="79"/>
  <c r="CN16" i="132"/>
  <c r="CN36" i="132" s="1"/>
  <c r="CN15" i="160" s="1"/>
  <c r="BZ9" i="194"/>
  <c r="BZ10" i="132"/>
  <c r="BZ30" i="132" s="1"/>
  <c r="BZ9" i="160" s="1"/>
  <c r="BZ10" i="79"/>
  <c r="BF13" i="132"/>
  <c r="BF33" i="132" s="1"/>
  <c r="BF12" i="160" s="1"/>
  <c r="BF12" i="194"/>
  <c r="BF13" i="79"/>
  <c r="ET7" i="194"/>
  <c r="ET8" i="79"/>
  <c r="ET8" i="132"/>
  <c r="ET28" i="132" s="1"/>
  <c r="ET7" i="160" s="1"/>
  <c r="DJ7" i="194"/>
  <c r="DJ8" i="79"/>
  <c r="DJ8" i="132"/>
  <c r="DJ28" i="132" s="1"/>
  <c r="DJ7" i="160" s="1"/>
  <c r="DP7" i="161"/>
  <c r="DP27" i="79"/>
  <c r="CU7" i="182"/>
  <c r="CU28" i="182" s="1"/>
  <c r="CU6" i="195"/>
  <c r="CU6" i="181" s="1"/>
  <c r="CU25" i="194"/>
  <c r="BG7" i="161"/>
  <c r="BG27" i="79"/>
  <c r="DJ7" i="182"/>
  <c r="DJ28" i="182" s="1"/>
  <c r="DJ6" i="195"/>
  <c r="DJ6" i="181" s="1"/>
  <c r="DJ25" i="194"/>
  <c r="CS7" i="182"/>
  <c r="CS28" i="182" s="1"/>
  <c r="CS6" i="195"/>
  <c r="CS6" i="181" s="1"/>
  <c r="CS25" i="194"/>
  <c r="BF7" i="161"/>
  <c r="BF27" i="79"/>
  <c r="DG7" i="182"/>
  <c r="DG28" i="182" s="1"/>
  <c r="DG6" i="195"/>
  <c r="DG6" i="181" s="1"/>
  <c r="DG25" i="194"/>
  <c r="BK7" i="161"/>
  <c r="BK27" i="79"/>
  <c r="DX7" i="161"/>
  <c r="DX27" i="79"/>
  <c r="CZ7" i="182"/>
  <c r="CZ28" i="182" s="1"/>
  <c r="CZ6" i="195"/>
  <c r="CZ6" i="181" s="1"/>
  <c r="CZ25" i="194"/>
  <c r="CZ15" i="194"/>
  <c r="CZ16" i="79"/>
  <c r="CZ16" i="132"/>
  <c r="CZ36" i="132" s="1"/>
  <c r="CZ15" i="160" s="1"/>
  <c r="BG7" i="194"/>
  <c r="BG8" i="132"/>
  <c r="BG28" i="132" s="1"/>
  <c r="BG7" i="160" s="1"/>
  <c r="BG8" i="79"/>
  <c r="BL9" i="194"/>
  <c r="BL10" i="79"/>
  <c r="BL10" i="132"/>
  <c r="BL30" i="132" s="1"/>
  <c r="BL9" i="160" s="1"/>
  <c r="DP7" i="182"/>
  <c r="DP28" i="182" s="1"/>
  <c r="DP6" i="195"/>
  <c r="DP6" i="181" s="1"/>
  <c r="DP25" i="194"/>
  <c r="BL27" i="79"/>
  <c r="BL7" i="161"/>
  <c r="ET7" i="182"/>
  <c r="ET28" i="182" s="1"/>
  <c r="ET6" i="195"/>
  <c r="ET6" i="181" s="1"/>
  <c r="ET25" i="194"/>
  <c r="DX7" i="182"/>
  <c r="DX28" i="182" s="1"/>
  <c r="DX6" i="195"/>
  <c r="DX6" i="181" s="1"/>
  <c r="DX25" i="194"/>
  <c r="BZ7" i="161"/>
  <c r="BZ27" i="79"/>
  <c r="BH27" i="79"/>
  <c r="BH7" i="161"/>
  <c r="BL15" i="194"/>
  <c r="BL16" i="79"/>
  <c r="BL16" i="132"/>
  <c r="BL36" i="132" s="1"/>
  <c r="BL15" i="160" s="1"/>
  <c r="DP15" i="194"/>
  <c r="DP16" i="132"/>
  <c r="DP36" i="132" s="1"/>
  <c r="DP15" i="160" s="1"/>
  <c r="DP16" i="79"/>
  <c r="ET9" i="194"/>
  <c r="ET10" i="132"/>
  <c r="ET30" i="132" s="1"/>
  <c r="ET9" i="160" s="1"/>
  <c r="ET10" i="79"/>
  <c r="CN12" i="194"/>
  <c r="CN13" i="79"/>
  <c r="CN13" i="132"/>
  <c r="CN33" i="132" s="1"/>
  <c r="CN12" i="160" s="1"/>
  <c r="BQ9" i="194"/>
  <c r="BQ10" i="132"/>
  <c r="BQ30" i="132" s="1"/>
  <c r="BQ9" i="160" s="1"/>
  <c r="BQ10" i="79"/>
  <c r="BQ7" i="194"/>
  <c r="BQ8" i="132"/>
  <c r="BQ28" i="132" s="1"/>
  <c r="BQ7" i="160" s="1"/>
  <c r="BQ8" i="79"/>
  <c r="BF15" i="194"/>
  <c r="BF16" i="132"/>
  <c r="BF36" i="132" s="1"/>
  <c r="BF15" i="160" s="1"/>
  <c r="BF16" i="79"/>
  <c r="BQ7" i="161"/>
  <c r="BQ27" i="79"/>
  <c r="BH9" i="194"/>
  <c r="BH10" i="79"/>
  <c r="BH10" i="132"/>
  <c r="BH30" i="132" s="1"/>
  <c r="BH9" i="160" s="1"/>
  <c r="BK15" i="194"/>
  <c r="BK16" i="132"/>
  <c r="BK36" i="132" s="1"/>
  <c r="BK15" i="160" s="1"/>
  <c r="BK16" i="79"/>
  <c r="CS12" i="194"/>
  <c r="CS13" i="132"/>
  <c r="CS33" i="132" s="1"/>
  <c r="CS12" i="160" s="1"/>
  <c r="CS13" i="79"/>
  <c r="CU15" i="194"/>
  <c r="CU16" i="132"/>
  <c r="CU36" i="132" s="1"/>
  <c r="CU15" i="160" s="1"/>
  <c r="CU16" i="79"/>
  <c r="DG12" i="194"/>
  <c r="DG13" i="132"/>
  <c r="DG33" i="132" s="1"/>
  <c r="DG12" i="160" s="1"/>
  <c r="DG13" i="79"/>
  <c r="DJ15" i="194"/>
  <c r="DJ16" i="132"/>
  <c r="DJ36" i="132" s="1"/>
  <c r="DJ15" i="160" s="1"/>
  <c r="DJ16" i="79"/>
  <c r="ET12" i="194"/>
  <c r="ET13" i="132"/>
  <c r="ET33" i="132" s="1"/>
  <c r="ET12" i="160" s="1"/>
  <c r="ET13" i="79"/>
  <c r="BZ7" i="194"/>
  <c r="BZ8" i="79"/>
  <c r="BZ8" i="132"/>
  <c r="BZ28" i="132" s="1"/>
  <c r="BZ7" i="160" s="1"/>
  <c r="CS9" i="194"/>
  <c r="CS10" i="132"/>
  <c r="CS30" i="132" s="1"/>
  <c r="CS9" i="160" s="1"/>
  <c r="CS10" i="79"/>
  <c r="DX9" i="194"/>
  <c r="DX10" i="132"/>
  <c r="DX30" i="132" s="1"/>
  <c r="DX9" i="160" s="1"/>
  <c r="DX10" i="79"/>
  <c r="DX7" i="194"/>
  <c r="DX8" i="132"/>
  <c r="DX28" i="132" s="1"/>
  <c r="DX7" i="160" s="1"/>
  <c r="DX8" i="79"/>
  <c r="CN8" i="132"/>
  <c r="CN28" i="132" s="1"/>
  <c r="CN7" i="160" s="1"/>
  <c r="CN7" i="194"/>
  <c r="CN8" i="79"/>
  <c r="BQ12" i="194"/>
  <c r="BQ13" i="132"/>
  <c r="BQ33" i="132" s="1"/>
  <c r="BQ12" i="160" s="1"/>
  <c r="BQ13" i="79"/>
  <c r="BZ16" i="132"/>
  <c r="BZ36" i="132" s="1"/>
  <c r="BZ15" i="160" s="1"/>
  <c r="BZ16" i="79"/>
  <c r="BZ15" i="194"/>
  <c r="CS7" i="194"/>
  <c r="CS8" i="132"/>
  <c r="CS28" i="132" s="1"/>
  <c r="CS7" i="160" s="1"/>
  <c r="CS8" i="79"/>
  <c r="DG7" i="194"/>
  <c r="DG8" i="132"/>
  <c r="DG28" i="132" s="1"/>
  <c r="DG7" i="160" s="1"/>
  <c r="DG8" i="79"/>
  <c r="CU7" i="161"/>
  <c r="CU27" i="79"/>
  <c r="BG7" i="182"/>
  <c r="BG28" i="182" s="1"/>
  <c r="BG6" i="195"/>
  <c r="BG6" i="181" s="1"/>
  <c r="BG25" i="194"/>
  <c r="CS7" i="161"/>
  <c r="CS27" i="79"/>
  <c r="BF7" i="182"/>
  <c r="BF28" i="182" s="1"/>
  <c r="BF6" i="195"/>
  <c r="BF6" i="181" s="1"/>
  <c r="BF25" i="194"/>
  <c r="DG7" i="161"/>
  <c r="DG27" i="79"/>
  <c r="CN27" i="79"/>
  <c r="CN7" i="161"/>
  <c r="BK7" i="182"/>
  <c r="BK28" i="182" s="1"/>
  <c r="BK6" i="195"/>
  <c r="BK6" i="181" s="1"/>
  <c r="BK25" i="194"/>
  <c r="BH7" i="182"/>
  <c r="BH28" i="182" s="1"/>
  <c r="BH6" i="195"/>
  <c r="BH6" i="181" s="1"/>
  <c r="BH25" i="194"/>
  <c r="DG19" i="54"/>
  <c r="BL21" i="54"/>
  <c r="BF17" i="54"/>
  <c r="DP19" i="54"/>
  <c r="DJ19" i="54"/>
  <c r="BH19" i="54"/>
  <c r="BK21" i="54"/>
  <c r="DJ21" i="54"/>
  <c r="DG21" i="54"/>
  <c r="BQ21" i="54"/>
  <c r="BQ11" i="54"/>
  <c r="ET19" i="54"/>
  <c r="BL11" i="54"/>
  <c r="BZ14" i="54"/>
  <c r="BG21" i="54"/>
  <c r="BH21" i="54"/>
  <c r="BQ19" i="54"/>
  <c r="DX14" i="54"/>
  <c r="CN14" i="54"/>
  <c r="BQ14" i="54"/>
  <c r="BG19" i="54"/>
  <c r="BF14" i="54"/>
  <c r="DX11" i="54"/>
  <c r="CZ21" i="54"/>
  <c r="CS19" i="54"/>
  <c r="CS21" i="54"/>
  <c r="CU21" i="54"/>
  <c r="ET21" i="54"/>
  <c r="BL19" i="54"/>
  <c r="CN11" i="54"/>
  <c r="BZ17" i="54"/>
  <c r="DX17" i="54"/>
  <c r="CN17" i="54"/>
  <c r="BZ11" i="54"/>
  <c r="DP21" i="54"/>
  <c r="BQ17" i="54"/>
  <c r="BF11" i="54"/>
  <c r="DX19" i="54"/>
  <c r="DX21" i="54"/>
  <c r="BH11" i="54"/>
  <c r="CU17" i="54"/>
  <c r="DG17" i="54"/>
  <c r="ET17" i="54"/>
  <c r="DG11" i="54"/>
  <c r="CS11" i="54"/>
  <c r="BG11" i="54"/>
  <c r="BL14" i="54"/>
  <c r="CS14" i="54"/>
  <c r="ET11" i="54"/>
  <c r="CS17" i="54"/>
  <c r="BG17" i="54"/>
  <c r="BK14" i="54"/>
  <c r="CZ17" i="54"/>
  <c r="DJ17" i="54"/>
  <c r="DP11" i="54"/>
  <c r="BF19" i="54"/>
  <c r="BF21" i="54"/>
  <c r="CU14" i="54"/>
  <c r="DP17" i="54"/>
  <c r="BK19" i="54"/>
  <c r="DG14" i="54"/>
  <c r="ET14" i="54"/>
  <c r="BZ19" i="54"/>
  <c r="BZ21" i="54"/>
  <c r="CN21" i="54"/>
  <c r="CN19" i="54"/>
  <c r="BH14" i="54"/>
  <c r="BH17" i="54"/>
  <c r="CU19" i="54"/>
  <c r="CZ11" i="54"/>
  <c r="DJ11" i="54"/>
  <c r="BK11" i="54"/>
  <c r="BG14" i="54"/>
  <c r="BL17" i="54"/>
  <c r="CZ14" i="54"/>
  <c r="DJ14" i="54"/>
  <c r="BK17" i="54"/>
  <c r="CU11" i="54"/>
  <c r="CZ19" i="54"/>
  <c r="DP14" i="54"/>
  <c r="CZ11" i="132" l="1"/>
  <c r="CZ31" i="132" s="1"/>
  <c r="CZ10" i="160" s="1"/>
  <c r="CZ10" i="194"/>
  <c r="CZ11" i="79"/>
  <c r="CU13" i="194"/>
  <c r="CU14" i="132"/>
  <c r="CU34" i="132" s="1"/>
  <c r="CU13" i="160" s="1"/>
  <c r="CU14" i="79"/>
  <c r="CS16" i="194"/>
  <c r="CS17" i="132"/>
  <c r="CS37" i="132" s="1"/>
  <c r="CS16" i="160" s="1"/>
  <c r="CS17" i="79"/>
  <c r="DX18" i="194"/>
  <c r="DX19" i="79"/>
  <c r="DX19" i="132"/>
  <c r="DX39" i="132" s="1"/>
  <c r="DX18" i="160" s="1"/>
  <c r="DX13" i="194"/>
  <c r="DX14" i="132"/>
  <c r="DX34" i="132" s="1"/>
  <c r="DX13" i="160" s="1"/>
  <c r="DX14" i="79"/>
  <c r="BH30" i="79"/>
  <c r="BH10" i="161"/>
  <c r="BQ9" i="195"/>
  <c r="BQ9" i="181" s="1"/>
  <c r="BQ10" i="182"/>
  <c r="BQ31" i="182" s="1"/>
  <c r="BQ28" i="194"/>
  <c r="BL16" i="182"/>
  <c r="BL37" i="182" s="1"/>
  <c r="BL15" i="195"/>
  <c r="BL15" i="181" s="1"/>
  <c r="BL34" i="194"/>
  <c r="DJ13" i="194"/>
  <c r="DJ14" i="79"/>
  <c r="DJ14" i="132"/>
  <c r="DJ34" i="132" s="1"/>
  <c r="DJ13" i="160" s="1"/>
  <c r="BH16" i="194"/>
  <c r="BH17" i="132"/>
  <c r="BH37" i="132" s="1"/>
  <c r="BH16" i="160" s="1"/>
  <c r="BH17" i="79"/>
  <c r="BK18" i="194"/>
  <c r="BK19" i="132"/>
  <c r="BK39" i="132" s="1"/>
  <c r="BK18" i="160" s="1"/>
  <c r="BK19" i="79"/>
  <c r="BK13" i="194"/>
  <c r="BK14" i="132"/>
  <c r="BK34" i="132" s="1"/>
  <c r="BK13" i="160" s="1"/>
  <c r="BK14" i="79"/>
  <c r="DG10" i="194"/>
  <c r="DG11" i="132"/>
  <c r="DG31" i="132" s="1"/>
  <c r="DG10" i="160" s="1"/>
  <c r="DG11" i="79"/>
  <c r="BQ16" i="194"/>
  <c r="BQ17" i="132"/>
  <c r="BQ37" i="132" s="1"/>
  <c r="BQ16" i="160" s="1"/>
  <c r="BQ17" i="79"/>
  <c r="ET20" i="194"/>
  <c r="ET21" i="79"/>
  <c r="ET21" i="132"/>
  <c r="ET41" i="132" s="1"/>
  <c r="ET20" i="160" s="1"/>
  <c r="CZ20" i="194"/>
  <c r="CZ21" i="132"/>
  <c r="CZ41" i="132" s="1"/>
  <c r="CZ20" i="160" s="1"/>
  <c r="CZ21" i="79"/>
  <c r="BQ13" i="194"/>
  <c r="BQ14" i="132"/>
  <c r="BQ34" i="132" s="1"/>
  <c r="BQ13" i="160" s="1"/>
  <c r="BQ14" i="79"/>
  <c r="BH21" i="132"/>
  <c r="BH41" i="132" s="1"/>
  <c r="BH20" i="160" s="1"/>
  <c r="BH20" i="194"/>
  <c r="BH21" i="79"/>
  <c r="ET18" i="194"/>
  <c r="ET19" i="132"/>
  <c r="ET39" i="132" s="1"/>
  <c r="ET18" i="160" s="1"/>
  <c r="ET19" i="79"/>
  <c r="DJ20" i="194"/>
  <c r="DJ21" i="79"/>
  <c r="DJ21" i="132"/>
  <c r="DJ41" i="132" s="1"/>
  <c r="DJ20" i="160" s="1"/>
  <c r="DP18" i="194"/>
  <c r="DP19" i="79"/>
  <c r="DP19" i="132"/>
  <c r="DP39" i="132" s="1"/>
  <c r="DP18" i="160" s="1"/>
  <c r="DG8" i="161"/>
  <c r="DG28" i="79"/>
  <c r="CN8" i="161"/>
  <c r="CN28" i="79"/>
  <c r="DX10" i="182"/>
  <c r="DX31" i="182" s="1"/>
  <c r="DX9" i="195"/>
  <c r="DX9" i="181" s="1"/>
  <c r="DX28" i="194"/>
  <c r="DJ16" i="182"/>
  <c r="DJ37" i="182" s="1"/>
  <c r="DJ34" i="194"/>
  <c r="DJ15" i="195"/>
  <c r="DJ15" i="181" s="1"/>
  <c r="CU16" i="161"/>
  <c r="CU36" i="79"/>
  <c r="BK16" i="182"/>
  <c r="BK37" i="182" s="1"/>
  <c r="BK15" i="195"/>
  <c r="BK15" i="181" s="1"/>
  <c r="BK34" i="194"/>
  <c r="BF16" i="182"/>
  <c r="BF37" i="182" s="1"/>
  <c r="BF15" i="195"/>
  <c r="BF15" i="181" s="1"/>
  <c r="BF34" i="194"/>
  <c r="BQ10" i="161"/>
  <c r="BQ30" i="79"/>
  <c r="CN33" i="79"/>
  <c r="CN13" i="161"/>
  <c r="ET10" i="182"/>
  <c r="ET31" i="182" s="1"/>
  <c r="ET9" i="195"/>
  <c r="ET9" i="181" s="1"/>
  <c r="ET28" i="194"/>
  <c r="BG8" i="161"/>
  <c r="BG28" i="79"/>
  <c r="CZ36" i="79"/>
  <c r="CZ16" i="161"/>
  <c r="ET8" i="161"/>
  <c r="ET28" i="79"/>
  <c r="BK10" i="182"/>
  <c r="BK31" i="182" s="1"/>
  <c r="BK9" i="195"/>
  <c r="BK9" i="181" s="1"/>
  <c r="BK28" i="194"/>
  <c r="DG10" i="161"/>
  <c r="DG30" i="79"/>
  <c r="DP33" i="79"/>
  <c r="DP13" i="161"/>
  <c r="DJ10" i="182"/>
  <c r="DJ31" i="182" s="1"/>
  <c r="DJ9" i="195"/>
  <c r="DJ9" i="181" s="1"/>
  <c r="DJ28" i="194"/>
  <c r="CU10" i="161"/>
  <c r="CU30" i="79"/>
  <c r="BL33" i="79"/>
  <c r="BL13" i="161"/>
  <c r="BH16" i="182"/>
  <c r="BH37" i="182" s="1"/>
  <c r="BH15" i="195"/>
  <c r="BH15" i="181" s="1"/>
  <c r="BH34" i="194"/>
  <c r="CZ10" i="182"/>
  <c r="CZ31" i="182" s="1"/>
  <c r="CZ9" i="195"/>
  <c r="CZ9" i="181" s="1"/>
  <c r="CZ28" i="194"/>
  <c r="DX13" i="161"/>
  <c r="DX33" i="79"/>
  <c r="BQ16" i="161"/>
  <c r="BQ36" i="79"/>
  <c r="CN10" i="182"/>
  <c r="CN31" i="182" s="1"/>
  <c r="CN9" i="195"/>
  <c r="CN9" i="181" s="1"/>
  <c r="CN28" i="194"/>
  <c r="BL8" i="161"/>
  <c r="BL28" i="79"/>
  <c r="DG16" i="182"/>
  <c r="DG37" i="182" s="1"/>
  <c r="DG15" i="195"/>
  <c r="DG15" i="181" s="1"/>
  <c r="DG34" i="194"/>
  <c r="BG10" i="161"/>
  <c r="BG30" i="79"/>
  <c r="CU13" i="182"/>
  <c r="CU34" i="182" s="1"/>
  <c r="CU31" i="194"/>
  <c r="CU12" i="195"/>
  <c r="CU12" i="181" s="1"/>
  <c r="BL16" i="194"/>
  <c r="BL17" i="132"/>
  <c r="BL37" i="132" s="1"/>
  <c r="BL16" i="160" s="1"/>
  <c r="BL17" i="79"/>
  <c r="ET13" i="194"/>
  <c r="ET14" i="79"/>
  <c r="ET14" i="132"/>
  <c r="ET34" i="132" s="1"/>
  <c r="ET13" i="160" s="1"/>
  <c r="BG10" i="194"/>
  <c r="BG11" i="132"/>
  <c r="BG31" i="132" s="1"/>
  <c r="BG10" i="160" s="1"/>
  <c r="BG11" i="79"/>
  <c r="CN10" i="194"/>
  <c r="CN11" i="132"/>
  <c r="CN31" i="132" s="1"/>
  <c r="CN10" i="160" s="1"/>
  <c r="CN11" i="79"/>
  <c r="BZ13" i="194"/>
  <c r="BZ14" i="79"/>
  <c r="BZ14" i="132"/>
  <c r="BZ34" i="132" s="1"/>
  <c r="BZ13" i="160" s="1"/>
  <c r="BZ8" i="182"/>
  <c r="BZ29" i="182" s="1"/>
  <c r="BZ7" i="195"/>
  <c r="BZ7" i="181" s="1"/>
  <c r="BZ26" i="194"/>
  <c r="CU16" i="182"/>
  <c r="CU37" i="182" s="1"/>
  <c r="CU15" i="195"/>
  <c r="CU15" i="181" s="1"/>
  <c r="CU34" i="194"/>
  <c r="BF16" i="161"/>
  <c r="BF36" i="79"/>
  <c r="ET10" i="161"/>
  <c r="ET30" i="79"/>
  <c r="DP13" i="194"/>
  <c r="DP14" i="132"/>
  <c r="DP34" i="132" s="1"/>
  <c r="DP13" i="160" s="1"/>
  <c r="DP14" i="79"/>
  <c r="BK10" i="194"/>
  <c r="BK11" i="132"/>
  <c r="BK31" i="132" s="1"/>
  <c r="BK10" i="160" s="1"/>
  <c r="BK11" i="79"/>
  <c r="BZ20" i="194"/>
  <c r="BZ21" i="79"/>
  <c r="BZ21" i="132"/>
  <c r="BZ41" i="132" s="1"/>
  <c r="BZ20" i="160" s="1"/>
  <c r="BF19" i="132"/>
  <c r="BF39" i="132" s="1"/>
  <c r="BF18" i="160" s="1"/>
  <c r="BF18" i="194"/>
  <c r="BF19" i="79"/>
  <c r="CS13" i="194"/>
  <c r="CS14" i="132"/>
  <c r="CS34" i="132" s="1"/>
  <c r="CS13" i="160" s="1"/>
  <c r="CS14" i="79"/>
  <c r="BH10" i="194"/>
  <c r="BH11" i="132"/>
  <c r="BH31" i="132" s="1"/>
  <c r="BH10" i="160" s="1"/>
  <c r="BH11" i="79"/>
  <c r="DX16" i="194"/>
  <c r="DX17" i="132"/>
  <c r="DX37" i="132" s="1"/>
  <c r="DX16" i="160" s="1"/>
  <c r="DX17" i="79"/>
  <c r="CZ18" i="194"/>
  <c r="CZ19" i="79"/>
  <c r="CZ19" i="132"/>
  <c r="CZ39" i="132" s="1"/>
  <c r="CZ18" i="160" s="1"/>
  <c r="CZ13" i="194"/>
  <c r="CZ14" i="132"/>
  <c r="CZ34" i="132" s="1"/>
  <c r="CZ13" i="160" s="1"/>
  <c r="CZ14" i="79"/>
  <c r="DJ10" i="194"/>
  <c r="DJ11" i="79"/>
  <c r="DJ11" i="132"/>
  <c r="DJ31" i="132" s="1"/>
  <c r="DJ10" i="160" s="1"/>
  <c r="BH14" i="132"/>
  <c r="BH34" i="132" s="1"/>
  <c r="BH13" i="160" s="1"/>
  <c r="BH13" i="194"/>
  <c r="BH14" i="79"/>
  <c r="BZ18" i="194"/>
  <c r="BZ19" i="132"/>
  <c r="BZ39" i="132" s="1"/>
  <c r="BZ18" i="160" s="1"/>
  <c r="BZ19" i="79"/>
  <c r="DP17" i="132"/>
  <c r="DP37" i="132" s="1"/>
  <c r="DP16" i="160" s="1"/>
  <c r="DP17" i="79"/>
  <c r="DP16" i="194"/>
  <c r="DP10" i="194"/>
  <c r="DP11" i="132"/>
  <c r="DP31" i="132" s="1"/>
  <c r="DP10" i="160" s="1"/>
  <c r="DP11" i="79"/>
  <c r="BG16" i="194"/>
  <c r="BG17" i="132"/>
  <c r="BG37" i="132" s="1"/>
  <c r="BG16" i="160" s="1"/>
  <c r="BG17" i="79"/>
  <c r="BL13" i="194"/>
  <c r="BL14" i="132"/>
  <c r="BL34" i="132" s="1"/>
  <c r="BL13" i="160" s="1"/>
  <c r="BL14" i="79"/>
  <c r="ET16" i="194"/>
  <c r="ET17" i="79"/>
  <c r="ET17" i="132"/>
  <c r="ET37" i="132" s="1"/>
  <c r="ET16" i="160" s="1"/>
  <c r="DX20" i="194"/>
  <c r="DX21" i="132"/>
  <c r="DX41" i="132" s="1"/>
  <c r="DX20" i="160" s="1"/>
  <c r="DX21" i="79"/>
  <c r="DP20" i="194"/>
  <c r="DP21" i="132"/>
  <c r="DP41" i="132" s="1"/>
  <c r="DP20" i="160" s="1"/>
  <c r="DP21" i="79"/>
  <c r="BZ16" i="194"/>
  <c r="BZ17" i="79"/>
  <c r="BZ17" i="132"/>
  <c r="BZ37" i="132" s="1"/>
  <c r="BZ16" i="160" s="1"/>
  <c r="CU20" i="194"/>
  <c r="CU21" i="132"/>
  <c r="CU41" i="132" s="1"/>
  <c r="CU20" i="160" s="1"/>
  <c r="CU21" i="79"/>
  <c r="DX10" i="194"/>
  <c r="DX11" i="132"/>
  <c r="DX31" i="132" s="1"/>
  <c r="DX10" i="160" s="1"/>
  <c r="DX11" i="79"/>
  <c r="CN14" i="132"/>
  <c r="CN34" i="132" s="1"/>
  <c r="CN13" i="160" s="1"/>
  <c r="CN13" i="194"/>
  <c r="CN14" i="79"/>
  <c r="BG20" i="194"/>
  <c r="BG21" i="132"/>
  <c r="BG41" i="132" s="1"/>
  <c r="BG20" i="160" s="1"/>
  <c r="BG21" i="79"/>
  <c r="BQ10" i="194"/>
  <c r="BQ11" i="132"/>
  <c r="BQ31" i="132" s="1"/>
  <c r="BQ10" i="160" s="1"/>
  <c r="BQ11" i="79"/>
  <c r="BK20" i="194"/>
  <c r="BK21" i="132"/>
  <c r="BK41" i="132" s="1"/>
  <c r="BK20" i="160" s="1"/>
  <c r="BK21" i="79"/>
  <c r="BF16" i="194"/>
  <c r="BF17" i="79"/>
  <c r="BF17" i="132"/>
  <c r="BF37" i="132" s="1"/>
  <c r="BF16" i="160" s="1"/>
  <c r="CS8" i="182"/>
  <c r="CS29" i="182" s="1"/>
  <c r="CS7" i="195"/>
  <c r="CS7" i="181" s="1"/>
  <c r="CS26" i="194"/>
  <c r="BQ13" i="161"/>
  <c r="BQ33" i="79"/>
  <c r="CN8" i="182"/>
  <c r="CN29" i="182" s="1"/>
  <c r="CN7" i="195"/>
  <c r="CN7" i="181" s="1"/>
  <c r="CN26" i="194"/>
  <c r="DX8" i="182"/>
  <c r="DX29" i="182" s="1"/>
  <c r="DX7" i="195"/>
  <c r="DX7" i="181" s="1"/>
  <c r="DX26" i="194"/>
  <c r="CS10" i="161"/>
  <c r="CS30" i="79"/>
  <c r="BZ28" i="79"/>
  <c r="BZ8" i="161"/>
  <c r="ET13" i="182"/>
  <c r="ET34" i="182" s="1"/>
  <c r="ET12" i="195"/>
  <c r="ET12" i="181" s="1"/>
  <c r="ET31" i="194"/>
  <c r="DG13" i="161"/>
  <c r="DG33" i="79"/>
  <c r="CS13" i="182"/>
  <c r="CS34" i="182" s="1"/>
  <c r="CS31" i="194"/>
  <c r="CS12" i="195"/>
  <c r="CS12" i="181" s="1"/>
  <c r="BQ8" i="161"/>
  <c r="BQ28" i="79"/>
  <c r="CN13" i="182"/>
  <c r="CN34" i="182" s="1"/>
  <c r="CN12" i="195"/>
  <c r="CN12" i="181" s="1"/>
  <c r="CN31" i="194"/>
  <c r="DP16" i="161"/>
  <c r="DP36" i="79"/>
  <c r="BL36" i="79"/>
  <c r="BL16" i="161"/>
  <c r="CZ16" i="182"/>
  <c r="CZ37" i="182" s="1"/>
  <c r="CZ15" i="195"/>
  <c r="CZ15" i="181" s="1"/>
  <c r="CZ34" i="194"/>
  <c r="DJ28" i="79"/>
  <c r="DJ8" i="161"/>
  <c r="ET8" i="182"/>
  <c r="ET29" i="182" s="1"/>
  <c r="ET7" i="195"/>
  <c r="ET7" i="181" s="1"/>
  <c r="ET26" i="194"/>
  <c r="BZ10" i="161"/>
  <c r="BZ30" i="79"/>
  <c r="CN36" i="79"/>
  <c r="CN16" i="161"/>
  <c r="DX16" i="182"/>
  <c r="DX37" i="182" s="1"/>
  <c r="DX15" i="195"/>
  <c r="DX15" i="181" s="1"/>
  <c r="DX34" i="194"/>
  <c r="BF10" i="161"/>
  <c r="BF30" i="79"/>
  <c r="DP13" i="182"/>
  <c r="DP34" i="182" s="1"/>
  <c r="DP12" i="195"/>
  <c r="DP12" i="181" s="1"/>
  <c r="DP31" i="194"/>
  <c r="BL13" i="182"/>
  <c r="BL34" i="182" s="1"/>
  <c r="BL12" i="195"/>
  <c r="BL12" i="181" s="1"/>
  <c r="BL31" i="194"/>
  <c r="BG13" i="161"/>
  <c r="BG33" i="79"/>
  <c r="BF28" i="79"/>
  <c r="BF8" i="161"/>
  <c r="DP10" i="182"/>
  <c r="DP31" i="182" s="1"/>
  <c r="DP9" i="195"/>
  <c r="DP9" i="181" s="1"/>
  <c r="DP28" i="194"/>
  <c r="BK8" i="161"/>
  <c r="BK28" i="79"/>
  <c r="BH33" i="79"/>
  <c r="BH13" i="161"/>
  <c r="DX13" i="182"/>
  <c r="DX34" i="182" s="1"/>
  <c r="DX12" i="195"/>
  <c r="DX12" i="181" s="1"/>
  <c r="DX31" i="194"/>
  <c r="BK13" i="161"/>
  <c r="BK33" i="79"/>
  <c r="BZ13" i="161"/>
  <c r="BZ33" i="79"/>
  <c r="DP8" i="182"/>
  <c r="DP29" i="182" s="1"/>
  <c r="DP7" i="195"/>
  <c r="DP7" i="181" s="1"/>
  <c r="DP26" i="194"/>
  <c r="CZ8" i="161"/>
  <c r="CZ28" i="79"/>
  <c r="ET16" i="182"/>
  <c r="ET37" i="182" s="1"/>
  <c r="ET15" i="195"/>
  <c r="ET15" i="181" s="1"/>
  <c r="ET34" i="194"/>
  <c r="CS16" i="161"/>
  <c r="CS36" i="79"/>
  <c r="CU8" i="182"/>
  <c r="CU29" i="182" s="1"/>
  <c r="CU7" i="195"/>
  <c r="CU7" i="181" s="1"/>
  <c r="CU26" i="194"/>
  <c r="BG16" i="161"/>
  <c r="BG36" i="79"/>
  <c r="CU10" i="194"/>
  <c r="CU11" i="132"/>
  <c r="CU31" i="132" s="1"/>
  <c r="CU10" i="160" s="1"/>
  <c r="CU11" i="79"/>
  <c r="CS21" i="132"/>
  <c r="CS41" i="132" s="1"/>
  <c r="CS20" i="160" s="1"/>
  <c r="CS20" i="194"/>
  <c r="CS21" i="79"/>
  <c r="BG7" i="195"/>
  <c r="BG7" i="181" s="1"/>
  <c r="BG8" i="182"/>
  <c r="BG29" i="182" s="1"/>
  <c r="BG26" i="194"/>
  <c r="DJ8" i="182"/>
  <c r="DJ29" i="182" s="1"/>
  <c r="DJ7" i="195"/>
  <c r="DJ7" i="181" s="1"/>
  <c r="DJ26" i="194"/>
  <c r="BF13" i="161"/>
  <c r="BF33" i="79"/>
  <c r="CN16" i="182"/>
  <c r="CN37" i="182" s="1"/>
  <c r="CN15" i="195"/>
  <c r="CN15" i="181" s="1"/>
  <c r="CN34" i="194"/>
  <c r="BK10" i="161"/>
  <c r="BK30" i="79"/>
  <c r="DG10" i="182"/>
  <c r="DG31" i="182" s="1"/>
  <c r="DG9" i="195"/>
  <c r="DG9" i="181" s="1"/>
  <c r="DG28" i="194"/>
  <c r="DJ10" i="161"/>
  <c r="DJ30" i="79"/>
  <c r="CZ33" i="79"/>
  <c r="CZ13" i="161"/>
  <c r="CU10" i="182"/>
  <c r="CU31" i="182" s="1"/>
  <c r="CU9" i="195"/>
  <c r="CU9" i="181" s="1"/>
  <c r="CU28" i="194"/>
  <c r="BF7" i="195"/>
  <c r="BF7" i="181" s="1"/>
  <c r="BF8" i="182"/>
  <c r="BF29" i="182" s="1"/>
  <c r="BF26" i="194"/>
  <c r="BH13" i="182"/>
  <c r="BH34" i="182" s="1"/>
  <c r="BH12" i="195"/>
  <c r="BH12" i="181" s="1"/>
  <c r="BH31" i="194"/>
  <c r="DJ13" i="161"/>
  <c r="DJ33" i="79"/>
  <c r="BH8" i="182"/>
  <c r="BH29" i="182" s="1"/>
  <c r="BH7" i="195"/>
  <c r="BH7" i="181" s="1"/>
  <c r="BH26" i="194"/>
  <c r="BQ16" i="182"/>
  <c r="BQ37" i="182" s="1"/>
  <c r="BQ34" i="194"/>
  <c r="BQ15" i="195"/>
  <c r="BQ15" i="181" s="1"/>
  <c r="BL8" i="182"/>
  <c r="BL29" i="182" s="1"/>
  <c r="BL7" i="195"/>
  <c r="BL7" i="181" s="1"/>
  <c r="BL26" i="194"/>
  <c r="DG16" i="161"/>
  <c r="DG36" i="79"/>
  <c r="BG10" i="182"/>
  <c r="BG31" i="182" s="1"/>
  <c r="BG9" i="195"/>
  <c r="BG9" i="181" s="1"/>
  <c r="BG28" i="194"/>
  <c r="CU13" i="161"/>
  <c r="CU33" i="79"/>
  <c r="CN18" i="194"/>
  <c r="CN19" i="79"/>
  <c r="CN19" i="132"/>
  <c r="CN39" i="132" s="1"/>
  <c r="CN18" i="160" s="1"/>
  <c r="DJ16" i="194"/>
  <c r="DJ17" i="79"/>
  <c r="DJ17" i="132"/>
  <c r="DJ37" i="132" s="1"/>
  <c r="DJ16" i="160" s="1"/>
  <c r="DG16" i="194"/>
  <c r="DG17" i="132"/>
  <c r="DG37" i="132" s="1"/>
  <c r="DG16" i="160" s="1"/>
  <c r="DG17" i="79"/>
  <c r="BZ10" i="194"/>
  <c r="BZ11" i="79"/>
  <c r="BZ11" i="132"/>
  <c r="BZ31" i="132" s="1"/>
  <c r="BZ10" i="160" s="1"/>
  <c r="BF13" i="194"/>
  <c r="BF14" i="79"/>
  <c r="BF14" i="132"/>
  <c r="BF34" i="132" s="1"/>
  <c r="BF13" i="160" s="1"/>
  <c r="BQ20" i="194"/>
  <c r="BQ21" i="132"/>
  <c r="BQ41" i="132" s="1"/>
  <c r="BQ20" i="160" s="1"/>
  <c r="BQ21" i="79"/>
  <c r="BH18" i="194"/>
  <c r="BH19" i="79"/>
  <c r="BH19" i="132"/>
  <c r="BH39" i="132" s="1"/>
  <c r="BH18" i="160" s="1"/>
  <c r="BL20" i="194"/>
  <c r="BL21" i="132"/>
  <c r="BL41" i="132" s="1"/>
  <c r="BL20" i="160" s="1"/>
  <c r="BL21" i="79"/>
  <c r="DG8" i="182"/>
  <c r="DG29" i="182" s="1"/>
  <c r="DG7" i="195"/>
  <c r="DG7" i="181" s="1"/>
  <c r="DG26" i="194"/>
  <c r="BZ16" i="182"/>
  <c r="BZ37" i="182" s="1"/>
  <c r="BZ15" i="195"/>
  <c r="BZ15" i="181" s="1"/>
  <c r="BZ34" i="194"/>
  <c r="DX10" i="161"/>
  <c r="DX30" i="79"/>
  <c r="DJ16" i="161"/>
  <c r="DJ36" i="79"/>
  <c r="BK16" i="161"/>
  <c r="BK36" i="79"/>
  <c r="BL30" i="79"/>
  <c r="BL10" i="161"/>
  <c r="BK16" i="194"/>
  <c r="BK17" i="132"/>
  <c r="BK37" i="132" s="1"/>
  <c r="BK16" i="160" s="1"/>
  <c r="BK17" i="79"/>
  <c r="BG13" i="194"/>
  <c r="BG14" i="132"/>
  <c r="BG34" i="132" s="1"/>
  <c r="BG13" i="160" s="1"/>
  <c r="BG14" i="79"/>
  <c r="CU18" i="194"/>
  <c r="CU19" i="132"/>
  <c r="CU39" i="132" s="1"/>
  <c r="CU18" i="160" s="1"/>
  <c r="CU19" i="79"/>
  <c r="CN21" i="132"/>
  <c r="CN41" i="132" s="1"/>
  <c r="CN20" i="160" s="1"/>
  <c r="CN20" i="194"/>
  <c r="CN21" i="79"/>
  <c r="DG13" i="194"/>
  <c r="DG14" i="132"/>
  <c r="DG34" i="132" s="1"/>
  <c r="DG13" i="160" s="1"/>
  <c r="DG14" i="79"/>
  <c r="BF20" i="194"/>
  <c r="BF21" i="79"/>
  <c r="BF21" i="132"/>
  <c r="BF41" i="132" s="1"/>
  <c r="BF20" i="160" s="1"/>
  <c r="CZ16" i="194"/>
  <c r="CZ17" i="132"/>
  <c r="CZ37" i="132" s="1"/>
  <c r="CZ16" i="160" s="1"/>
  <c r="CZ17" i="79"/>
  <c r="ET10" i="194"/>
  <c r="ET11" i="79"/>
  <c r="ET11" i="132"/>
  <c r="ET31" i="132" s="1"/>
  <c r="ET10" i="160" s="1"/>
  <c r="CS10" i="194"/>
  <c r="CS11" i="132"/>
  <c r="CS31" i="132" s="1"/>
  <c r="CS10" i="160" s="1"/>
  <c r="CS11" i="79"/>
  <c r="CU16" i="194"/>
  <c r="CU17" i="132"/>
  <c r="CU37" i="132" s="1"/>
  <c r="CU16" i="160" s="1"/>
  <c r="CU17" i="79"/>
  <c r="BF10" i="194"/>
  <c r="BF11" i="79"/>
  <c r="BF11" i="132"/>
  <c r="BF31" i="132" s="1"/>
  <c r="BF10" i="160" s="1"/>
  <c r="CN16" i="194"/>
  <c r="CN17" i="132"/>
  <c r="CN37" i="132" s="1"/>
  <c r="CN16" i="160" s="1"/>
  <c r="CN17" i="79"/>
  <c r="BL18" i="194"/>
  <c r="BL19" i="79"/>
  <c r="BL19" i="132"/>
  <c r="BL39" i="132" s="1"/>
  <c r="BL18" i="160" s="1"/>
  <c r="CS18" i="194"/>
  <c r="CS19" i="132"/>
  <c r="CS39" i="132" s="1"/>
  <c r="CS18" i="160" s="1"/>
  <c r="CS19" i="79"/>
  <c r="BG18" i="194"/>
  <c r="BG19" i="132"/>
  <c r="BG39" i="132" s="1"/>
  <c r="BG18" i="160" s="1"/>
  <c r="BG19" i="79"/>
  <c r="BQ18" i="194"/>
  <c r="BQ19" i="132"/>
  <c r="BQ39" i="132" s="1"/>
  <c r="BQ18" i="160" s="1"/>
  <c r="BQ19" i="79"/>
  <c r="BL10" i="194"/>
  <c r="BL11" i="132"/>
  <c r="BL31" i="132" s="1"/>
  <c r="BL10" i="160" s="1"/>
  <c r="BL11" i="79"/>
  <c r="DG20" i="194"/>
  <c r="DG21" i="132"/>
  <c r="DG41" i="132" s="1"/>
  <c r="DG20" i="160" s="1"/>
  <c r="DG21" i="79"/>
  <c r="DJ19" i="132"/>
  <c r="DJ39" i="132" s="1"/>
  <c r="DJ18" i="160" s="1"/>
  <c r="DJ18" i="194"/>
  <c r="DJ19" i="79"/>
  <c r="DG18" i="194"/>
  <c r="DG19" i="132"/>
  <c r="DG39" i="132" s="1"/>
  <c r="DG18" i="160" s="1"/>
  <c r="DG19" i="79"/>
  <c r="CS8" i="161"/>
  <c r="CS28" i="79"/>
  <c r="BZ16" i="161"/>
  <c r="BZ36" i="79"/>
  <c r="BQ13" i="182"/>
  <c r="BQ34" i="182" s="1"/>
  <c r="BQ31" i="194"/>
  <c r="BQ12" i="195"/>
  <c r="BQ12" i="181" s="1"/>
  <c r="DX8" i="161"/>
  <c r="DX28" i="79"/>
  <c r="CS10" i="182"/>
  <c r="CS31" i="182" s="1"/>
  <c r="CS9" i="195"/>
  <c r="CS9" i="181" s="1"/>
  <c r="CS28" i="194"/>
  <c r="ET13" i="161"/>
  <c r="ET33" i="79"/>
  <c r="DG13" i="182"/>
  <c r="DG34" i="182" s="1"/>
  <c r="DG12" i="195"/>
  <c r="DG12" i="181" s="1"/>
  <c r="DG31" i="194"/>
  <c r="CS13" i="161"/>
  <c r="CS33" i="79"/>
  <c r="BH10" i="182"/>
  <c r="BH31" i="182" s="1"/>
  <c r="BH9" i="195"/>
  <c r="BH9" i="181" s="1"/>
  <c r="BH28" i="194"/>
  <c r="BQ8" i="182"/>
  <c r="BQ29" i="182" s="1"/>
  <c r="BQ7" i="195"/>
  <c r="BQ7" i="181" s="1"/>
  <c r="BQ26" i="194"/>
  <c r="DP16" i="182"/>
  <c r="DP37" i="182" s="1"/>
  <c r="DP15" i="195"/>
  <c r="DP15" i="181" s="1"/>
  <c r="DP34" i="194"/>
  <c r="BL10" i="182"/>
  <c r="BL31" i="182" s="1"/>
  <c r="BL9" i="195"/>
  <c r="BL9" i="181" s="1"/>
  <c r="BL28" i="194"/>
  <c r="BF13" i="182"/>
  <c r="BF34" i="182" s="1"/>
  <c r="BF12" i="195"/>
  <c r="BF12" i="181" s="1"/>
  <c r="BF31" i="194"/>
  <c r="BZ10" i="182"/>
  <c r="BZ31" i="182" s="1"/>
  <c r="BZ9" i="195"/>
  <c r="BZ9" i="181" s="1"/>
  <c r="BZ28" i="194"/>
  <c r="DX16" i="161"/>
  <c r="DX36" i="79"/>
  <c r="BF10" i="182"/>
  <c r="BF31" i="182" s="1"/>
  <c r="BF9" i="195"/>
  <c r="BF9" i="181" s="1"/>
  <c r="BF28" i="194"/>
  <c r="CZ13" i="182"/>
  <c r="CZ34" i="182" s="1"/>
  <c r="CZ12" i="195"/>
  <c r="CZ12" i="181" s="1"/>
  <c r="CZ31" i="194"/>
  <c r="BH36" i="79"/>
  <c r="BH16" i="161"/>
  <c r="BG13" i="182"/>
  <c r="BG34" i="182" s="1"/>
  <c r="BG12" i="195"/>
  <c r="BG12" i="181" s="1"/>
  <c r="BG31" i="194"/>
  <c r="DP10" i="161"/>
  <c r="DP30" i="79"/>
  <c r="CZ30" i="79"/>
  <c r="CZ10" i="161"/>
  <c r="BK8" i="182"/>
  <c r="BK29" i="182" s="1"/>
  <c r="BK7" i="195"/>
  <c r="BK7" i="181" s="1"/>
  <c r="BK26" i="194"/>
  <c r="DJ13" i="182"/>
  <c r="DJ34" i="182" s="1"/>
  <c r="DJ12" i="195"/>
  <c r="DJ12" i="181" s="1"/>
  <c r="DJ31" i="194"/>
  <c r="BK13" i="182"/>
  <c r="BK34" i="182" s="1"/>
  <c r="BK12" i="195"/>
  <c r="BK12" i="181" s="1"/>
  <c r="BK31" i="194"/>
  <c r="BH8" i="161"/>
  <c r="BH28" i="79"/>
  <c r="BZ13" i="182"/>
  <c r="BZ34" i="182" s="1"/>
  <c r="BZ31" i="194"/>
  <c r="BZ12" i="195"/>
  <c r="BZ12" i="181" s="1"/>
  <c r="DP8" i="161"/>
  <c r="DP28" i="79"/>
  <c r="CN30" i="79"/>
  <c r="CN10" i="161"/>
  <c r="CZ8" i="182"/>
  <c r="CZ29" i="182" s="1"/>
  <c r="CZ7" i="195"/>
  <c r="CZ7" i="181" s="1"/>
  <c r="CZ26" i="194"/>
  <c r="ET16" i="161"/>
  <c r="ET36" i="79"/>
  <c r="CS16" i="182"/>
  <c r="CS37" i="182" s="1"/>
  <c r="CS34" i="194"/>
  <c r="CS15" i="195"/>
  <c r="CS15" i="181" s="1"/>
  <c r="CU8" i="161"/>
  <c r="CU28" i="79"/>
  <c r="BG16" i="182"/>
  <c r="BG37" i="182" s="1"/>
  <c r="BG15" i="195"/>
  <c r="BG15" i="181" s="1"/>
  <c r="BG34" i="194"/>
  <c r="BL39" i="79" l="1"/>
  <c r="BL19" i="161"/>
  <c r="DG19" i="161"/>
  <c r="DG39" i="79"/>
  <c r="DJ19" i="182"/>
  <c r="DJ40" i="182" s="1"/>
  <c r="DJ18" i="195"/>
  <c r="DJ18" i="181" s="1"/>
  <c r="DJ37" i="194"/>
  <c r="DG21" i="182"/>
  <c r="DG42" i="182" s="1"/>
  <c r="DG39" i="194"/>
  <c r="DG20" i="195"/>
  <c r="DG20" i="181" s="1"/>
  <c r="BQ19" i="161"/>
  <c r="BQ39" i="79"/>
  <c r="CS19" i="182"/>
  <c r="CS40" i="182" s="1"/>
  <c r="CS37" i="194"/>
  <c r="CS18" i="195"/>
  <c r="CS18" i="181" s="1"/>
  <c r="CN17" i="161"/>
  <c r="CN37" i="79"/>
  <c r="BF31" i="79"/>
  <c r="BF11" i="161"/>
  <c r="CU17" i="182"/>
  <c r="CU38" i="182" s="1"/>
  <c r="CU35" i="194"/>
  <c r="CU16" i="195"/>
  <c r="CU16" i="181" s="1"/>
  <c r="BF21" i="182"/>
  <c r="BF42" i="182" s="1"/>
  <c r="BF20" i="195"/>
  <c r="BF20" i="181" s="1"/>
  <c r="BF39" i="194"/>
  <c r="CN21" i="161"/>
  <c r="CN41" i="79"/>
  <c r="BG14" i="182"/>
  <c r="BG35" i="182" s="1"/>
  <c r="BG32" i="194"/>
  <c r="BG13" i="195"/>
  <c r="BG13" i="181" s="1"/>
  <c r="BL21" i="161"/>
  <c r="BL41" i="79"/>
  <c r="BH19" i="161"/>
  <c r="BH39" i="79"/>
  <c r="BQ21" i="182"/>
  <c r="BQ42" i="182" s="1"/>
  <c r="BQ39" i="194"/>
  <c r="BQ20" i="195"/>
  <c r="BQ20" i="181" s="1"/>
  <c r="DJ17" i="182"/>
  <c r="DJ38" i="182" s="1"/>
  <c r="DJ16" i="195"/>
  <c r="DJ16" i="181" s="1"/>
  <c r="DJ35" i="194"/>
  <c r="BQ11" i="182"/>
  <c r="BQ32" i="182" s="1"/>
  <c r="BQ29" i="194"/>
  <c r="BQ10" i="195"/>
  <c r="BQ10" i="181" s="1"/>
  <c r="CN14" i="161"/>
  <c r="CN34" i="79"/>
  <c r="CU21" i="182"/>
  <c r="CU42" i="182" s="1"/>
  <c r="CU39" i="194"/>
  <c r="CU20" i="195"/>
  <c r="CU20" i="181" s="1"/>
  <c r="DP21" i="161"/>
  <c r="DP41" i="79"/>
  <c r="ET17" i="182"/>
  <c r="ET38" i="182" s="1"/>
  <c r="ET16" i="195"/>
  <c r="ET16" i="181" s="1"/>
  <c r="ET35" i="194"/>
  <c r="BG17" i="161"/>
  <c r="BG37" i="79"/>
  <c r="BH14" i="161"/>
  <c r="BH34" i="79"/>
  <c r="DJ31" i="79"/>
  <c r="DJ11" i="161"/>
  <c r="CZ14" i="182"/>
  <c r="CZ35" i="182" s="1"/>
  <c r="CZ32" i="194"/>
  <c r="CZ13" i="195"/>
  <c r="CZ13" i="181" s="1"/>
  <c r="DX17" i="161"/>
  <c r="DX37" i="79"/>
  <c r="CS14" i="182"/>
  <c r="CS35" i="182" s="1"/>
  <c r="CS13" i="195"/>
  <c r="CS13" i="181" s="1"/>
  <c r="CS32" i="194"/>
  <c r="DP14" i="182"/>
  <c r="DP35" i="182" s="1"/>
  <c r="DP32" i="194"/>
  <c r="DP13" i="195"/>
  <c r="DP13" i="181" s="1"/>
  <c r="CN11" i="161"/>
  <c r="CN31" i="79"/>
  <c r="ET14" i="182"/>
  <c r="ET35" i="182" s="1"/>
  <c r="ET13" i="195"/>
  <c r="ET13" i="181" s="1"/>
  <c r="ET32" i="194"/>
  <c r="DJ21" i="161"/>
  <c r="DJ41" i="79"/>
  <c r="ET19" i="182"/>
  <c r="ET40" i="182" s="1"/>
  <c r="ET37" i="194"/>
  <c r="ET18" i="195"/>
  <c r="ET18" i="181" s="1"/>
  <c r="BQ14" i="161"/>
  <c r="BQ34" i="79"/>
  <c r="ET21" i="182"/>
  <c r="ET42" i="182" s="1"/>
  <c r="ET20" i="195"/>
  <c r="ET20" i="181" s="1"/>
  <c r="ET39" i="194"/>
  <c r="DG11" i="161"/>
  <c r="DG31" i="79"/>
  <c r="BK19" i="182"/>
  <c r="BK40" i="182" s="1"/>
  <c r="BK18" i="195"/>
  <c r="BK18" i="181" s="1"/>
  <c r="BK37" i="194"/>
  <c r="CU32" i="194"/>
  <c r="CU14" i="182"/>
  <c r="CU35" i="182" s="1"/>
  <c r="CU13" i="195"/>
  <c r="CU13" i="181" s="1"/>
  <c r="DG21" i="161"/>
  <c r="DG41" i="79"/>
  <c r="CS19" i="161"/>
  <c r="CS39" i="79"/>
  <c r="ET11" i="182"/>
  <c r="ET32" i="182" s="1"/>
  <c r="ET10" i="195"/>
  <c r="ET10" i="181" s="1"/>
  <c r="ET29" i="194"/>
  <c r="BL11" i="161"/>
  <c r="BL31" i="79"/>
  <c r="BG19" i="182"/>
  <c r="BG40" i="182" s="1"/>
  <c r="BG37" i="194"/>
  <c r="BG18" i="195"/>
  <c r="BG18" i="181" s="1"/>
  <c r="BF29" i="194"/>
  <c r="BF11" i="182"/>
  <c r="BF32" i="182" s="1"/>
  <c r="BF10" i="195"/>
  <c r="BF10" i="181" s="1"/>
  <c r="CS11" i="161"/>
  <c r="CS31" i="79"/>
  <c r="ET11" i="161"/>
  <c r="ET31" i="79"/>
  <c r="CZ17" i="182"/>
  <c r="CZ38" i="182" s="1"/>
  <c r="CZ16" i="195"/>
  <c r="CZ16" i="181" s="1"/>
  <c r="CZ35" i="194"/>
  <c r="DG14" i="161"/>
  <c r="DG34" i="79"/>
  <c r="CN21" i="182"/>
  <c r="CN42" i="182" s="1"/>
  <c r="CN20" i="195"/>
  <c r="CN20" i="181" s="1"/>
  <c r="CN39" i="194"/>
  <c r="CU19" i="182"/>
  <c r="CU40" i="182" s="1"/>
  <c r="CU18" i="195"/>
  <c r="CU18" i="181" s="1"/>
  <c r="CU37" i="194"/>
  <c r="BK17" i="161"/>
  <c r="BK37" i="79"/>
  <c r="BH19" i="182"/>
  <c r="BH40" i="182" s="1"/>
  <c r="BH18" i="195"/>
  <c r="BH18" i="181" s="1"/>
  <c r="BH37" i="194"/>
  <c r="BZ31" i="79"/>
  <c r="BZ11" i="161"/>
  <c r="DG17" i="182"/>
  <c r="DG38" i="182" s="1"/>
  <c r="DG35" i="194"/>
  <c r="DG16" i="195"/>
  <c r="DG16" i="181" s="1"/>
  <c r="CU11" i="161"/>
  <c r="CU31" i="79"/>
  <c r="BF17" i="161"/>
  <c r="BF37" i="79"/>
  <c r="BK21" i="182"/>
  <c r="BK42" i="182" s="1"/>
  <c r="BK39" i="194"/>
  <c r="BK20" i="195"/>
  <c r="BK20" i="181" s="1"/>
  <c r="BG21" i="161"/>
  <c r="BG41" i="79"/>
  <c r="CN14" i="182"/>
  <c r="CN35" i="182" s="1"/>
  <c r="CN13" i="195"/>
  <c r="CN13" i="181" s="1"/>
  <c r="CN32" i="194"/>
  <c r="DX11" i="182"/>
  <c r="DX32" i="182" s="1"/>
  <c r="DX10" i="195"/>
  <c r="DX10" i="181" s="1"/>
  <c r="DX29" i="194"/>
  <c r="DX21" i="182"/>
  <c r="DX42" i="182" s="1"/>
  <c r="DX39" i="194"/>
  <c r="DX20" i="195"/>
  <c r="DX20" i="181" s="1"/>
  <c r="BL14" i="161"/>
  <c r="BL34" i="79"/>
  <c r="DP11" i="182"/>
  <c r="DP32" i="182" s="1"/>
  <c r="DP10" i="195"/>
  <c r="DP10" i="181" s="1"/>
  <c r="DP29" i="194"/>
  <c r="BZ19" i="161"/>
  <c r="BZ39" i="79"/>
  <c r="BH14" i="182"/>
  <c r="BH35" i="182" s="1"/>
  <c r="BH13" i="195"/>
  <c r="BH13" i="181" s="1"/>
  <c r="BH32" i="194"/>
  <c r="DJ11" i="182"/>
  <c r="DJ32" i="182" s="1"/>
  <c r="DJ10" i="195"/>
  <c r="DJ10" i="181" s="1"/>
  <c r="DJ29" i="194"/>
  <c r="BH11" i="182"/>
  <c r="BH32" i="182" s="1"/>
  <c r="BH10" i="195"/>
  <c r="BH10" i="181" s="1"/>
  <c r="BH29" i="194"/>
  <c r="BF19" i="161"/>
  <c r="BF39" i="79"/>
  <c r="BZ21" i="161"/>
  <c r="BZ41" i="79"/>
  <c r="BK11" i="182"/>
  <c r="BK32" i="182" s="1"/>
  <c r="BK10" i="195"/>
  <c r="BK10" i="181" s="1"/>
  <c r="BK29" i="194"/>
  <c r="BG11" i="182"/>
  <c r="BG32" i="182" s="1"/>
  <c r="BG10" i="195"/>
  <c r="BG10" i="181" s="1"/>
  <c r="BG29" i="194"/>
  <c r="BL17" i="161"/>
  <c r="BL37" i="79"/>
  <c r="DP19" i="161"/>
  <c r="DP39" i="79"/>
  <c r="DJ21" i="182"/>
  <c r="DJ42" i="182" s="1"/>
  <c r="DJ20" i="195"/>
  <c r="DJ20" i="181" s="1"/>
  <c r="DJ39" i="194"/>
  <c r="BH21" i="161"/>
  <c r="BH41" i="79"/>
  <c r="CZ21" i="182"/>
  <c r="CZ42" i="182" s="1"/>
  <c r="CZ39" i="194"/>
  <c r="CZ20" i="195"/>
  <c r="CZ20" i="181" s="1"/>
  <c r="BQ17" i="161"/>
  <c r="BQ37" i="79"/>
  <c r="BK14" i="182"/>
  <c r="BK35" i="182" s="1"/>
  <c r="BK32" i="194"/>
  <c r="BK13" i="195"/>
  <c r="BK13" i="181" s="1"/>
  <c r="BH17" i="161"/>
  <c r="BH37" i="79"/>
  <c r="DJ34" i="79"/>
  <c r="DJ14" i="161"/>
  <c r="DX14" i="161"/>
  <c r="DX34" i="79"/>
  <c r="DX39" i="79"/>
  <c r="DX19" i="161"/>
  <c r="CS17" i="182"/>
  <c r="CS38" i="182" s="1"/>
  <c r="CS35" i="194"/>
  <c r="CS16" i="195"/>
  <c r="CS16" i="181" s="1"/>
  <c r="CZ11" i="161"/>
  <c r="CZ31" i="79"/>
  <c r="DG19" i="182"/>
  <c r="DG40" i="182" s="1"/>
  <c r="DG18" i="195"/>
  <c r="DG18" i="181" s="1"/>
  <c r="DG37" i="194"/>
  <c r="BQ19" i="182"/>
  <c r="BQ40" i="182" s="1"/>
  <c r="BQ37" i="194"/>
  <c r="BQ18" i="195"/>
  <c r="BQ18" i="181" s="1"/>
  <c r="CN17" i="182"/>
  <c r="CN38" i="182" s="1"/>
  <c r="CN35" i="194"/>
  <c r="CN16" i="195"/>
  <c r="CN16" i="181" s="1"/>
  <c r="CU17" i="161"/>
  <c r="CU37" i="79"/>
  <c r="BG14" i="161"/>
  <c r="BG34" i="79"/>
  <c r="BL21" i="182"/>
  <c r="BL42" i="182" s="1"/>
  <c r="BL39" i="194"/>
  <c r="BL20" i="195"/>
  <c r="BL20" i="181" s="1"/>
  <c r="BQ21" i="161"/>
  <c r="BQ41" i="79"/>
  <c r="BF34" i="79"/>
  <c r="BF14" i="161"/>
  <c r="BZ10" i="195"/>
  <c r="BZ10" i="181" s="1"/>
  <c r="BZ11" i="182"/>
  <c r="BZ32" i="182" s="1"/>
  <c r="BZ29" i="194"/>
  <c r="CN19" i="161"/>
  <c r="CN39" i="79"/>
  <c r="CS21" i="161"/>
  <c r="CS41" i="79"/>
  <c r="BF17" i="182"/>
  <c r="BF38" i="182" s="1"/>
  <c r="BF16" i="195"/>
  <c r="BF16" i="181" s="1"/>
  <c r="BF35" i="194"/>
  <c r="BQ11" i="161"/>
  <c r="BQ31" i="79"/>
  <c r="CU21" i="161"/>
  <c r="CU41" i="79"/>
  <c r="BZ37" i="79"/>
  <c r="BZ17" i="161"/>
  <c r="DP21" i="182"/>
  <c r="DP42" i="182" s="1"/>
  <c r="DP20" i="195"/>
  <c r="DP20" i="181" s="1"/>
  <c r="DP39" i="194"/>
  <c r="BG17" i="182"/>
  <c r="BG38" i="182" s="1"/>
  <c r="BG35" i="194"/>
  <c r="BG16" i="195"/>
  <c r="BG16" i="181" s="1"/>
  <c r="DP17" i="182"/>
  <c r="DP38" i="182" s="1"/>
  <c r="DP16" i="195"/>
  <c r="DP16" i="181" s="1"/>
  <c r="DP35" i="194"/>
  <c r="CZ14" i="161"/>
  <c r="CZ34" i="79"/>
  <c r="CZ19" i="161"/>
  <c r="CZ39" i="79"/>
  <c r="DX17" i="182"/>
  <c r="DX38" i="182" s="1"/>
  <c r="DX16" i="195"/>
  <c r="DX16" i="181" s="1"/>
  <c r="DX35" i="194"/>
  <c r="CS14" i="161"/>
  <c r="CS34" i="79"/>
  <c r="BF19" i="182"/>
  <c r="BF40" i="182" s="1"/>
  <c r="BF18" i="195"/>
  <c r="BF18" i="181" s="1"/>
  <c r="BF37" i="194"/>
  <c r="BZ21" i="182"/>
  <c r="BZ42" i="182" s="1"/>
  <c r="BZ20" i="195"/>
  <c r="BZ20" i="181" s="1"/>
  <c r="BZ39" i="194"/>
  <c r="DP14" i="161"/>
  <c r="DP34" i="79"/>
  <c r="BZ34" i="79"/>
  <c r="BZ14" i="161"/>
  <c r="CN11" i="182"/>
  <c r="CN32" i="182" s="1"/>
  <c r="CN10" i="195"/>
  <c r="CN10" i="181" s="1"/>
  <c r="CN29" i="194"/>
  <c r="DP19" i="182"/>
  <c r="DP40" i="182" s="1"/>
  <c r="DP18" i="195"/>
  <c r="DP18" i="181" s="1"/>
  <c r="DP37" i="194"/>
  <c r="ET19" i="161"/>
  <c r="ET39" i="79"/>
  <c r="BH21" i="182"/>
  <c r="BH42" i="182" s="1"/>
  <c r="BH20" i="195"/>
  <c r="BH20" i="181" s="1"/>
  <c r="BH39" i="194"/>
  <c r="BQ14" i="182"/>
  <c r="BQ35" i="182" s="1"/>
  <c r="BQ13" i="195"/>
  <c r="BQ13" i="181" s="1"/>
  <c r="BQ32" i="194"/>
  <c r="DG10" i="195"/>
  <c r="DG10" i="181" s="1"/>
  <c r="DG29" i="194"/>
  <c r="DG11" i="182"/>
  <c r="DG32" i="182" s="1"/>
  <c r="BK19" i="161"/>
  <c r="BK39" i="79"/>
  <c r="DJ14" i="182"/>
  <c r="DJ35" i="182" s="1"/>
  <c r="DJ13" i="195"/>
  <c r="DJ13" i="181" s="1"/>
  <c r="DJ32" i="194"/>
  <c r="DX19" i="182"/>
  <c r="DX40" i="182" s="1"/>
  <c r="DX18" i="195"/>
  <c r="DX18" i="181" s="1"/>
  <c r="DX37" i="194"/>
  <c r="CU14" i="161"/>
  <c r="CU34" i="79"/>
  <c r="CZ11" i="182"/>
  <c r="CZ32" i="182" s="1"/>
  <c r="CZ10" i="195"/>
  <c r="CZ10" i="181" s="1"/>
  <c r="CZ29" i="194"/>
  <c r="AR6" i="194"/>
  <c r="AR7" i="79"/>
  <c r="AR7" i="132"/>
  <c r="AR27" i="132" s="1"/>
  <c r="AR6" i="160" s="1"/>
  <c r="AX7" i="209"/>
  <c r="AX27" i="209" s="1"/>
  <c r="DJ19" i="161"/>
  <c r="DJ39" i="79"/>
  <c r="BL11" i="182"/>
  <c r="BL32" i="182" s="1"/>
  <c r="BL10" i="195"/>
  <c r="BL10" i="181" s="1"/>
  <c r="BL29" i="194"/>
  <c r="BG19" i="161"/>
  <c r="BG39" i="79"/>
  <c r="BL19" i="182"/>
  <c r="BL40" i="182" s="1"/>
  <c r="BL18" i="195"/>
  <c r="BL18" i="181" s="1"/>
  <c r="BL37" i="194"/>
  <c r="CS11" i="182"/>
  <c r="CS32" i="182" s="1"/>
  <c r="CS10" i="195"/>
  <c r="CS10" i="181" s="1"/>
  <c r="CS29" i="194"/>
  <c r="CZ17" i="161"/>
  <c r="CZ37" i="79"/>
  <c r="BF21" i="161"/>
  <c r="BF41" i="79"/>
  <c r="DG14" i="182"/>
  <c r="DG35" i="182" s="1"/>
  <c r="DG32" i="194"/>
  <c r="DG13" i="195"/>
  <c r="DG13" i="181" s="1"/>
  <c r="CU19" i="161"/>
  <c r="CU39" i="79"/>
  <c r="BK17" i="182"/>
  <c r="BK38" i="182" s="1"/>
  <c r="BK35" i="194"/>
  <c r="BK16" i="195"/>
  <c r="BK16" i="181" s="1"/>
  <c r="BF14" i="182"/>
  <c r="BF35" i="182" s="1"/>
  <c r="BF13" i="195"/>
  <c r="BF13" i="181" s="1"/>
  <c r="BF32" i="194"/>
  <c r="DG17" i="161"/>
  <c r="DG37" i="79"/>
  <c r="DJ17" i="161"/>
  <c r="DJ37" i="79"/>
  <c r="CN19" i="182"/>
  <c r="CN40" i="182" s="1"/>
  <c r="CN18" i="195"/>
  <c r="CN18" i="181" s="1"/>
  <c r="CN37" i="194"/>
  <c r="CS21" i="182"/>
  <c r="CS42" i="182" s="1"/>
  <c r="CS20" i="195"/>
  <c r="CS20" i="181" s="1"/>
  <c r="CS39" i="194"/>
  <c r="CU11" i="182"/>
  <c r="CU32" i="182" s="1"/>
  <c r="CU10" i="195"/>
  <c r="CU10" i="181" s="1"/>
  <c r="CU29" i="194"/>
  <c r="BK21" i="161"/>
  <c r="BK41" i="79"/>
  <c r="BG21" i="182"/>
  <c r="BG42" i="182" s="1"/>
  <c r="BG39" i="194"/>
  <c r="BG20" i="195"/>
  <c r="BG20" i="181" s="1"/>
  <c r="DX11" i="161"/>
  <c r="DX31" i="79"/>
  <c r="BZ17" i="182"/>
  <c r="BZ38" i="182" s="1"/>
  <c r="BZ16" i="195"/>
  <c r="BZ16" i="181" s="1"/>
  <c r="BZ35" i="194"/>
  <c r="DX21" i="161"/>
  <c r="DX41" i="79"/>
  <c r="ET37" i="79"/>
  <c r="ET17" i="161"/>
  <c r="BL14" i="182"/>
  <c r="BL35" i="182" s="1"/>
  <c r="BL32" i="194"/>
  <c r="BL13" i="195"/>
  <c r="BL13" i="181" s="1"/>
  <c r="DP11" i="161"/>
  <c r="DP31" i="79"/>
  <c r="DP17" i="161"/>
  <c r="DP37" i="79"/>
  <c r="BZ19" i="182"/>
  <c r="BZ40" i="182" s="1"/>
  <c r="BZ18" i="195"/>
  <c r="BZ18" i="181" s="1"/>
  <c r="BZ37" i="194"/>
  <c r="CZ19" i="182"/>
  <c r="CZ40" i="182" s="1"/>
  <c r="CZ18" i="195"/>
  <c r="CZ18" i="181" s="1"/>
  <c r="CZ37" i="194"/>
  <c r="BH11" i="161"/>
  <c r="BH31" i="79"/>
  <c r="BK11" i="161"/>
  <c r="BK31" i="79"/>
  <c r="BZ14" i="182"/>
  <c r="BZ35" i="182" s="1"/>
  <c r="BZ13" i="195"/>
  <c r="BZ13" i="181" s="1"/>
  <c r="BZ32" i="194"/>
  <c r="BG11" i="161"/>
  <c r="BG31" i="79"/>
  <c r="ET14" i="161"/>
  <c r="ET34" i="79"/>
  <c r="BL17" i="182"/>
  <c r="BL38" i="182" s="1"/>
  <c r="BL16" i="195"/>
  <c r="BL16" i="181" s="1"/>
  <c r="BL35" i="194"/>
  <c r="CZ21" i="161"/>
  <c r="CZ41" i="79"/>
  <c r="ET21" i="161"/>
  <c r="ET41" i="79"/>
  <c r="BQ17" i="182"/>
  <c r="BQ38" i="182" s="1"/>
  <c r="BQ16" i="195"/>
  <c r="BQ16" i="181" s="1"/>
  <c r="BQ35" i="194"/>
  <c r="BK14" i="161"/>
  <c r="BK34" i="79"/>
  <c r="BH17" i="182"/>
  <c r="BH38" i="182" s="1"/>
  <c r="BH35" i="194"/>
  <c r="BH16" i="195"/>
  <c r="BH16" i="181" s="1"/>
  <c r="DX14" i="182"/>
  <c r="DX35" i="182" s="1"/>
  <c r="DX32" i="194"/>
  <c r="DX13" i="195"/>
  <c r="DX13" i="181" s="1"/>
  <c r="CS17" i="161"/>
  <c r="CS37" i="79"/>
  <c r="AR8" i="54"/>
  <c r="AR10" i="54"/>
  <c r="AR13" i="54"/>
  <c r="AR16" i="54"/>
  <c r="AR9" i="194" l="1"/>
  <c r="AR10" i="79"/>
  <c r="AR10" i="132"/>
  <c r="AR30" i="132" s="1"/>
  <c r="AR9" i="160" s="1"/>
  <c r="AX10" i="209"/>
  <c r="AX30" i="209" s="1"/>
  <c r="AR27" i="79"/>
  <c r="AR7" i="161"/>
  <c r="AR15" i="194"/>
  <c r="AR16" i="79"/>
  <c r="AX16" i="209"/>
  <c r="AX36" i="209" s="1"/>
  <c r="AR16" i="132"/>
  <c r="AR36" i="132" s="1"/>
  <c r="AR15" i="160" s="1"/>
  <c r="AR12" i="194"/>
  <c r="AR13" i="79"/>
  <c r="AR13" i="132"/>
  <c r="AR33" i="132" s="1"/>
  <c r="AR12" i="160" s="1"/>
  <c r="AX13" i="209"/>
  <c r="AX33" i="209" s="1"/>
  <c r="AR7" i="182"/>
  <c r="AR28" i="182" s="1"/>
  <c r="AR6" i="195"/>
  <c r="AR6" i="181" s="1"/>
  <c r="AR25" i="194"/>
  <c r="AR7" i="194"/>
  <c r="AR8" i="132"/>
  <c r="AR28" i="132" s="1"/>
  <c r="AR7" i="160" s="1"/>
  <c r="AR8" i="79"/>
  <c r="AX8" i="209"/>
  <c r="AX28" i="209" s="1"/>
  <c r="AR19" i="54"/>
  <c r="AR21" i="54"/>
  <c r="AR17" i="54"/>
  <c r="AR14" i="54"/>
  <c r="AR11" i="54"/>
  <c r="AR21" i="132" l="1"/>
  <c r="AR41" i="132" s="1"/>
  <c r="AR20" i="160" s="1"/>
  <c r="AR20" i="194"/>
  <c r="AR21" i="79"/>
  <c r="AX21" i="209"/>
  <c r="AX41" i="209" s="1"/>
  <c r="AR36" i="79"/>
  <c r="AR16" i="161"/>
  <c r="AR33" i="79"/>
  <c r="AR13" i="161"/>
  <c r="AR10" i="194"/>
  <c r="AR11" i="132"/>
  <c r="AR31" i="132" s="1"/>
  <c r="AR10" i="160" s="1"/>
  <c r="AR11" i="79"/>
  <c r="AX11" i="209"/>
  <c r="AX31" i="209" s="1"/>
  <c r="AR18" i="194"/>
  <c r="AR19" i="79"/>
  <c r="AR19" i="132"/>
  <c r="AR39" i="132" s="1"/>
  <c r="AR18" i="160" s="1"/>
  <c r="AX19" i="209"/>
  <c r="AX39" i="209" s="1"/>
  <c r="AR8" i="182"/>
  <c r="AR29" i="182" s="1"/>
  <c r="AR7" i="195"/>
  <c r="AR7" i="181" s="1"/>
  <c r="AR26" i="194"/>
  <c r="AR13" i="182"/>
  <c r="AR34" i="182" s="1"/>
  <c r="AR12" i="195"/>
  <c r="AR12" i="181" s="1"/>
  <c r="AR31" i="194"/>
  <c r="AR15" i="195"/>
  <c r="AR15" i="181" s="1"/>
  <c r="AR16" i="182"/>
  <c r="AR37" i="182" s="1"/>
  <c r="AR34" i="194"/>
  <c r="AR13" i="194"/>
  <c r="AR14" i="132"/>
  <c r="AR34" i="132" s="1"/>
  <c r="AR13" i="160" s="1"/>
  <c r="AR14" i="79"/>
  <c r="AX14" i="209"/>
  <c r="AX34" i="209" s="1"/>
  <c r="AR30" i="79"/>
  <c r="AR10" i="161"/>
  <c r="AR16" i="194"/>
  <c r="AR17" i="132"/>
  <c r="AR37" i="132" s="1"/>
  <c r="AR16" i="160" s="1"/>
  <c r="AR17" i="79"/>
  <c r="AX17" i="209"/>
  <c r="AX37" i="209" s="1"/>
  <c r="AR8" i="161"/>
  <c r="AR28" i="79"/>
  <c r="AR10" i="182"/>
  <c r="AR31" i="182" s="1"/>
  <c r="AR9" i="195"/>
  <c r="AR9" i="181" s="1"/>
  <c r="AR28" i="194"/>
  <c r="AR17" i="182" l="1"/>
  <c r="AR38" i="182" s="1"/>
  <c r="AR35" i="194"/>
  <c r="AR16" i="195"/>
  <c r="AR16" i="181" s="1"/>
  <c r="AR14" i="161"/>
  <c r="AR34" i="79"/>
  <c r="AR11" i="161"/>
  <c r="AR31" i="79"/>
  <c r="AR21" i="161"/>
  <c r="AR41" i="79"/>
  <c r="AR19" i="161"/>
  <c r="AR39" i="79"/>
  <c r="AR21" i="182"/>
  <c r="AR42" i="182" s="1"/>
  <c r="AR20" i="195"/>
  <c r="AR20" i="181" s="1"/>
  <c r="AR39" i="194"/>
  <c r="AQ6" i="194"/>
  <c r="AQ7" i="132"/>
  <c r="AQ27" i="132" s="1"/>
  <c r="AQ6" i="160" s="1"/>
  <c r="AQ7" i="79"/>
  <c r="AW7" i="209"/>
  <c r="AW27" i="209" s="1"/>
  <c r="AW7" i="210"/>
  <c r="AW27" i="210" s="1"/>
  <c r="AR17" i="161"/>
  <c r="AR37" i="79"/>
  <c r="AR14" i="182"/>
  <c r="AR35" i="182" s="1"/>
  <c r="AR13" i="195"/>
  <c r="AR13" i="181" s="1"/>
  <c r="AR32" i="194"/>
  <c r="AR19" i="182"/>
  <c r="AR40" i="182" s="1"/>
  <c r="AR18" i="195"/>
  <c r="AR18" i="181" s="1"/>
  <c r="AR37" i="194"/>
  <c r="AR11" i="182"/>
  <c r="AR32" i="182" s="1"/>
  <c r="AR10" i="195"/>
  <c r="AR10" i="181" s="1"/>
  <c r="AR29" i="194"/>
  <c r="AQ8" i="54"/>
  <c r="AQ10" i="54"/>
  <c r="AQ13" i="54"/>
  <c r="AQ16" i="54"/>
  <c r="G7" i="157" l="1"/>
  <c r="G6" i="194"/>
  <c r="G7" i="132"/>
  <c r="G27" i="132" s="1"/>
  <c r="G6" i="160" s="1"/>
  <c r="G7" i="79"/>
  <c r="M7" i="209"/>
  <c r="M27" i="209" s="1"/>
  <c r="M7" i="210"/>
  <c r="M27" i="210" s="1"/>
  <c r="G7" i="172"/>
  <c r="G7" i="193"/>
  <c r="L7" i="144" s="1"/>
  <c r="W7" i="157"/>
  <c r="W6" i="194"/>
  <c r="W7" i="132"/>
  <c r="W27" i="132" s="1"/>
  <c r="W6" i="160" s="1"/>
  <c r="W7" i="79"/>
  <c r="AC7" i="209"/>
  <c r="AC27" i="209" s="1"/>
  <c r="AC7" i="210"/>
  <c r="AC27" i="210" s="1"/>
  <c r="W7" i="172"/>
  <c r="W7" i="193"/>
  <c r="AB7" i="144" s="1"/>
  <c r="AJ6" i="194"/>
  <c r="AJ7" i="79"/>
  <c r="AJ7" i="132"/>
  <c r="AJ27" i="132" s="1"/>
  <c r="AJ6" i="160" s="1"/>
  <c r="AP7" i="210"/>
  <c r="AP27" i="210" s="1"/>
  <c r="AP7" i="209"/>
  <c r="AP27" i="209" s="1"/>
  <c r="AY6" i="194"/>
  <c r="AY7" i="132"/>
  <c r="AY27" i="132" s="1"/>
  <c r="AY6" i="160" s="1"/>
  <c r="AY7" i="79"/>
  <c r="AQ7" i="194"/>
  <c r="AQ8" i="132"/>
  <c r="AQ28" i="132" s="1"/>
  <c r="AQ7" i="160" s="1"/>
  <c r="AQ8" i="79"/>
  <c r="AW8" i="210"/>
  <c r="AW28" i="210" s="1"/>
  <c r="AW8" i="209"/>
  <c r="AW28" i="209" s="1"/>
  <c r="C7" i="157"/>
  <c r="C6" i="194"/>
  <c r="C7" i="132"/>
  <c r="C27" i="132" s="1"/>
  <c r="C6" i="160" s="1"/>
  <c r="C7" i="172"/>
  <c r="C7" i="79"/>
  <c r="I7" i="157"/>
  <c r="I6" i="194"/>
  <c r="I7" i="132"/>
  <c r="I27" i="132" s="1"/>
  <c r="I6" i="160" s="1"/>
  <c r="I7" i="79"/>
  <c r="O7" i="210"/>
  <c r="O27" i="210" s="1"/>
  <c r="I7" i="172"/>
  <c r="O7" i="209"/>
  <c r="O27" i="209" s="1"/>
  <c r="I7" i="193"/>
  <c r="N7" i="144" s="1"/>
  <c r="Y7" i="157"/>
  <c r="Y6" i="194"/>
  <c r="Y7" i="132"/>
  <c r="Y27" i="132" s="1"/>
  <c r="Y6" i="160" s="1"/>
  <c r="Y7" i="79"/>
  <c r="AE7" i="210"/>
  <c r="AE27" i="210" s="1"/>
  <c r="Y7" i="172"/>
  <c r="AE7" i="209"/>
  <c r="AE27" i="209" s="1"/>
  <c r="Y7" i="193"/>
  <c r="AD7" i="144" s="1"/>
  <c r="AM6" i="194"/>
  <c r="AM7" i="132"/>
  <c r="AM27" i="132" s="1"/>
  <c r="AM6" i="160" s="1"/>
  <c r="AM7" i="79"/>
  <c r="AS7" i="210"/>
  <c r="AS27" i="210" s="1"/>
  <c r="AS7" i="209"/>
  <c r="AS27" i="209" s="1"/>
  <c r="AQ15" i="194"/>
  <c r="AQ16" i="132"/>
  <c r="AQ36" i="132" s="1"/>
  <c r="AQ15" i="160" s="1"/>
  <c r="AQ16" i="79"/>
  <c r="AW16" i="210"/>
  <c r="AW36" i="210" s="1"/>
  <c r="AW16" i="209"/>
  <c r="AW36" i="209" s="1"/>
  <c r="AQ7" i="161"/>
  <c r="AQ27" i="79"/>
  <c r="E7" i="157"/>
  <c r="E6" i="194"/>
  <c r="E7" i="132"/>
  <c r="E27" i="132" s="1"/>
  <c r="E6" i="160" s="1"/>
  <c r="E7" i="79"/>
  <c r="E7" i="172"/>
  <c r="K7" i="157"/>
  <c r="K6" i="194"/>
  <c r="K7" i="132"/>
  <c r="K27" i="132" s="1"/>
  <c r="K6" i="160" s="1"/>
  <c r="Q7" i="209"/>
  <c r="Q27" i="209" s="1"/>
  <c r="K7" i="79"/>
  <c r="Q7" i="210"/>
  <c r="Q27" i="210" s="1"/>
  <c r="K7" i="172"/>
  <c r="K7" i="193"/>
  <c r="P7" i="144" s="1"/>
  <c r="AD7" i="157"/>
  <c r="AD6" i="194"/>
  <c r="AD7" i="132"/>
  <c r="AD27" i="132" s="1"/>
  <c r="AD6" i="160" s="1"/>
  <c r="AD7" i="79"/>
  <c r="AJ7" i="210"/>
  <c r="AJ27" i="210" s="1"/>
  <c r="AD7" i="172"/>
  <c r="AJ7" i="209"/>
  <c r="AJ27" i="209" s="1"/>
  <c r="AD7" i="193"/>
  <c r="AI7" i="144" s="1"/>
  <c r="AT6" i="194"/>
  <c r="AT7" i="132"/>
  <c r="AT27" i="132" s="1"/>
  <c r="AT6" i="160" s="1"/>
  <c r="AT7" i="79"/>
  <c r="AQ12" i="194"/>
  <c r="AQ13" i="132"/>
  <c r="AQ33" i="132" s="1"/>
  <c r="AQ12" i="160" s="1"/>
  <c r="AW13" i="209"/>
  <c r="AW33" i="209" s="1"/>
  <c r="AW13" i="210"/>
  <c r="AW33" i="210" s="1"/>
  <c r="AQ13" i="79"/>
  <c r="F7" i="157"/>
  <c r="F6" i="194"/>
  <c r="F7" i="132"/>
  <c r="F27" i="132" s="1"/>
  <c r="F6" i="160" s="1"/>
  <c r="F7" i="79"/>
  <c r="F7" i="172"/>
  <c r="F7" i="193"/>
  <c r="K7" i="144" s="1"/>
  <c r="P7" i="157"/>
  <c r="P6" i="194"/>
  <c r="P7" i="132"/>
  <c r="P27" i="132" s="1"/>
  <c r="P6" i="160" s="1"/>
  <c r="P7" i="79"/>
  <c r="V7" i="209"/>
  <c r="V27" i="209" s="1"/>
  <c r="P7" i="172"/>
  <c r="P7" i="193"/>
  <c r="U7" i="144" s="1"/>
  <c r="V7" i="210"/>
  <c r="V27" i="210" s="1"/>
  <c r="AG7" i="157"/>
  <c r="AG6" i="194"/>
  <c r="AG7" i="132"/>
  <c r="AG27" i="132" s="1"/>
  <c r="AG6" i="160" s="1"/>
  <c r="AG7" i="79"/>
  <c r="AM7" i="210"/>
  <c r="AM27" i="210" s="1"/>
  <c r="AM7" i="209"/>
  <c r="AM27" i="209" s="1"/>
  <c r="AG7" i="193"/>
  <c r="AL7" i="144" s="1"/>
  <c r="AV6" i="194"/>
  <c r="AV7" i="132"/>
  <c r="AV27" i="132" s="1"/>
  <c r="AV6" i="160" s="1"/>
  <c r="AV7" i="79"/>
  <c r="AQ9" i="194"/>
  <c r="AQ10" i="132"/>
  <c r="AQ30" i="132" s="1"/>
  <c r="AQ9" i="160" s="1"/>
  <c r="AW10" i="210"/>
  <c r="AW30" i="210" s="1"/>
  <c r="AQ10" i="79"/>
  <c r="AW10" i="209"/>
  <c r="AW30" i="209" s="1"/>
  <c r="AQ7" i="182"/>
  <c r="AQ28" i="182" s="1"/>
  <c r="AQ6" i="195"/>
  <c r="AQ6" i="181" s="1"/>
  <c r="AQ25" i="194"/>
  <c r="G7" i="155"/>
  <c r="G19" i="155" s="1"/>
  <c r="C7" i="155"/>
  <c r="C19" i="155" s="1"/>
  <c r="L7" i="210"/>
  <c r="L27" i="210" s="1"/>
  <c r="L7" i="209"/>
  <c r="L27" i="209" s="1"/>
  <c r="K7" i="210"/>
  <c r="K27" i="210" s="1"/>
  <c r="K7" i="209"/>
  <c r="K27" i="209" s="1"/>
  <c r="E7" i="193"/>
  <c r="J7" i="144" s="1"/>
  <c r="I7" i="210"/>
  <c r="I27" i="210" s="1"/>
  <c r="I7" i="209"/>
  <c r="I27" i="209" s="1"/>
  <c r="C7" i="193"/>
  <c r="H7" i="144" s="1"/>
  <c r="AQ19" i="54"/>
  <c r="AQ21" i="54"/>
  <c r="AG10" i="54"/>
  <c r="AQ14" i="54"/>
  <c r="K8" i="54"/>
  <c r="AQ11" i="54"/>
  <c r="P8" i="54"/>
  <c r="C8" i="54"/>
  <c r="AV8" i="54"/>
  <c r="AQ17" i="54"/>
  <c r="K10" i="54"/>
  <c r="K16" i="54"/>
  <c r="K13" i="54"/>
  <c r="E10" i="54"/>
  <c r="AM8" i="54"/>
  <c r="F8" i="54"/>
  <c r="AT8" i="54"/>
  <c r="C10" i="54"/>
  <c r="Y8" i="54"/>
  <c r="AD8" i="54"/>
  <c r="E8" i="54"/>
  <c r="W8" i="54"/>
  <c r="AJ8" i="54"/>
  <c r="G8" i="54"/>
  <c r="I8" i="54"/>
  <c r="AG8" i="54"/>
  <c r="AV10" i="54"/>
  <c r="AY8" i="54"/>
  <c r="AY16" i="54"/>
  <c r="AY13" i="54"/>
  <c r="AY10" i="54"/>
  <c r="AV16" i="54"/>
  <c r="AV13" i="54"/>
  <c r="AT16" i="54"/>
  <c r="AT13" i="54"/>
  <c r="AT10" i="54"/>
  <c r="AM16" i="54"/>
  <c r="AM13" i="54"/>
  <c r="AM10" i="54"/>
  <c r="AJ16" i="54"/>
  <c r="AJ13" i="54"/>
  <c r="AJ10" i="54"/>
  <c r="AG16" i="54"/>
  <c r="AG13" i="54"/>
  <c r="AD16" i="54"/>
  <c r="AD13" i="54"/>
  <c r="AD10" i="54"/>
  <c r="Y16" i="54"/>
  <c r="Y13" i="54"/>
  <c r="Y10" i="54"/>
  <c r="W16" i="54"/>
  <c r="W13" i="54"/>
  <c r="W10" i="54"/>
  <c r="P16" i="54"/>
  <c r="P13" i="54"/>
  <c r="P10" i="54"/>
  <c r="I16" i="54"/>
  <c r="I13" i="54"/>
  <c r="I10" i="54"/>
  <c r="G16" i="54"/>
  <c r="G13" i="54"/>
  <c r="G10" i="54"/>
  <c r="F16" i="54"/>
  <c r="F13" i="54"/>
  <c r="F10" i="54"/>
  <c r="E16" i="54"/>
  <c r="E13" i="54"/>
  <c r="C16" i="54"/>
  <c r="C13" i="54"/>
  <c r="P9" i="157" l="1"/>
  <c r="P9" i="194"/>
  <c r="P10" i="79"/>
  <c r="P10" i="132"/>
  <c r="P30" i="132" s="1"/>
  <c r="P9" i="160" s="1"/>
  <c r="V10" i="210"/>
  <c r="V30" i="210" s="1"/>
  <c r="V10" i="209"/>
  <c r="V30" i="209" s="1"/>
  <c r="P10" i="172"/>
  <c r="P10" i="193"/>
  <c r="U10" i="144" s="1"/>
  <c r="AT9" i="194"/>
  <c r="AT10" i="132"/>
  <c r="AT30" i="132" s="1"/>
  <c r="AT9" i="160" s="1"/>
  <c r="AT10" i="79"/>
  <c r="F13" i="157"/>
  <c r="F16" i="132"/>
  <c r="F36" i="132" s="1"/>
  <c r="F15" i="160" s="1"/>
  <c r="F15" i="194"/>
  <c r="F16" i="79"/>
  <c r="F16" i="193"/>
  <c r="K16" i="144" s="1"/>
  <c r="F16" i="172"/>
  <c r="G9" i="157"/>
  <c r="G9" i="194"/>
  <c r="G10" i="132"/>
  <c r="G30" i="132" s="1"/>
  <c r="G9" i="160" s="1"/>
  <c r="M10" i="210"/>
  <c r="M30" i="210" s="1"/>
  <c r="M10" i="209"/>
  <c r="M30" i="209" s="1"/>
  <c r="G10" i="79"/>
  <c r="G10" i="193"/>
  <c r="L10" i="144" s="1"/>
  <c r="G10" i="172"/>
  <c r="Y9" i="157"/>
  <c r="Y9" i="194"/>
  <c r="Y10" i="132"/>
  <c r="Y30" i="132" s="1"/>
  <c r="Y9" i="160" s="1"/>
  <c r="Y10" i="79"/>
  <c r="Y10" i="172"/>
  <c r="AE10" i="210"/>
  <c r="AE30" i="210" s="1"/>
  <c r="AE10" i="209"/>
  <c r="AE30" i="209" s="1"/>
  <c r="Y10" i="193"/>
  <c r="AD10" i="144" s="1"/>
  <c r="AJ9" i="194"/>
  <c r="AJ10" i="79"/>
  <c r="AP10" i="210"/>
  <c r="AP30" i="210" s="1"/>
  <c r="AP10" i="209"/>
  <c r="AP30" i="209" s="1"/>
  <c r="AJ10" i="132"/>
  <c r="AJ30" i="132" s="1"/>
  <c r="AJ9" i="160" s="1"/>
  <c r="AT16" i="132"/>
  <c r="AT36" i="132" s="1"/>
  <c r="AT15" i="160" s="1"/>
  <c r="AT15" i="194"/>
  <c r="AT16" i="79"/>
  <c r="AY12" i="194"/>
  <c r="AY13" i="132"/>
  <c r="AY33" i="132" s="1"/>
  <c r="AY12" i="160" s="1"/>
  <c r="AY13" i="79"/>
  <c r="AG7" i="194"/>
  <c r="AG8" i="132"/>
  <c r="AG28" i="132" s="1"/>
  <c r="AG7" i="160" s="1"/>
  <c r="AM8" i="209"/>
  <c r="AM28" i="209" s="1"/>
  <c r="AM8" i="210"/>
  <c r="AM28" i="210" s="1"/>
  <c r="AG8" i="79"/>
  <c r="AG8" i="193"/>
  <c r="AL8" i="144" s="1"/>
  <c r="W7" i="194"/>
  <c r="W8" i="132"/>
  <c r="W28" i="132" s="1"/>
  <c r="W7" i="160" s="1"/>
  <c r="W8" i="79"/>
  <c r="AC8" i="210"/>
  <c r="AC28" i="210" s="1"/>
  <c r="W8" i="172"/>
  <c r="AC8" i="209"/>
  <c r="AC28" i="209" s="1"/>
  <c r="W8" i="193"/>
  <c r="AB8" i="144" s="1"/>
  <c r="C9" i="157"/>
  <c r="C9" i="194"/>
  <c r="C10" i="132"/>
  <c r="C30" i="132" s="1"/>
  <c r="C9" i="160" s="1"/>
  <c r="C10" i="79"/>
  <c r="C10" i="172"/>
  <c r="E9" i="157"/>
  <c r="E9" i="194"/>
  <c r="E10" i="132"/>
  <c r="E30" i="132" s="1"/>
  <c r="E9" i="160" s="1"/>
  <c r="E10" i="79"/>
  <c r="E10" i="172"/>
  <c r="AQ16" i="194"/>
  <c r="AQ17" i="132"/>
  <c r="AQ37" i="132" s="1"/>
  <c r="AQ16" i="160" s="1"/>
  <c r="AQ17" i="79"/>
  <c r="AW17" i="209"/>
  <c r="AW37" i="209" s="1"/>
  <c r="AW17" i="210"/>
  <c r="AW37" i="210" s="1"/>
  <c r="AQ10" i="194"/>
  <c r="AQ11" i="132"/>
  <c r="AQ31" i="132" s="1"/>
  <c r="AQ10" i="160" s="1"/>
  <c r="AQ11" i="79"/>
  <c r="AW11" i="209"/>
  <c r="AW31" i="209" s="1"/>
  <c r="AW11" i="210"/>
  <c r="AW31" i="210" s="1"/>
  <c r="AQ20" i="194"/>
  <c r="AQ21" i="132"/>
  <c r="AQ41" i="132" s="1"/>
  <c r="AQ20" i="160" s="1"/>
  <c r="AQ21" i="79"/>
  <c r="AW21" i="210"/>
  <c r="AW41" i="210" s="1"/>
  <c r="AW21" i="209"/>
  <c r="AW41" i="209" s="1"/>
  <c r="AQ10" i="182"/>
  <c r="AQ31" i="182" s="1"/>
  <c r="AQ9" i="195"/>
  <c r="AQ9" i="181" s="1"/>
  <c r="AQ28" i="194"/>
  <c r="AL7" i="186"/>
  <c r="AL7" i="185"/>
  <c r="AL7" i="184"/>
  <c r="AL28" i="144"/>
  <c r="U28" i="144"/>
  <c r="U7" i="184"/>
  <c r="U7" i="185"/>
  <c r="U7" i="186"/>
  <c r="F7" i="174"/>
  <c r="F28" i="174" s="1"/>
  <c r="F7" i="211"/>
  <c r="F28" i="211" s="1"/>
  <c r="F7" i="171"/>
  <c r="F28" i="171" s="1"/>
  <c r="F6" i="173" s="1"/>
  <c r="F7" i="155"/>
  <c r="F19" i="155" s="1"/>
  <c r="F7" i="167"/>
  <c r="F19" i="167" s="1"/>
  <c r="F7" i="156"/>
  <c r="F19" i="156" s="1"/>
  <c r="F6" i="166" s="1"/>
  <c r="AT7" i="182"/>
  <c r="AT28" i="182" s="1"/>
  <c r="AT6" i="195"/>
  <c r="AT6" i="181" s="1"/>
  <c r="AT25" i="194"/>
  <c r="AD7" i="155"/>
  <c r="AD19" i="155" s="1"/>
  <c r="AD7" i="167"/>
  <c r="AD19" i="167" s="1"/>
  <c r="AD7" i="156"/>
  <c r="AD19" i="156" s="1"/>
  <c r="AD6" i="166" s="1"/>
  <c r="K7" i="161"/>
  <c r="K27" i="79"/>
  <c r="K7" i="155"/>
  <c r="K19" i="155" s="1"/>
  <c r="K7" i="167"/>
  <c r="K19" i="167" s="1"/>
  <c r="K7" i="156"/>
  <c r="K19" i="156" s="1"/>
  <c r="K6" i="166" s="1"/>
  <c r="E7" i="182"/>
  <c r="E28" i="182" s="1"/>
  <c r="E6" i="195"/>
  <c r="E6" i="181" s="1"/>
  <c r="E25" i="194"/>
  <c r="AQ16" i="182"/>
  <c r="AQ37" i="182" s="1"/>
  <c r="AQ15" i="195"/>
  <c r="AQ15" i="181" s="1"/>
  <c r="AQ34" i="194"/>
  <c r="Y7" i="211"/>
  <c r="Y28" i="211" s="1"/>
  <c r="Y7" i="171"/>
  <c r="Y28" i="171" s="1"/>
  <c r="Y6" i="173" s="1"/>
  <c r="Y7" i="174"/>
  <c r="Y28" i="174" s="1"/>
  <c r="Y7" i="182"/>
  <c r="Y28" i="182" s="1"/>
  <c r="Y6" i="195"/>
  <c r="Y6" i="181" s="1"/>
  <c r="Y25" i="194"/>
  <c r="I7" i="211"/>
  <c r="I28" i="211" s="1"/>
  <c r="I7" i="171"/>
  <c r="I28" i="171" s="1"/>
  <c r="I6" i="173" s="1"/>
  <c r="I7" i="174"/>
  <c r="I28" i="174" s="1"/>
  <c r="I7" i="182"/>
  <c r="I28" i="182" s="1"/>
  <c r="I6" i="195"/>
  <c r="I6" i="181" s="1"/>
  <c r="I25" i="194"/>
  <c r="AY7" i="161"/>
  <c r="AY27" i="79"/>
  <c r="AB7" i="186"/>
  <c r="AB7" i="185"/>
  <c r="AB7" i="184"/>
  <c r="AB28" i="144"/>
  <c r="W27" i="79"/>
  <c r="W7" i="161"/>
  <c r="L7" i="186"/>
  <c r="L7" i="185"/>
  <c r="L7" i="184"/>
  <c r="L28" i="144"/>
  <c r="G7" i="161"/>
  <c r="G27" i="79"/>
  <c r="C13" i="157"/>
  <c r="C15" i="194"/>
  <c r="C16" i="132"/>
  <c r="C36" i="132" s="1"/>
  <c r="C15" i="160" s="1"/>
  <c r="C16" i="79"/>
  <c r="C16" i="172"/>
  <c r="Y13" i="157"/>
  <c r="Y15" i="194"/>
  <c r="Y16" i="132"/>
  <c r="Y36" i="132" s="1"/>
  <c r="Y15" i="160" s="1"/>
  <c r="Y16" i="79"/>
  <c r="Y16" i="172"/>
  <c r="AE16" i="210"/>
  <c r="AE36" i="210" s="1"/>
  <c r="AE16" i="209"/>
  <c r="AE36" i="209" s="1"/>
  <c r="Y16" i="193"/>
  <c r="AD16" i="144" s="1"/>
  <c r="AV15" i="194"/>
  <c r="AV16" i="79"/>
  <c r="AV16" i="132"/>
  <c r="AV36" i="132" s="1"/>
  <c r="AV15" i="160" s="1"/>
  <c r="I9" i="157"/>
  <c r="I9" i="194"/>
  <c r="I10" i="132"/>
  <c r="I30" i="132" s="1"/>
  <c r="I9" i="160" s="1"/>
  <c r="I10" i="79"/>
  <c r="O10" i="210"/>
  <c r="O30" i="210" s="1"/>
  <c r="O10" i="209"/>
  <c r="O30" i="209" s="1"/>
  <c r="I10" i="172"/>
  <c r="I10" i="193"/>
  <c r="N10" i="144" s="1"/>
  <c r="E13" i="157"/>
  <c r="E15" i="194"/>
  <c r="E16" i="132"/>
  <c r="E36" i="132" s="1"/>
  <c r="E15" i="160" s="1"/>
  <c r="E16" i="79"/>
  <c r="E16" i="172"/>
  <c r="I11" i="157"/>
  <c r="I12" i="194"/>
  <c r="I13" i="132"/>
  <c r="I33" i="132" s="1"/>
  <c r="I12" i="160" s="1"/>
  <c r="I13" i="79"/>
  <c r="O13" i="210"/>
  <c r="O33" i="210" s="1"/>
  <c r="O13" i="209"/>
  <c r="O33" i="209" s="1"/>
  <c r="I13" i="193"/>
  <c r="N13" i="144" s="1"/>
  <c r="I13" i="172"/>
  <c r="P13" i="157"/>
  <c r="P15" i="194"/>
  <c r="P16" i="79"/>
  <c r="P16" i="132"/>
  <c r="P36" i="132" s="1"/>
  <c r="P15" i="160" s="1"/>
  <c r="V16" i="210"/>
  <c r="V36" i="210" s="1"/>
  <c r="V16" i="209"/>
  <c r="V36" i="209" s="1"/>
  <c r="P16" i="172"/>
  <c r="P16" i="193"/>
  <c r="U16" i="144" s="1"/>
  <c r="AD11" i="157"/>
  <c r="AD12" i="194"/>
  <c r="AD13" i="132"/>
  <c r="AD33" i="132" s="1"/>
  <c r="AD12" i="160" s="1"/>
  <c r="AD13" i="79"/>
  <c r="AJ13" i="210"/>
  <c r="AJ33" i="210" s="1"/>
  <c r="AD13" i="172"/>
  <c r="AD13" i="193"/>
  <c r="AI13" i="144" s="1"/>
  <c r="AJ13" i="209"/>
  <c r="AJ33" i="209" s="1"/>
  <c r="AM12" i="194"/>
  <c r="AM13" i="132"/>
  <c r="AM33" i="132" s="1"/>
  <c r="AM12" i="160" s="1"/>
  <c r="AS13" i="210"/>
  <c r="AS33" i="210" s="1"/>
  <c r="AS13" i="209"/>
  <c r="AS33" i="209" s="1"/>
  <c r="AM13" i="79"/>
  <c r="C11" i="157"/>
  <c r="C11" i="155" s="1"/>
  <c r="C23" i="155" s="1"/>
  <c r="C12" i="194"/>
  <c r="C13" i="132"/>
  <c r="C33" i="132" s="1"/>
  <c r="C12" i="160" s="1"/>
  <c r="C13" i="79"/>
  <c r="C13" i="172"/>
  <c r="F9" i="157"/>
  <c r="F10" i="132"/>
  <c r="F30" i="132" s="1"/>
  <c r="F9" i="160" s="1"/>
  <c r="F9" i="194"/>
  <c r="F10" i="79"/>
  <c r="F10" i="193"/>
  <c r="K10" i="144" s="1"/>
  <c r="F10" i="172"/>
  <c r="G11" i="157"/>
  <c r="G12" i="194"/>
  <c r="G13" i="132"/>
  <c r="G33" i="132" s="1"/>
  <c r="G12" i="160" s="1"/>
  <c r="M13" i="209"/>
  <c r="M33" i="209" s="1"/>
  <c r="G13" i="79"/>
  <c r="M13" i="210"/>
  <c r="M33" i="210" s="1"/>
  <c r="G13" i="172"/>
  <c r="G13" i="193"/>
  <c r="L13" i="144" s="1"/>
  <c r="I13" i="157"/>
  <c r="I15" i="194"/>
  <c r="I16" i="132"/>
  <c r="I36" i="132" s="1"/>
  <c r="I15" i="160" s="1"/>
  <c r="I16" i="79"/>
  <c r="O16" i="210"/>
  <c r="O36" i="210" s="1"/>
  <c r="O16" i="209"/>
  <c r="O36" i="209" s="1"/>
  <c r="I16" i="172"/>
  <c r="I16" i="193"/>
  <c r="N16" i="144" s="1"/>
  <c r="W9" i="157"/>
  <c r="W9" i="194"/>
  <c r="W10" i="132"/>
  <c r="W30" i="132" s="1"/>
  <c r="W9" i="160" s="1"/>
  <c r="AC10" i="210"/>
  <c r="AC30" i="210" s="1"/>
  <c r="AC10" i="209"/>
  <c r="AC30" i="209" s="1"/>
  <c r="W10" i="79"/>
  <c r="W10" i="193"/>
  <c r="AB10" i="144" s="1"/>
  <c r="W10" i="172"/>
  <c r="Y11" i="157"/>
  <c r="Y12" i="194"/>
  <c r="Y13" i="132"/>
  <c r="Y33" i="132" s="1"/>
  <c r="Y12" i="160" s="1"/>
  <c r="Y13" i="79"/>
  <c r="AE13" i="210"/>
  <c r="AE33" i="210" s="1"/>
  <c r="Y13" i="172"/>
  <c r="AE13" i="209"/>
  <c r="AE33" i="209" s="1"/>
  <c r="Y13" i="193"/>
  <c r="AD13" i="144" s="1"/>
  <c r="AD13" i="157"/>
  <c r="AD15" i="194"/>
  <c r="AD16" i="132"/>
  <c r="AD36" i="132" s="1"/>
  <c r="AD15" i="160" s="1"/>
  <c r="AD16" i="79"/>
  <c r="AD16" i="172"/>
  <c r="AJ16" i="210"/>
  <c r="AJ36" i="210" s="1"/>
  <c r="AD16" i="193"/>
  <c r="AI16" i="144" s="1"/>
  <c r="AJ16" i="209"/>
  <c r="AJ36" i="209" s="1"/>
  <c r="AJ12" i="194"/>
  <c r="AJ13" i="79"/>
  <c r="AJ13" i="132"/>
  <c r="AJ33" i="132" s="1"/>
  <c r="AJ12" i="160" s="1"/>
  <c r="AP13" i="210"/>
  <c r="AP33" i="210" s="1"/>
  <c r="AP13" i="209"/>
  <c r="AP33" i="209" s="1"/>
  <c r="AM15" i="194"/>
  <c r="AM16" i="132"/>
  <c r="AM36" i="132" s="1"/>
  <c r="AM15" i="160" s="1"/>
  <c r="AS16" i="210"/>
  <c r="AS36" i="210" s="1"/>
  <c r="AS16" i="209"/>
  <c r="AS36" i="209" s="1"/>
  <c r="AM16" i="79"/>
  <c r="AV12" i="194"/>
  <c r="AV13" i="79"/>
  <c r="AV13" i="132"/>
  <c r="AV33" i="132" s="1"/>
  <c r="AV12" i="160" s="1"/>
  <c r="AY15" i="194"/>
  <c r="AY16" i="132"/>
  <c r="AY36" i="132" s="1"/>
  <c r="AY15" i="160" s="1"/>
  <c r="AY16" i="79"/>
  <c r="I7" i="194"/>
  <c r="I8" i="132"/>
  <c r="I28" i="132" s="1"/>
  <c r="I7" i="160" s="1"/>
  <c r="O8" i="209"/>
  <c r="O28" i="209" s="1"/>
  <c r="I8" i="79"/>
  <c r="I8" i="172"/>
  <c r="I8" i="193"/>
  <c r="N8" i="144" s="1"/>
  <c r="O8" i="210"/>
  <c r="O28" i="210" s="1"/>
  <c r="E7" i="194"/>
  <c r="E8" i="132"/>
  <c r="E28" i="132" s="1"/>
  <c r="E7" i="160" s="1"/>
  <c r="E8" i="79"/>
  <c r="E8" i="172"/>
  <c r="AT7" i="194"/>
  <c r="AT8" i="79"/>
  <c r="AT8" i="132"/>
  <c r="AT28" i="132" s="1"/>
  <c r="AT7" i="160" s="1"/>
  <c r="K11" i="157"/>
  <c r="K12" i="194"/>
  <c r="K13" i="132"/>
  <c r="K33" i="132" s="1"/>
  <c r="K12" i="160" s="1"/>
  <c r="Q13" i="209"/>
  <c r="Q33" i="209" s="1"/>
  <c r="Q13" i="210"/>
  <c r="Q33" i="210" s="1"/>
  <c r="K13" i="79"/>
  <c r="K13" i="172"/>
  <c r="K13" i="193"/>
  <c r="P13" i="144" s="1"/>
  <c r="AV7" i="194"/>
  <c r="AV8" i="132"/>
  <c r="AV28" i="132" s="1"/>
  <c r="AV7" i="160" s="1"/>
  <c r="AV8" i="79"/>
  <c r="K7" i="194"/>
  <c r="K8" i="132"/>
  <c r="K28" i="132" s="1"/>
  <c r="K7" i="160" s="1"/>
  <c r="K8" i="79"/>
  <c r="Q8" i="210"/>
  <c r="Q28" i="210" s="1"/>
  <c r="Q8" i="209"/>
  <c r="Q28" i="209" s="1"/>
  <c r="K8" i="172"/>
  <c r="K8" i="193"/>
  <c r="P8" i="144" s="1"/>
  <c r="AQ18" i="194"/>
  <c r="AQ19" i="132"/>
  <c r="AQ39" i="132" s="1"/>
  <c r="AQ18" i="160" s="1"/>
  <c r="AQ19" i="79"/>
  <c r="AW19" i="209"/>
  <c r="AW39" i="209" s="1"/>
  <c r="AW19" i="210"/>
  <c r="AW39" i="210" s="1"/>
  <c r="AQ10" i="161"/>
  <c r="AQ30" i="79"/>
  <c r="AV27" i="79"/>
  <c r="AV7" i="161"/>
  <c r="AG7" i="182"/>
  <c r="AG28" i="182" s="1"/>
  <c r="AG6" i="195"/>
  <c r="AG6" i="181" s="1"/>
  <c r="AG25" i="194"/>
  <c r="P7" i="211"/>
  <c r="P28" i="211" s="1"/>
  <c r="P7" i="171"/>
  <c r="P28" i="171" s="1"/>
  <c r="P6" i="173" s="1"/>
  <c r="P7" i="174"/>
  <c r="P28" i="174" s="1"/>
  <c r="P6" i="195"/>
  <c r="P6" i="181" s="1"/>
  <c r="P7" i="182"/>
  <c r="P28" i="182" s="1"/>
  <c r="P25" i="194"/>
  <c r="F7" i="161"/>
  <c r="F27" i="79"/>
  <c r="AQ13" i="161"/>
  <c r="AQ33" i="79"/>
  <c r="AQ13" i="182"/>
  <c r="AQ34" i="182" s="1"/>
  <c r="AQ12" i="195"/>
  <c r="AQ12" i="181" s="1"/>
  <c r="AQ31" i="194"/>
  <c r="AI28" i="144"/>
  <c r="AI7" i="186"/>
  <c r="AI7" i="185"/>
  <c r="AI7" i="184"/>
  <c r="AD7" i="161"/>
  <c r="AD27" i="79"/>
  <c r="P7" i="186"/>
  <c r="P7" i="185"/>
  <c r="P7" i="184"/>
  <c r="P28" i="144"/>
  <c r="E7" i="211"/>
  <c r="E28" i="211" s="1"/>
  <c r="E7" i="171"/>
  <c r="E28" i="171" s="1"/>
  <c r="E6" i="173" s="1"/>
  <c r="E7" i="174"/>
  <c r="E28" i="174" s="1"/>
  <c r="E7" i="155"/>
  <c r="E19" i="155" s="1"/>
  <c r="E7" i="167"/>
  <c r="E19" i="167" s="1"/>
  <c r="E7" i="156"/>
  <c r="E19" i="156" s="1"/>
  <c r="E6" i="166" s="1"/>
  <c r="AM7" i="182"/>
  <c r="AM28" i="182" s="1"/>
  <c r="AM25" i="194"/>
  <c r="AM6" i="195"/>
  <c r="AM6" i="181" s="1"/>
  <c r="Y7" i="155"/>
  <c r="Y19" i="155" s="1"/>
  <c r="Y7" i="167"/>
  <c r="Y19" i="167" s="1"/>
  <c r="Y7" i="156"/>
  <c r="Y19" i="156" s="1"/>
  <c r="Y6" i="166" s="1"/>
  <c r="I7" i="155"/>
  <c r="I19" i="155" s="1"/>
  <c r="I7" i="167"/>
  <c r="I19" i="167" s="1"/>
  <c r="I7" i="156"/>
  <c r="I19" i="156" s="1"/>
  <c r="I6" i="166" s="1"/>
  <c r="C7" i="182"/>
  <c r="C28" i="182" s="1"/>
  <c r="C6" i="195"/>
  <c r="C6" i="181" s="1"/>
  <c r="C25" i="194"/>
  <c r="AQ8" i="161"/>
  <c r="AQ28" i="79"/>
  <c r="W7" i="211"/>
  <c r="W28" i="211" s="1"/>
  <c r="W7" i="171"/>
  <c r="W28" i="171" s="1"/>
  <c r="W6" i="173" s="1"/>
  <c r="W7" i="174"/>
  <c r="W28" i="174" s="1"/>
  <c r="G7" i="211"/>
  <c r="G28" i="211" s="1"/>
  <c r="G7" i="171"/>
  <c r="G28" i="171" s="1"/>
  <c r="G6" i="173" s="1"/>
  <c r="G7" i="174"/>
  <c r="G28" i="174" s="1"/>
  <c r="G13" i="157"/>
  <c r="G13" i="155" s="1"/>
  <c r="G25" i="155" s="1"/>
  <c r="G15" i="194"/>
  <c r="G16" i="132"/>
  <c r="G36" i="132" s="1"/>
  <c r="G15" i="160" s="1"/>
  <c r="M16" i="210"/>
  <c r="M36" i="210" s="1"/>
  <c r="M16" i="209"/>
  <c r="M36" i="209" s="1"/>
  <c r="G16" i="193"/>
  <c r="L16" i="144" s="1"/>
  <c r="G16" i="79"/>
  <c r="G16" i="172"/>
  <c r="AJ15" i="194"/>
  <c r="AJ16" i="79"/>
  <c r="AJ16" i="132"/>
  <c r="AJ36" i="132" s="1"/>
  <c r="AJ15" i="160" s="1"/>
  <c r="AP16" i="210"/>
  <c r="AP36" i="210" s="1"/>
  <c r="AP16" i="209"/>
  <c r="AP36" i="209" s="1"/>
  <c r="AY7" i="194"/>
  <c r="AY8" i="132"/>
  <c r="AY28" i="132" s="1"/>
  <c r="AY7" i="160" s="1"/>
  <c r="AY8" i="79"/>
  <c r="G7" i="194"/>
  <c r="G8" i="132"/>
  <c r="G28" i="132" s="1"/>
  <c r="G7" i="160" s="1"/>
  <c r="G8" i="79"/>
  <c r="M8" i="210"/>
  <c r="M28" i="210" s="1"/>
  <c r="M8" i="209"/>
  <c r="M28" i="209" s="1"/>
  <c r="G8" i="193"/>
  <c r="L8" i="144" s="1"/>
  <c r="G8" i="172"/>
  <c r="AD7" i="194"/>
  <c r="AD8" i="79"/>
  <c r="AD8" i="132"/>
  <c r="AD28" i="132" s="1"/>
  <c r="AD7" i="160" s="1"/>
  <c r="AJ8" i="210"/>
  <c r="AJ28" i="210" s="1"/>
  <c r="AJ8" i="209"/>
  <c r="AJ28" i="209" s="1"/>
  <c r="AD8" i="172"/>
  <c r="AD8" i="193"/>
  <c r="AI8" i="144" s="1"/>
  <c r="F7" i="194"/>
  <c r="F8" i="79"/>
  <c r="F8" i="132"/>
  <c r="F28" i="132" s="1"/>
  <c r="F7" i="160" s="1"/>
  <c r="F8" i="172"/>
  <c r="F8" i="193"/>
  <c r="K8" i="144" s="1"/>
  <c r="K13" i="157"/>
  <c r="K15" i="194"/>
  <c r="K16" i="132"/>
  <c r="K36" i="132" s="1"/>
  <c r="K15" i="160" s="1"/>
  <c r="K16" i="79"/>
  <c r="Q16" i="210"/>
  <c r="Q36" i="210" s="1"/>
  <c r="Q16" i="209"/>
  <c r="Q36" i="209" s="1"/>
  <c r="K16" i="193"/>
  <c r="P16" i="144" s="1"/>
  <c r="K16" i="172"/>
  <c r="C7" i="194"/>
  <c r="C8" i="132"/>
  <c r="C28" i="132" s="1"/>
  <c r="C7" i="160" s="1"/>
  <c r="C8" i="79"/>
  <c r="C8" i="172"/>
  <c r="AQ13" i="194"/>
  <c r="AQ14" i="132"/>
  <c r="AQ34" i="132" s="1"/>
  <c r="AQ13" i="160" s="1"/>
  <c r="AQ14" i="79"/>
  <c r="AW14" i="210"/>
  <c r="AW34" i="210" s="1"/>
  <c r="AW14" i="209"/>
  <c r="AW34" i="209" s="1"/>
  <c r="AG7" i="155"/>
  <c r="AG19" i="155" s="1"/>
  <c r="AG7" i="167"/>
  <c r="AG19" i="167" s="1"/>
  <c r="AG7" i="156"/>
  <c r="AG19" i="156" s="1"/>
  <c r="AG6" i="166" s="1"/>
  <c r="P7" i="155"/>
  <c r="P19" i="155" s="1"/>
  <c r="P7" i="167"/>
  <c r="P19" i="167" s="1"/>
  <c r="P7" i="156"/>
  <c r="P19" i="156" s="1"/>
  <c r="P6" i="166" s="1"/>
  <c r="AT7" i="161"/>
  <c r="AT27" i="79"/>
  <c r="K7" i="211"/>
  <c r="K28" i="211" s="1"/>
  <c r="K7" i="171"/>
  <c r="K28" i="171" s="1"/>
  <c r="K6" i="173" s="1"/>
  <c r="K7" i="174"/>
  <c r="K28" i="174" s="1"/>
  <c r="E7" i="161"/>
  <c r="E27" i="79"/>
  <c r="AQ16" i="161"/>
  <c r="AQ36" i="79"/>
  <c r="AD7" i="186"/>
  <c r="AD7" i="185"/>
  <c r="AD7" i="184"/>
  <c r="AD28" i="144"/>
  <c r="Y7" i="161"/>
  <c r="Y27" i="79"/>
  <c r="N7" i="186"/>
  <c r="N7" i="185"/>
  <c r="N7" i="184"/>
  <c r="N28" i="144"/>
  <c r="I7" i="161"/>
  <c r="I27" i="79"/>
  <c r="C7" i="161"/>
  <c r="C27" i="79"/>
  <c r="C7" i="167"/>
  <c r="C19" i="167" s="1"/>
  <c r="C7" i="156"/>
  <c r="C19" i="156" s="1"/>
  <c r="C6" i="166" s="1"/>
  <c r="AY7" i="182"/>
  <c r="AY28" i="182" s="1"/>
  <c r="AY6" i="195"/>
  <c r="AY6" i="181" s="1"/>
  <c r="AY25" i="194"/>
  <c r="AJ27" i="79"/>
  <c r="AJ7" i="161"/>
  <c r="W7" i="182"/>
  <c r="W28" i="182" s="1"/>
  <c r="W25" i="194"/>
  <c r="W6" i="195"/>
  <c r="W6" i="181" s="1"/>
  <c r="G7" i="182"/>
  <c r="G28" i="182" s="1"/>
  <c r="G25" i="194"/>
  <c r="G6" i="195"/>
  <c r="G6" i="181" s="1"/>
  <c r="F11" i="157"/>
  <c r="F12" i="194"/>
  <c r="F13" i="132"/>
  <c r="F33" i="132" s="1"/>
  <c r="F12" i="160" s="1"/>
  <c r="F13" i="79"/>
  <c r="F13" i="172"/>
  <c r="F13" i="193"/>
  <c r="K13" i="144" s="1"/>
  <c r="W11" i="157"/>
  <c r="W12" i="194"/>
  <c r="W13" i="132"/>
  <c r="W33" i="132" s="1"/>
  <c r="W12" i="160" s="1"/>
  <c r="AC13" i="209"/>
  <c r="AC33" i="209" s="1"/>
  <c r="W13" i="79"/>
  <c r="AC13" i="210"/>
  <c r="AC33" i="210" s="1"/>
  <c r="W13" i="172"/>
  <c r="W13" i="193"/>
  <c r="AB13" i="144" s="1"/>
  <c r="AG11" i="157"/>
  <c r="AG12" i="194"/>
  <c r="AG13" i="132"/>
  <c r="AG33" i="132" s="1"/>
  <c r="AG12" i="160" s="1"/>
  <c r="AG13" i="79"/>
  <c r="AM13" i="210"/>
  <c r="AM33" i="210" s="1"/>
  <c r="AM13" i="209"/>
  <c r="AM33" i="209" s="1"/>
  <c r="AG13" i="193"/>
  <c r="AL13" i="144" s="1"/>
  <c r="E11" i="157"/>
  <c r="E12" i="194"/>
  <c r="E13" i="132"/>
  <c r="E33" i="132" s="1"/>
  <c r="E12" i="160" s="1"/>
  <c r="E13" i="79"/>
  <c r="E13" i="172"/>
  <c r="P11" i="157"/>
  <c r="P12" i="194"/>
  <c r="P13" i="79"/>
  <c r="V13" i="209"/>
  <c r="V33" i="209" s="1"/>
  <c r="P13" i="132"/>
  <c r="P33" i="132" s="1"/>
  <c r="P12" i="160" s="1"/>
  <c r="V13" i="210"/>
  <c r="V33" i="210" s="1"/>
  <c r="P13" i="193"/>
  <c r="U13" i="144" s="1"/>
  <c r="P13" i="172"/>
  <c r="W13" i="157"/>
  <c r="W15" i="194"/>
  <c r="W16" i="132"/>
  <c r="W36" i="132" s="1"/>
  <c r="W15" i="160" s="1"/>
  <c r="AC16" i="210"/>
  <c r="AC36" i="210" s="1"/>
  <c r="AC16" i="209"/>
  <c r="AC36" i="209" s="1"/>
  <c r="W16" i="79"/>
  <c r="W16" i="172"/>
  <c r="W16" i="193"/>
  <c r="AB16" i="144" s="1"/>
  <c r="AD9" i="157"/>
  <c r="AD10" i="132"/>
  <c r="AD30" i="132" s="1"/>
  <c r="AD9" i="160" s="1"/>
  <c r="AD9" i="194"/>
  <c r="AD10" i="79"/>
  <c r="AD10" i="172"/>
  <c r="AJ10" i="209"/>
  <c r="AJ30" i="209" s="1"/>
  <c r="AD10" i="193"/>
  <c r="AI10" i="144" s="1"/>
  <c r="AJ10" i="210"/>
  <c r="AJ30" i="210" s="1"/>
  <c r="AG13" i="157"/>
  <c r="AG15" i="194"/>
  <c r="AG16" i="132"/>
  <c r="AG36" i="132" s="1"/>
  <c r="AG15" i="160" s="1"/>
  <c r="AG16" i="79"/>
  <c r="AM16" i="209"/>
  <c r="AM36" i="209" s="1"/>
  <c r="AM16" i="210"/>
  <c r="AM36" i="210" s="1"/>
  <c r="AG16" i="193"/>
  <c r="AL16" i="144" s="1"/>
  <c r="AM9" i="194"/>
  <c r="AM10" i="132"/>
  <c r="AM30" i="132" s="1"/>
  <c r="AM9" i="160" s="1"/>
  <c r="AS10" i="210"/>
  <c r="AS30" i="210" s="1"/>
  <c r="AM10" i="79"/>
  <c r="AS10" i="209"/>
  <c r="AS30" i="209" s="1"/>
  <c r="AT12" i="194"/>
  <c r="AT13" i="132"/>
  <c r="AT33" i="132" s="1"/>
  <c r="AT12" i="160" s="1"/>
  <c r="AT13" i="79"/>
  <c r="AY9" i="194"/>
  <c r="AY10" i="132"/>
  <c r="AY30" i="132" s="1"/>
  <c r="AY9" i="160" s="1"/>
  <c r="AY10" i="79"/>
  <c r="AV9" i="194"/>
  <c r="AV10" i="79"/>
  <c r="AV10" i="132"/>
  <c r="AV30" i="132" s="1"/>
  <c r="AV9" i="160" s="1"/>
  <c r="AJ7" i="194"/>
  <c r="AJ8" i="132"/>
  <c r="AJ28" i="132" s="1"/>
  <c r="AJ7" i="160" s="1"/>
  <c r="AJ8" i="79"/>
  <c r="AP8" i="210"/>
  <c r="AP28" i="210" s="1"/>
  <c r="AP8" i="209"/>
  <c r="AP28" i="209" s="1"/>
  <c r="Y7" i="194"/>
  <c r="Y8" i="132"/>
  <c r="Y28" i="132" s="1"/>
  <c r="Y7" i="160" s="1"/>
  <c r="AE8" i="209"/>
  <c r="AE28" i="209" s="1"/>
  <c r="Y8" i="79"/>
  <c r="AE8" i="210"/>
  <c r="AE28" i="210" s="1"/>
  <c r="Y8" i="172"/>
  <c r="Y8" i="193"/>
  <c r="AD8" i="144" s="1"/>
  <c r="AM7" i="194"/>
  <c r="AM8" i="132"/>
  <c r="AM28" i="132" s="1"/>
  <c r="AM7" i="160" s="1"/>
  <c r="AM8" i="79"/>
  <c r="AS8" i="210"/>
  <c r="AS28" i="210" s="1"/>
  <c r="AS8" i="209"/>
  <c r="AS28" i="209" s="1"/>
  <c r="K9" i="157"/>
  <c r="K9" i="194"/>
  <c r="K10" i="132"/>
  <c r="K30" i="132" s="1"/>
  <c r="K9" i="160" s="1"/>
  <c r="Q10" i="210"/>
  <c r="Q30" i="210" s="1"/>
  <c r="Q10" i="209"/>
  <c r="Q30" i="209" s="1"/>
  <c r="K10" i="79"/>
  <c r="K10" i="193"/>
  <c r="P10" i="144" s="1"/>
  <c r="K10" i="172"/>
  <c r="P7" i="194"/>
  <c r="P8" i="132"/>
  <c r="P28" i="132" s="1"/>
  <c r="P7" i="160" s="1"/>
  <c r="P8" i="79"/>
  <c r="P8" i="172"/>
  <c r="V8" i="210"/>
  <c r="V28" i="210" s="1"/>
  <c r="V8" i="209"/>
  <c r="V28" i="209" s="1"/>
  <c r="P8" i="193"/>
  <c r="U8" i="144" s="1"/>
  <c r="AG9" i="157"/>
  <c r="AG9" i="194"/>
  <c r="AG10" i="132"/>
  <c r="AG30" i="132" s="1"/>
  <c r="AG9" i="160" s="1"/>
  <c r="AG10" i="79"/>
  <c r="AM10" i="209"/>
  <c r="AM30" i="209" s="1"/>
  <c r="AM10" i="210"/>
  <c r="AM30" i="210" s="1"/>
  <c r="AG10" i="193"/>
  <c r="AL10" i="144" s="1"/>
  <c r="AV6" i="195"/>
  <c r="AV6" i="181" s="1"/>
  <c r="AV25" i="194"/>
  <c r="AV7" i="182"/>
  <c r="AV28" i="182" s="1"/>
  <c r="AG7" i="161"/>
  <c r="AG27" i="79"/>
  <c r="P27" i="79"/>
  <c r="P7" i="161"/>
  <c r="K7" i="186"/>
  <c r="K7" i="185"/>
  <c r="K7" i="184"/>
  <c r="K28" i="144"/>
  <c r="F7" i="182"/>
  <c r="F28" i="182" s="1"/>
  <c r="F6" i="195"/>
  <c r="F6" i="181" s="1"/>
  <c r="F25" i="194"/>
  <c r="AD7" i="174"/>
  <c r="AD28" i="174" s="1"/>
  <c r="AD7" i="171"/>
  <c r="AD28" i="171" s="1"/>
  <c r="AD6" i="173" s="1"/>
  <c r="AD7" i="211"/>
  <c r="AD28" i="211" s="1"/>
  <c r="AD7" i="182"/>
  <c r="AD28" i="182" s="1"/>
  <c r="AD6" i="195"/>
  <c r="AD6" i="181" s="1"/>
  <c r="AD25" i="194"/>
  <c r="K7" i="182"/>
  <c r="K28" i="182" s="1"/>
  <c r="K6" i="195"/>
  <c r="K6" i="181" s="1"/>
  <c r="K25" i="194"/>
  <c r="AM7" i="161"/>
  <c r="AM27" i="79"/>
  <c r="C7" i="211"/>
  <c r="C28" i="211" s="1"/>
  <c r="C7" i="171"/>
  <c r="C28" i="171" s="1"/>
  <c r="C6" i="173" s="1"/>
  <c r="C7" i="174"/>
  <c r="C28" i="174" s="1"/>
  <c r="AQ8" i="182"/>
  <c r="AQ29" i="182" s="1"/>
  <c r="AQ7" i="195"/>
  <c r="AQ7" i="181" s="1"/>
  <c r="AQ26" i="194"/>
  <c r="AJ7" i="182"/>
  <c r="AJ28" i="182" s="1"/>
  <c r="AJ6" i="195"/>
  <c r="AJ6" i="181" s="1"/>
  <c r="AJ25" i="194"/>
  <c r="W7" i="155"/>
  <c r="W19" i="155" s="1"/>
  <c r="W7" i="167"/>
  <c r="W19" i="167" s="1"/>
  <c r="W7" i="156"/>
  <c r="W19" i="156" s="1"/>
  <c r="W6" i="166" s="1"/>
  <c r="G7" i="167"/>
  <c r="G19" i="167" s="1"/>
  <c r="G7" i="156"/>
  <c r="G19" i="156" s="1"/>
  <c r="G6" i="166" s="1"/>
  <c r="G9" i="155"/>
  <c r="G21" i="155" s="1"/>
  <c r="G11" i="155"/>
  <c r="G23" i="155" s="1"/>
  <c r="C13" i="155"/>
  <c r="C25" i="155" s="1"/>
  <c r="C9" i="155"/>
  <c r="C21" i="155" s="1"/>
  <c r="K16" i="210"/>
  <c r="K36" i="210" s="1"/>
  <c r="K16" i="209"/>
  <c r="K36" i="209" s="1"/>
  <c r="E16" i="193"/>
  <c r="J16" i="144" s="1"/>
  <c r="I10" i="210"/>
  <c r="I30" i="210" s="1"/>
  <c r="I10" i="209"/>
  <c r="I30" i="209" s="1"/>
  <c r="C10" i="193"/>
  <c r="H10" i="144" s="1"/>
  <c r="K10" i="210"/>
  <c r="K30" i="210" s="1"/>
  <c r="K10" i="209"/>
  <c r="K30" i="209" s="1"/>
  <c r="E10" i="193"/>
  <c r="J10" i="144" s="1"/>
  <c r="H7" i="186"/>
  <c r="H7" i="185"/>
  <c r="H7" i="184"/>
  <c r="H28" i="144"/>
  <c r="K13" i="210"/>
  <c r="K33" i="210" s="1"/>
  <c r="K13" i="209"/>
  <c r="K33" i="209" s="1"/>
  <c r="E13" i="193"/>
  <c r="J13" i="144" s="1"/>
  <c r="K8" i="210"/>
  <c r="K28" i="210" s="1"/>
  <c r="K8" i="209"/>
  <c r="K28" i="209" s="1"/>
  <c r="E8" i="193"/>
  <c r="J8" i="144" s="1"/>
  <c r="I13" i="210"/>
  <c r="I33" i="210" s="1"/>
  <c r="I13" i="209"/>
  <c r="I33" i="209" s="1"/>
  <c r="C13" i="193"/>
  <c r="H13" i="144" s="1"/>
  <c r="L10" i="210"/>
  <c r="L30" i="210" s="1"/>
  <c r="L10" i="209"/>
  <c r="L30" i="209" s="1"/>
  <c r="L16" i="210"/>
  <c r="L36" i="210" s="1"/>
  <c r="L16" i="209"/>
  <c r="L36" i="209" s="1"/>
  <c r="I16" i="210"/>
  <c r="I36" i="210" s="1"/>
  <c r="I16" i="209"/>
  <c r="I36" i="209" s="1"/>
  <c r="C16" i="193"/>
  <c r="H16" i="144" s="1"/>
  <c r="L13" i="210"/>
  <c r="L33" i="210" s="1"/>
  <c r="L13" i="209"/>
  <c r="L33" i="209" s="1"/>
  <c r="L8" i="210"/>
  <c r="L28" i="210" s="1"/>
  <c r="L8" i="209"/>
  <c r="L28" i="209" s="1"/>
  <c r="I8" i="210"/>
  <c r="I28" i="210" s="1"/>
  <c r="I8" i="209"/>
  <c r="I28" i="209" s="1"/>
  <c r="C8" i="193"/>
  <c r="H8" i="144" s="1"/>
  <c r="J7" i="185"/>
  <c r="J7" i="184"/>
  <c r="J7" i="186"/>
  <c r="J28" i="144"/>
  <c r="C21" i="54"/>
  <c r="AV19" i="54"/>
  <c r="AG11" i="54"/>
  <c r="K11" i="54"/>
  <c r="C19" i="54"/>
  <c r="K19" i="54"/>
  <c r="K21" i="54"/>
  <c r="G21" i="54"/>
  <c r="AM19" i="54"/>
  <c r="I21" i="54"/>
  <c r="K17" i="54"/>
  <c r="AT19" i="54"/>
  <c r="AD21" i="54"/>
  <c r="F19" i="54"/>
  <c r="AT21" i="54"/>
  <c r="Y21" i="54"/>
  <c r="P19" i="54"/>
  <c r="W21" i="54"/>
  <c r="P21" i="54"/>
  <c r="AV21" i="54"/>
  <c r="E21" i="54"/>
  <c r="AD19" i="54"/>
  <c r="AY19" i="54"/>
  <c r="AY21" i="54"/>
  <c r="K14" i="54"/>
  <c r="I19" i="54"/>
  <c r="AM11" i="54"/>
  <c r="F11" i="54"/>
  <c r="W11" i="54"/>
  <c r="AM21" i="54"/>
  <c r="F14" i="54"/>
  <c r="P14" i="54"/>
  <c r="W14" i="54"/>
  <c r="AJ17" i="54"/>
  <c r="AT11" i="54"/>
  <c r="AY11" i="54"/>
  <c r="I17" i="54"/>
  <c r="AD17" i="54"/>
  <c r="E14" i="54"/>
  <c r="Y11" i="54"/>
  <c r="AG14" i="54"/>
  <c r="Y14" i="54"/>
  <c r="G17" i="54"/>
  <c r="Y17" i="54"/>
  <c r="AJ11" i="54"/>
  <c r="AV17" i="54"/>
  <c r="E19" i="54"/>
  <c r="P11" i="54"/>
  <c r="Y19" i="54"/>
  <c r="AJ14" i="54"/>
  <c r="AG21" i="54"/>
  <c r="AG19" i="54"/>
  <c r="C14" i="54"/>
  <c r="F17" i="54"/>
  <c r="I11" i="54"/>
  <c r="P17" i="54"/>
  <c r="W17" i="54"/>
  <c r="AD11" i="54"/>
  <c r="AJ21" i="54"/>
  <c r="AT14" i="54"/>
  <c r="AY14" i="54"/>
  <c r="E11" i="54"/>
  <c r="G11" i="54"/>
  <c r="AM14" i="54"/>
  <c r="E17" i="54"/>
  <c r="G14" i="54"/>
  <c r="AG17" i="54"/>
  <c r="AM17" i="54"/>
  <c r="AV14" i="54"/>
  <c r="AV11" i="54"/>
  <c r="C11" i="54"/>
  <c r="G19" i="54"/>
  <c r="C17" i="54"/>
  <c r="F21" i="54"/>
  <c r="I14" i="54"/>
  <c r="W19" i="54"/>
  <c r="AD14" i="54"/>
  <c r="AJ19" i="54"/>
  <c r="AT17" i="54"/>
  <c r="AY17" i="54"/>
  <c r="W18" i="194" l="1"/>
  <c r="W19" i="132"/>
  <c r="W39" i="132" s="1"/>
  <c r="W18" i="160" s="1"/>
  <c r="W19" i="79"/>
  <c r="AC19" i="209"/>
  <c r="AC39" i="209" s="1"/>
  <c r="AC19" i="210"/>
  <c r="AC39" i="210" s="1"/>
  <c r="W19" i="172"/>
  <c r="W19" i="193"/>
  <c r="AB19" i="144" s="1"/>
  <c r="AM16" i="194"/>
  <c r="AM17" i="132"/>
  <c r="AM37" i="132" s="1"/>
  <c r="AM16" i="160" s="1"/>
  <c r="AM17" i="79"/>
  <c r="AS17" i="210"/>
  <c r="AS37" i="210" s="1"/>
  <c r="AS17" i="209"/>
  <c r="AS37" i="209" s="1"/>
  <c r="P17" i="132"/>
  <c r="P37" i="132" s="1"/>
  <c r="P16" i="160" s="1"/>
  <c r="P16" i="194"/>
  <c r="P17" i="79"/>
  <c r="V17" i="210"/>
  <c r="V37" i="210" s="1"/>
  <c r="P17" i="172"/>
  <c r="P17" i="193"/>
  <c r="U17" i="144" s="1"/>
  <c r="V17" i="209"/>
  <c r="V37" i="209" s="1"/>
  <c r="Y16" i="194"/>
  <c r="Y17" i="132"/>
  <c r="Y37" i="132" s="1"/>
  <c r="Y16" i="160" s="1"/>
  <c r="Y17" i="79"/>
  <c r="AE17" i="209"/>
  <c r="AE37" i="209" s="1"/>
  <c r="AE17" i="210"/>
  <c r="AE37" i="210" s="1"/>
  <c r="Y17" i="193"/>
  <c r="AD17" i="144" s="1"/>
  <c r="Y17" i="172"/>
  <c r="AV20" i="194"/>
  <c r="AV21" i="132"/>
  <c r="AV41" i="132" s="1"/>
  <c r="AV20" i="160" s="1"/>
  <c r="AV21" i="79"/>
  <c r="K9" i="155"/>
  <c r="K21" i="155" s="1"/>
  <c r="K9" i="156"/>
  <c r="K21" i="156" s="1"/>
  <c r="K8" i="166" s="1"/>
  <c r="K9" i="167"/>
  <c r="K21" i="167" s="1"/>
  <c r="Y8" i="182"/>
  <c r="Y29" i="182" s="1"/>
  <c r="Y7" i="195"/>
  <c r="Y7" i="181" s="1"/>
  <c r="Y26" i="194"/>
  <c r="AL16" i="186"/>
  <c r="AL16" i="185"/>
  <c r="AL16" i="184"/>
  <c r="AL37" i="144"/>
  <c r="AI10" i="186"/>
  <c r="AI10" i="185"/>
  <c r="AI10" i="184"/>
  <c r="AI31" i="144"/>
  <c r="AD10" i="182"/>
  <c r="AD31" i="182" s="1"/>
  <c r="AD9" i="195"/>
  <c r="AD9" i="181" s="1"/>
  <c r="AD28" i="194"/>
  <c r="P33" i="79"/>
  <c r="P13" i="161"/>
  <c r="I13" i="194"/>
  <c r="I14" i="132"/>
  <c r="I34" i="132" s="1"/>
  <c r="I13" i="160" s="1"/>
  <c r="O14" i="209"/>
  <c r="O34" i="209" s="1"/>
  <c r="I14" i="79"/>
  <c r="I14" i="172"/>
  <c r="I14" i="193"/>
  <c r="N14" i="144" s="1"/>
  <c r="O14" i="210"/>
  <c r="O34" i="210" s="1"/>
  <c r="AG16" i="194"/>
  <c r="AG17" i="132"/>
  <c r="AG37" i="132" s="1"/>
  <c r="AG16" i="160" s="1"/>
  <c r="AM17" i="210"/>
  <c r="AM37" i="210" s="1"/>
  <c r="AG17" i="79"/>
  <c r="AM17" i="209"/>
  <c r="AM37" i="209" s="1"/>
  <c r="AG17" i="193"/>
  <c r="AL17" i="144" s="1"/>
  <c r="AJ20" i="194"/>
  <c r="AJ21" i="132"/>
  <c r="AJ41" i="132" s="1"/>
  <c r="AJ20" i="160" s="1"/>
  <c r="AJ21" i="79"/>
  <c r="AP21" i="210"/>
  <c r="AP41" i="210" s="1"/>
  <c r="AP21" i="209"/>
  <c r="AP41" i="209" s="1"/>
  <c r="E18" i="194"/>
  <c r="E19" i="132"/>
  <c r="E39" i="132" s="1"/>
  <c r="E18" i="160" s="1"/>
  <c r="E19" i="79"/>
  <c r="E19" i="172"/>
  <c r="AT10" i="194"/>
  <c r="AT11" i="79"/>
  <c r="AT11" i="132"/>
  <c r="AT31" i="132" s="1"/>
  <c r="AT10" i="160" s="1"/>
  <c r="F13" i="194"/>
  <c r="F14" i="79"/>
  <c r="F14" i="132"/>
  <c r="F34" i="132" s="1"/>
  <c r="F13" i="160" s="1"/>
  <c r="F14" i="172"/>
  <c r="F14" i="193"/>
  <c r="K14" i="144" s="1"/>
  <c r="P20" i="194"/>
  <c r="P21" i="132"/>
  <c r="P41" i="132" s="1"/>
  <c r="P20" i="160" s="1"/>
  <c r="P21" i="79"/>
  <c r="V21" i="210"/>
  <c r="V41" i="210" s="1"/>
  <c r="V21" i="209"/>
  <c r="V41" i="209" s="1"/>
  <c r="P21" i="172"/>
  <c r="P21" i="193"/>
  <c r="U21" i="144" s="1"/>
  <c r="AT20" i="194"/>
  <c r="AT21" i="79"/>
  <c r="AT21" i="132"/>
  <c r="AT41" i="132" s="1"/>
  <c r="AT20" i="160" s="1"/>
  <c r="K16" i="194"/>
  <c r="K17" i="132"/>
  <c r="K37" i="132" s="1"/>
  <c r="K16" i="160" s="1"/>
  <c r="K17" i="79"/>
  <c r="Q17" i="209"/>
  <c r="Q37" i="209" s="1"/>
  <c r="K17" i="172"/>
  <c r="K17" i="193"/>
  <c r="P17" i="144" s="1"/>
  <c r="Q17" i="210"/>
  <c r="Q37" i="210" s="1"/>
  <c r="K20" i="194"/>
  <c r="K21" i="132"/>
  <c r="K41" i="132" s="1"/>
  <c r="K20" i="160" s="1"/>
  <c r="K21" i="79"/>
  <c r="Q21" i="210"/>
  <c r="Q41" i="210" s="1"/>
  <c r="Q21" i="209"/>
  <c r="Q41" i="209" s="1"/>
  <c r="K21" i="172"/>
  <c r="K21" i="193"/>
  <c r="P21" i="144" s="1"/>
  <c r="AG10" i="194"/>
  <c r="AG11" i="132"/>
  <c r="AG31" i="132" s="1"/>
  <c r="AG10" i="160" s="1"/>
  <c r="AG11" i="79"/>
  <c r="AM11" i="210"/>
  <c r="AM31" i="210" s="1"/>
  <c r="AM11" i="209"/>
  <c r="AM31" i="209" s="1"/>
  <c r="AG11" i="193"/>
  <c r="AL11" i="144" s="1"/>
  <c r="AG9" i="155"/>
  <c r="AG21" i="155" s="1"/>
  <c r="AG9" i="167"/>
  <c r="AG21" i="167" s="1"/>
  <c r="AG9" i="156"/>
  <c r="AG21" i="156" s="1"/>
  <c r="AG8" i="166" s="1"/>
  <c r="P8" i="174"/>
  <c r="P29" i="174" s="1"/>
  <c r="P8" i="171"/>
  <c r="P29" i="171" s="1"/>
  <c r="P7" i="173" s="1"/>
  <c r="P8" i="211"/>
  <c r="P29" i="211" s="1"/>
  <c r="K10" i="211"/>
  <c r="K31" i="211" s="1"/>
  <c r="K10" i="171"/>
  <c r="K31" i="171" s="1"/>
  <c r="K9" i="173" s="1"/>
  <c r="K10" i="174"/>
  <c r="K31" i="174" s="1"/>
  <c r="AM8" i="182"/>
  <c r="AM29" i="182" s="1"/>
  <c r="AM7" i="195"/>
  <c r="AM7" i="181" s="1"/>
  <c r="AM26" i="194"/>
  <c r="Y8" i="161"/>
  <c r="Y28" i="79"/>
  <c r="AJ8" i="182"/>
  <c r="AJ29" i="182" s="1"/>
  <c r="AJ7" i="195"/>
  <c r="AJ7" i="181" s="1"/>
  <c r="AJ26" i="194"/>
  <c r="AY10" i="161"/>
  <c r="AY30" i="79"/>
  <c r="AG16" i="182"/>
  <c r="AG37" i="182" s="1"/>
  <c r="AG34" i="194"/>
  <c r="AG15" i="195"/>
  <c r="AG15" i="181" s="1"/>
  <c r="W16" i="161"/>
  <c r="W36" i="79"/>
  <c r="W16" i="182"/>
  <c r="W37" i="182" s="1"/>
  <c r="W34" i="194"/>
  <c r="W15" i="195"/>
  <c r="W15" i="181" s="1"/>
  <c r="P13" i="182"/>
  <c r="P34" i="182" s="1"/>
  <c r="P12" i="195"/>
  <c r="P12" i="181" s="1"/>
  <c r="P31" i="194"/>
  <c r="AG13" i="182"/>
  <c r="AG34" i="182" s="1"/>
  <c r="AG31" i="194"/>
  <c r="AG12" i="195"/>
  <c r="AG12" i="181" s="1"/>
  <c r="W13" i="182"/>
  <c r="W34" i="182" s="1"/>
  <c r="W12" i="195"/>
  <c r="W12" i="181" s="1"/>
  <c r="W31" i="194"/>
  <c r="F13" i="161"/>
  <c r="F33" i="79"/>
  <c r="K16" i="182"/>
  <c r="K37" i="182" s="1"/>
  <c r="K15" i="195"/>
  <c r="K15" i="181" s="1"/>
  <c r="K34" i="194"/>
  <c r="AD8" i="211"/>
  <c r="AD29" i="211" s="1"/>
  <c r="AD8" i="174"/>
  <c r="AD29" i="174" s="1"/>
  <c r="AD8" i="171"/>
  <c r="AD29" i="171" s="1"/>
  <c r="AD7" i="173" s="1"/>
  <c r="AD28" i="79"/>
  <c r="AD8" i="161"/>
  <c r="G8" i="182"/>
  <c r="G29" i="182" s="1"/>
  <c r="G7" i="195"/>
  <c r="G7" i="181" s="1"/>
  <c r="G26" i="194"/>
  <c r="AJ16" i="182"/>
  <c r="AJ37" i="182" s="1"/>
  <c r="AJ15" i="195"/>
  <c r="AJ15" i="181" s="1"/>
  <c r="AJ34" i="194"/>
  <c r="G13" i="156"/>
  <c r="G25" i="156" s="1"/>
  <c r="G12" i="166" s="1"/>
  <c r="G13" i="167"/>
  <c r="G25" i="167" s="1"/>
  <c r="AQ19" i="161"/>
  <c r="AQ39" i="79"/>
  <c r="K8" i="174"/>
  <c r="K29" i="174" s="1"/>
  <c r="K8" i="171"/>
  <c r="K29" i="171" s="1"/>
  <c r="K7" i="173" s="1"/>
  <c r="K8" i="211"/>
  <c r="K29" i="211" s="1"/>
  <c r="AV8" i="182"/>
  <c r="AV29" i="182" s="1"/>
  <c r="AV7" i="195"/>
  <c r="AV7" i="181" s="1"/>
  <c r="AV26" i="194"/>
  <c r="K11" i="155"/>
  <c r="K23" i="155" s="1"/>
  <c r="K11" i="156"/>
  <c r="K23" i="156" s="1"/>
  <c r="K10" i="166" s="1"/>
  <c r="K11" i="167"/>
  <c r="K23" i="167" s="1"/>
  <c r="E8" i="211"/>
  <c r="E29" i="211" s="1"/>
  <c r="E8" i="174"/>
  <c r="E29" i="174" s="1"/>
  <c r="E8" i="171"/>
  <c r="E29" i="171" s="1"/>
  <c r="E7" i="173" s="1"/>
  <c r="AV13" i="182"/>
  <c r="AV34" i="182" s="1"/>
  <c r="AV12" i="195"/>
  <c r="AV12" i="181" s="1"/>
  <c r="AV31" i="194"/>
  <c r="AI16" i="186"/>
  <c r="AI16" i="185"/>
  <c r="AI16" i="184"/>
  <c r="AI37" i="144"/>
  <c r="AB31" i="144"/>
  <c r="AB10" i="186"/>
  <c r="AB10" i="185"/>
  <c r="AB10" i="184"/>
  <c r="I16" i="174"/>
  <c r="I37" i="174" s="1"/>
  <c r="I16" i="211"/>
  <c r="I37" i="211" s="1"/>
  <c r="I16" i="171"/>
  <c r="I37" i="171" s="1"/>
  <c r="I15" i="173" s="1"/>
  <c r="G13" i="211"/>
  <c r="G34" i="211" s="1"/>
  <c r="G13" i="171"/>
  <c r="G34" i="171" s="1"/>
  <c r="G12" i="173" s="1"/>
  <c r="G13" i="174"/>
  <c r="G34" i="174" s="1"/>
  <c r="K31" i="144"/>
  <c r="K10" i="186"/>
  <c r="K10" i="185"/>
  <c r="K10" i="184"/>
  <c r="F9" i="155"/>
  <c r="F21" i="155" s="1"/>
  <c r="F9" i="167"/>
  <c r="F21" i="167" s="1"/>
  <c r="F9" i="156"/>
  <c r="F21" i="156" s="1"/>
  <c r="F8" i="166" s="1"/>
  <c r="C13" i="182"/>
  <c r="C34" i="182" s="1"/>
  <c r="C12" i="195"/>
  <c r="C12" i="181" s="1"/>
  <c r="C31" i="194"/>
  <c r="AI34" i="144"/>
  <c r="AI13" i="186"/>
  <c r="AI13" i="185"/>
  <c r="AI13" i="184"/>
  <c r="P16" i="174"/>
  <c r="P37" i="174" s="1"/>
  <c r="P16" i="211"/>
  <c r="P37" i="211" s="1"/>
  <c r="P16" i="171"/>
  <c r="P37" i="171" s="1"/>
  <c r="P15" i="173" s="1"/>
  <c r="P36" i="79"/>
  <c r="P16" i="161"/>
  <c r="N13" i="186"/>
  <c r="N13" i="185"/>
  <c r="N13" i="184"/>
  <c r="N34" i="144"/>
  <c r="E16" i="161"/>
  <c r="E36" i="79"/>
  <c r="N10" i="186"/>
  <c r="N10" i="185"/>
  <c r="N10" i="184"/>
  <c r="N31" i="144"/>
  <c r="I10" i="161"/>
  <c r="I30" i="79"/>
  <c r="C16" i="161"/>
  <c r="C36" i="79"/>
  <c r="AQ21" i="161"/>
  <c r="AQ41" i="79"/>
  <c r="AQ17" i="182"/>
  <c r="AQ38" i="182" s="1"/>
  <c r="AQ35" i="194"/>
  <c r="AQ16" i="195"/>
  <c r="AQ16" i="181" s="1"/>
  <c r="E9" i="195"/>
  <c r="E9" i="181" s="1"/>
  <c r="E10" i="182"/>
  <c r="E31" i="182" s="1"/>
  <c r="E28" i="194"/>
  <c r="AY13" i="161"/>
  <c r="AY33" i="79"/>
  <c r="AT16" i="182"/>
  <c r="AT37" i="182" s="1"/>
  <c r="AT15" i="195"/>
  <c r="AT15" i="181" s="1"/>
  <c r="AT34" i="194"/>
  <c r="L31" i="144"/>
  <c r="L10" i="186"/>
  <c r="L10" i="185"/>
  <c r="L10" i="184"/>
  <c r="K37" i="144"/>
  <c r="K16" i="186"/>
  <c r="K16" i="185"/>
  <c r="K16" i="184"/>
  <c r="F13" i="155"/>
  <c r="F25" i="155" s="1"/>
  <c r="F13" i="167"/>
  <c r="F25" i="167" s="1"/>
  <c r="F13" i="156"/>
  <c r="F25" i="156" s="1"/>
  <c r="F12" i="166" s="1"/>
  <c r="U31" i="144"/>
  <c r="U10" i="185"/>
  <c r="U10" i="186"/>
  <c r="U10" i="184"/>
  <c r="G18" i="194"/>
  <c r="G19" i="132"/>
  <c r="G39" i="132" s="1"/>
  <c r="G18" i="160" s="1"/>
  <c r="G19" i="79"/>
  <c r="M19" i="209"/>
  <c r="M39" i="209" s="1"/>
  <c r="M19" i="210"/>
  <c r="M39" i="210" s="1"/>
  <c r="G19" i="172"/>
  <c r="G19" i="193"/>
  <c r="L19" i="144" s="1"/>
  <c r="AG18" i="194"/>
  <c r="AG19" i="132"/>
  <c r="AG39" i="132" s="1"/>
  <c r="AG18" i="160" s="1"/>
  <c r="AG19" i="79"/>
  <c r="AM19" i="210"/>
  <c r="AM39" i="210" s="1"/>
  <c r="AM19" i="209"/>
  <c r="AM39" i="209" s="1"/>
  <c r="AG19" i="193"/>
  <c r="AL19" i="144" s="1"/>
  <c r="Y10" i="194"/>
  <c r="Y11" i="132"/>
  <c r="Y31" i="132" s="1"/>
  <c r="Y10" i="160" s="1"/>
  <c r="AE11" i="209"/>
  <c r="AE31" i="209" s="1"/>
  <c r="AE11" i="210"/>
  <c r="AE31" i="210" s="1"/>
  <c r="Y11" i="79"/>
  <c r="Y11" i="172"/>
  <c r="Y11" i="193"/>
  <c r="AD11" i="144" s="1"/>
  <c r="F10" i="194"/>
  <c r="F11" i="79"/>
  <c r="F11" i="132"/>
  <c r="F31" i="132" s="1"/>
  <c r="F10" i="160" s="1"/>
  <c r="F11" i="172"/>
  <c r="F11" i="193"/>
  <c r="K11" i="144" s="1"/>
  <c r="Y20" i="194"/>
  <c r="Y21" i="132"/>
  <c r="Y41" i="132" s="1"/>
  <c r="Y20" i="160" s="1"/>
  <c r="AE21" i="209"/>
  <c r="AE41" i="209" s="1"/>
  <c r="Y21" i="79"/>
  <c r="AE21" i="210"/>
  <c r="AE41" i="210" s="1"/>
  <c r="Y21" i="172"/>
  <c r="Y21" i="193"/>
  <c r="AD21" i="144" s="1"/>
  <c r="K10" i="194"/>
  <c r="K11" i="132"/>
  <c r="K31" i="132" s="1"/>
  <c r="K10" i="160" s="1"/>
  <c r="K11" i="79"/>
  <c r="Q11" i="209"/>
  <c r="Q31" i="209" s="1"/>
  <c r="Q11" i="210"/>
  <c r="Q31" i="210" s="1"/>
  <c r="K11" i="172"/>
  <c r="K11" i="193"/>
  <c r="P11" i="144" s="1"/>
  <c r="AM10" i="161"/>
  <c r="AM30" i="79"/>
  <c r="E13" i="161"/>
  <c r="E33" i="79"/>
  <c r="C10" i="194"/>
  <c r="C11" i="132"/>
  <c r="C31" i="132" s="1"/>
  <c r="C10" i="160" s="1"/>
  <c r="C11" i="79"/>
  <c r="C11" i="172"/>
  <c r="G10" i="194"/>
  <c r="G11" i="132"/>
  <c r="G31" i="132" s="1"/>
  <c r="G10" i="160" s="1"/>
  <c r="G11" i="79"/>
  <c r="M11" i="209"/>
  <c r="M31" i="209" s="1"/>
  <c r="G11" i="172"/>
  <c r="G11" i="193"/>
  <c r="L11" i="144" s="1"/>
  <c r="M11" i="210"/>
  <c r="M31" i="210" s="1"/>
  <c r="AG21" i="132"/>
  <c r="AG41" i="132" s="1"/>
  <c r="AG20" i="160" s="1"/>
  <c r="AM21" i="209"/>
  <c r="AM41" i="209" s="1"/>
  <c r="AG20" i="194"/>
  <c r="AG21" i="79"/>
  <c r="AM21" i="210"/>
  <c r="AM41" i="210" s="1"/>
  <c r="AG21" i="193"/>
  <c r="AL21" i="144" s="1"/>
  <c r="E13" i="194"/>
  <c r="E14" i="132"/>
  <c r="E34" i="132" s="1"/>
  <c r="E13" i="160" s="1"/>
  <c r="E14" i="79"/>
  <c r="E14" i="172"/>
  <c r="AY18" i="194"/>
  <c r="AY19" i="132"/>
  <c r="AY39" i="132" s="1"/>
  <c r="AY18" i="160" s="1"/>
  <c r="AY19" i="79"/>
  <c r="AJ18" i="194"/>
  <c r="AJ19" i="79"/>
  <c r="AJ19" i="132"/>
  <c r="AJ39" i="132" s="1"/>
  <c r="AJ18" i="160" s="1"/>
  <c r="AP19" i="210"/>
  <c r="AP39" i="210" s="1"/>
  <c r="AP19" i="209"/>
  <c r="AP39" i="209" s="1"/>
  <c r="F20" i="194"/>
  <c r="F21" i="79"/>
  <c r="F21" i="132"/>
  <c r="F41" i="132" s="1"/>
  <c r="F20" i="160" s="1"/>
  <c r="F21" i="172"/>
  <c r="F21" i="193"/>
  <c r="K21" i="144" s="1"/>
  <c r="AV11" i="132"/>
  <c r="AV31" i="132" s="1"/>
  <c r="AV10" i="160" s="1"/>
  <c r="AV10" i="194"/>
  <c r="AV11" i="79"/>
  <c r="G13" i="194"/>
  <c r="G14" i="132"/>
  <c r="G34" i="132" s="1"/>
  <c r="G13" i="160" s="1"/>
  <c r="G14" i="79"/>
  <c r="M14" i="210"/>
  <c r="M34" i="210" s="1"/>
  <c r="M14" i="209"/>
  <c r="M34" i="209" s="1"/>
  <c r="G14" i="172"/>
  <c r="G14" i="193"/>
  <c r="L14" i="144" s="1"/>
  <c r="E10" i="194"/>
  <c r="E11" i="132"/>
  <c r="E31" i="132" s="1"/>
  <c r="E10" i="160" s="1"/>
  <c r="E11" i="79"/>
  <c r="E11" i="172"/>
  <c r="AD10" i="194"/>
  <c r="AD11" i="79"/>
  <c r="AD11" i="132"/>
  <c r="AD31" i="132" s="1"/>
  <c r="AD10" i="160" s="1"/>
  <c r="AJ11" i="209"/>
  <c r="AJ31" i="209" s="1"/>
  <c r="AJ11" i="210"/>
  <c r="AJ31" i="210" s="1"/>
  <c r="AD11" i="172"/>
  <c r="AD11" i="193"/>
  <c r="AI11" i="144" s="1"/>
  <c r="F16" i="194"/>
  <c r="F17" i="79"/>
  <c r="F17" i="132"/>
  <c r="F37" i="132" s="1"/>
  <c r="F16" i="160" s="1"/>
  <c r="F17" i="172"/>
  <c r="F17" i="193"/>
  <c r="K17" i="144" s="1"/>
  <c r="AJ14" i="132"/>
  <c r="AJ34" i="132" s="1"/>
  <c r="AJ13" i="160" s="1"/>
  <c r="AJ13" i="194"/>
  <c r="AJ14" i="79"/>
  <c r="AP14" i="210"/>
  <c r="AP34" i="210" s="1"/>
  <c r="AP14" i="209"/>
  <c r="AP34" i="209" s="1"/>
  <c r="AV17" i="132"/>
  <c r="AV37" i="132" s="1"/>
  <c r="AV16" i="160" s="1"/>
  <c r="AV16" i="194"/>
  <c r="AV17" i="79"/>
  <c r="Y13" i="194"/>
  <c r="Y14" i="132"/>
  <c r="Y34" i="132" s="1"/>
  <c r="Y13" i="160" s="1"/>
  <c r="AE14" i="209"/>
  <c r="AE34" i="209" s="1"/>
  <c r="Y14" i="172"/>
  <c r="Y14" i="79"/>
  <c r="AE14" i="210"/>
  <c r="AE34" i="210" s="1"/>
  <c r="Y14" i="193"/>
  <c r="AD14" i="144" s="1"/>
  <c r="AD16" i="194"/>
  <c r="AD17" i="79"/>
  <c r="AD17" i="132"/>
  <c r="AD37" i="132" s="1"/>
  <c r="AD16" i="160" s="1"/>
  <c r="AJ17" i="209"/>
  <c r="AJ37" i="209" s="1"/>
  <c r="AJ17" i="210"/>
  <c r="AJ37" i="210" s="1"/>
  <c r="AD17" i="172"/>
  <c r="AD17" i="193"/>
  <c r="AI17" i="144" s="1"/>
  <c r="AJ16" i="194"/>
  <c r="AJ17" i="132"/>
  <c r="AJ37" i="132" s="1"/>
  <c r="AJ16" i="160" s="1"/>
  <c r="AJ17" i="79"/>
  <c r="AP17" i="210"/>
  <c r="AP37" i="210" s="1"/>
  <c r="AP17" i="209"/>
  <c r="AP37" i="209" s="1"/>
  <c r="AM20" i="194"/>
  <c r="AM21" i="132"/>
  <c r="AM41" i="132" s="1"/>
  <c r="AM20" i="160" s="1"/>
  <c r="AM21" i="79"/>
  <c r="AS21" i="210"/>
  <c r="AS41" i="210" s="1"/>
  <c r="AS21" i="209"/>
  <c r="AS41" i="209" s="1"/>
  <c r="I18" i="194"/>
  <c r="I19" i="132"/>
  <c r="I39" i="132" s="1"/>
  <c r="I18" i="160" s="1"/>
  <c r="I19" i="79"/>
  <c r="O19" i="210"/>
  <c r="O39" i="210" s="1"/>
  <c r="O19" i="209"/>
  <c r="O39" i="209" s="1"/>
  <c r="I19" i="193"/>
  <c r="N19" i="144" s="1"/>
  <c r="I19" i="172"/>
  <c r="AD18" i="194"/>
  <c r="AD19" i="132"/>
  <c r="AD39" i="132" s="1"/>
  <c r="AD18" i="160" s="1"/>
  <c r="AD19" i="79"/>
  <c r="AJ19" i="210"/>
  <c r="AJ39" i="210" s="1"/>
  <c r="AD19" i="172"/>
  <c r="AJ19" i="209"/>
  <c r="AJ39" i="209" s="1"/>
  <c r="AD19" i="193"/>
  <c r="AI19" i="144" s="1"/>
  <c r="W20" i="194"/>
  <c r="W21" i="132"/>
  <c r="W41" i="132" s="1"/>
  <c r="W20" i="160" s="1"/>
  <c r="W21" i="79"/>
  <c r="AC21" i="210"/>
  <c r="AC41" i="210" s="1"/>
  <c r="W21" i="172"/>
  <c r="AC21" i="209"/>
  <c r="AC41" i="209" s="1"/>
  <c r="W21" i="193"/>
  <c r="AB21" i="144" s="1"/>
  <c r="F18" i="194"/>
  <c r="F19" i="132"/>
  <c r="F39" i="132" s="1"/>
  <c r="F18" i="160" s="1"/>
  <c r="F19" i="79"/>
  <c r="F19" i="172"/>
  <c r="F19" i="193"/>
  <c r="K19" i="144" s="1"/>
  <c r="I20" i="194"/>
  <c r="I21" i="132"/>
  <c r="I41" i="132" s="1"/>
  <c r="I20" i="160" s="1"/>
  <c r="O21" i="209"/>
  <c r="O41" i="209" s="1"/>
  <c r="I21" i="79"/>
  <c r="O21" i="210"/>
  <c r="O41" i="210" s="1"/>
  <c r="I21" i="172"/>
  <c r="I21" i="193"/>
  <c r="N21" i="144" s="1"/>
  <c r="K18" i="194"/>
  <c r="K19" i="132"/>
  <c r="K39" i="132" s="1"/>
  <c r="K18" i="160" s="1"/>
  <c r="Q19" i="209"/>
  <c r="Q39" i="209" s="1"/>
  <c r="K19" i="79"/>
  <c r="Q19" i="210"/>
  <c r="Q39" i="210" s="1"/>
  <c r="K19" i="172"/>
  <c r="K19" i="193"/>
  <c r="P19" i="144" s="1"/>
  <c r="AV18" i="194"/>
  <c r="AV19" i="79"/>
  <c r="AV19" i="132"/>
  <c r="AV39" i="132" s="1"/>
  <c r="AV18" i="160" s="1"/>
  <c r="AG10" i="161"/>
  <c r="AG30" i="79"/>
  <c r="U8" i="186"/>
  <c r="U8" i="185"/>
  <c r="U8" i="184"/>
  <c r="U29" i="144"/>
  <c r="P8" i="161"/>
  <c r="P28" i="79"/>
  <c r="P31" i="144"/>
  <c r="P10" i="186"/>
  <c r="P10" i="185"/>
  <c r="P10" i="184"/>
  <c r="AD29" i="144"/>
  <c r="AD8" i="186"/>
  <c r="AD8" i="185"/>
  <c r="AD8" i="184"/>
  <c r="AT13" i="182"/>
  <c r="AT34" i="182" s="1"/>
  <c r="AT31" i="194"/>
  <c r="AT12" i="195"/>
  <c r="AT12" i="181" s="1"/>
  <c r="AG13" i="155"/>
  <c r="AG25" i="155" s="1"/>
  <c r="AG13" i="167"/>
  <c r="AG25" i="167" s="1"/>
  <c r="AG13" i="156"/>
  <c r="AG25" i="156" s="1"/>
  <c r="AG12" i="166" s="1"/>
  <c r="AD10" i="171"/>
  <c r="AD31" i="171" s="1"/>
  <c r="AD9" i="173" s="1"/>
  <c r="AD10" i="174"/>
  <c r="AD31" i="174" s="1"/>
  <c r="AD10" i="211"/>
  <c r="AD31" i="211" s="1"/>
  <c r="AD9" i="155"/>
  <c r="AD21" i="155" s="1"/>
  <c r="AD9" i="167"/>
  <c r="AD21" i="167" s="1"/>
  <c r="AD9" i="156"/>
  <c r="AD21" i="156" s="1"/>
  <c r="AD8" i="166" s="1"/>
  <c r="W13" i="155"/>
  <c r="W25" i="155" s="1"/>
  <c r="W13" i="156"/>
  <c r="W25" i="156" s="1"/>
  <c r="W12" i="166" s="1"/>
  <c r="W13" i="167"/>
  <c r="W25" i="167" s="1"/>
  <c r="P11" i="155"/>
  <c r="P23" i="155" s="1"/>
  <c r="P11" i="156"/>
  <c r="P23" i="156" s="1"/>
  <c r="P10" i="166" s="1"/>
  <c r="P11" i="167"/>
  <c r="P23" i="167" s="1"/>
  <c r="E13" i="182"/>
  <c r="E34" i="182" s="1"/>
  <c r="E12" i="195"/>
  <c r="E12" i="181" s="1"/>
  <c r="E31" i="194"/>
  <c r="AG11" i="155"/>
  <c r="AG23" i="155" s="1"/>
  <c r="AG11" i="156"/>
  <c r="AG23" i="156" s="1"/>
  <c r="AG10" i="166" s="1"/>
  <c r="AG11" i="167"/>
  <c r="AG23" i="167" s="1"/>
  <c r="W13" i="161"/>
  <c r="W33" i="79"/>
  <c r="W11" i="155"/>
  <c r="W23" i="155" s="1"/>
  <c r="W11" i="156"/>
  <c r="W23" i="156" s="1"/>
  <c r="W10" i="166" s="1"/>
  <c r="W11" i="167"/>
  <c r="W23" i="167" s="1"/>
  <c r="AQ14" i="182"/>
  <c r="AQ35" i="182" s="1"/>
  <c r="AQ32" i="194"/>
  <c r="AQ13" i="195"/>
  <c r="AQ13" i="181" s="1"/>
  <c r="C8" i="182"/>
  <c r="C29" i="182" s="1"/>
  <c r="C7" i="195"/>
  <c r="C7" i="181" s="1"/>
  <c r="C26" i="194"/>
  <c r="K13" i="155"/>
  <c r="K25" i="155" s="1"/>
  <c r="K13" i="156"/>
  <c r="K25" i="156" s="1"/>
  <c r="K12" i="166" s="1"/>
  <c r="K13" i="167"/>
  <c r="K25" i="167" s="1"/>
  <c r="F28" i="79"/>
  <c r="F8" i="161"/>
  <c r="AD8" i="182"/>
  <c r="AD29" i="182" s="1"/>
  <c r="AD7" i="195"/>
  <c r="AD7" i="181" s="1"/>
  <c r="AD26" i="194"/>
  <c r="AY8" i="161"/>
  <c r="AY28" i="79"/>
  <c r="G16" i="211"/>
  <c r="G37" i="211" s="1"/>
  <c r="G16" i="171"/>
  <c r="G37" i="171" s="1"/>
  <c r="G15" i="173" s="1"/>
  <c r="G16" i="174"/>
  <c r="G37" i="174" s="1"/>
  <c r="K8" i="182"/>
  <c r="K29" i="182" s="1"/>
  <c r="K7" i="195"/>
  <c r="K7" i="181" s="1"/>
  <c r="K26" i="194"/>
  <c r="P13" i="186"/>
  <c r="P13" i="185"/>
  <c r="P13" i="184"/>
  <c r="P34" i="144"/>
  <c r="E8" i="161"/>
  <c r="E28" i="79"/>
  <c r="N29" i="144"/>
  <c r="N8" i="186"/>
  <c r="N8" i="185"/>
  <c r="N8" i="184"/>
  <c r="AY16" i="182"/>
  <c r="AY37" i="182" s="1"/>
  <c r="AY15" i="195"/>
  <c r="AY15" i="181" s="1"/>
  <c r="AY34" i="194"/>
  <c r="AM16" i="161"/>
  <c r="AM36" i="79"/>
  <c r="AM16" i="182"/>
  <c r="AM37" i="182" s="1"/>
  <c r="AM34" i="194"/>
  <c r="AM15" i="195"/>
  <c r="AM15" i="181" s="1"/>
  <c r="AJ33" i="79"/>
  <c r="AJ13" i="161"/>
  <c r="AD16" i="182"/>
  <c r="AD37" i="182" s="1"/>
  <c r="AD15" i="195"/>
  <c r="AD15" i="181" s="1"/>
  <c r="AD34" i="194"/>
  <c r="Y13" i="211"/>
  <c r="Y34" i="211" s="1"/>
  <c r="Y13" i="171"/>
  <c r="Y34" i="171" s="1"/>
  <c r="Y12" i="173" s="1"/>
  <c r="Y13" i="174"/>
  <c r="Y34" i="174" s="1"/>
  <c r="Y31" i="194"/>
  <c r="Y12" i="195"/>
  <c r="Y12" i="181" s="1"/>
  <c r="Y13" i="182"/>
  <c r="Y34" i="182" s="1"/>
  <c r="W10" i="161"/>
  <c r="W30" i="79"/>
  <c r="W10" i="182"/>
  <c r="W31" i="182" s="1"/>
  <c r="W9" i="195"/>
  <c r="W9" i="181" s="1"/>
  <c r="W28" i="194"/>
  <c r="I16" i="182"/>
  <c r="I37" i="182" s="1"/>
  <c r="I34" i="194"/>
  <c r="I15" i="195"/>
  <c r="I15" i="181" s="1"/>
  <c r="G13" i="182"/>
  <c r="G34" i="182" s="1"/>
  <c r="G12" i="195"/>
  <c r="G12" i="181" s="1"/>
  <c r="G31" i="194"/>
  <c r="F10" i="161"/>
  <c r="F30" i="79"/>
  <c r="C13" i="211"/>
  <c r="C34" i="211" s="1"/>
  <c r="C13" i="171"/>
  <c r="C34" i="171" s="1"/>
  <c r="C12" i="173" s="1"/>
  <c r="C13" i="174"/>
  <c r="C34" i="174" s="1"/>
  <c r="C11" i="156"/>
  <c r="C23" i="156" s="1"/>
  <c r="C10" i="166" s="1"/>
  <c r="C11" i="167"/>
  <c r="C23" i="167" s="1"/>
  <c r="AD13" i="174"/>
  <c r="AD34" i="174" s="1"/>
  <c r="AD13" i="171"/>
  <c r="AD34" i="171" s="1"/>
  <c r="AD12" i="173" s="1"/>
  <c r="AD13" i="211"/>
  <c r="AD34" i="211" s="1"/>
  <c r="AD13" i="182"/>
  <c r="AD34" i="182" s="1"/>
  <c r="AD31" i="194"/>
  <c r="AD12" i="195"/>
  <c r="AD12" i="181" s="1"/>
  <c r="P16" i="182"/>
  <c r="P37" i="182" s="1"/>
  <c r="P15" i="195"/>
  <c r="P15" i="181" s="1"/>
  <c r="P34" i="194"/>
  <c r="I13" i="182"/>
  <c r="I34" i="182" s="1"/>
  <c r="I12" i="195"/>
  <c r="I12" i="181" s="1"/>
  <c r="I31" i="194"/>
  <c r="I10" i="174"/>
  <c r="I31" i="174" s="1"/>
  <c r="I10" i="211"/>
  <c r="I31" i="211" s="1"/>
  <c r="I10" i="171"/>
  <c r="I31" i="171" s="1"/>
  <c r="I9" i="173" s="1"/>
  <c r="AV36" i="79"/>
  <c r="AV16" i="161"/>
  <c r="Y16" i="182"/>
  <c r="Y37" i="182" s="1"/>
  <c r="Y34" i="194"/>
  <c r="Y15" i="195"/>
  <c r="Y15" i="181" s="1"/>
  <c r="AQ11" i="161"/>
  <c r="AQ31" i="79"/>
  <c r="E10" i="174"/>
  <c r="E31" i="174" s="1"/>
  <c r="E10" i="211"/>
  <c r="E31" i="211" s="1"/>
  <c r="E10" i="171"/>
  <c r="E31" i="171" s="1"/>
  <c r="E9" i="173" s="1"/>
  <c r="E9" i="155"/>
  <c r="E21" i="155" s="1"/>
  <c r="E9" i="156"/>
  <c r="E21" i="156" s="1"/>
  <c r="E8" i="166" s="1"/>
  <c r="E9" i="167"/>
  <c r="E21" i="167" s="1"/>
  <c r="C10" i="182"/>
  <c r="C31" i="182" s="1"/>
  <c r="C9" i="195"/>
  <c r="C9" i="181" s="1"/>
  <c r="C28" i="194"/>
  <c r="W8" i="174"/>
  <c r="W29" i="174" s="1"/>
  <c r="W8" i="171"/>
  <c r="W29" i="171" s="1"/>
  <c r="W7" i="173" s="1"/>
  <c r="W8" i="211"/>
  <c r="W29" i="211" s="1"/>
  <c r="W8" i="182"/>
  <c r="W29" i="182" s="1"/>
  <c r="W7" i="195"/>
  <c r="W7" i="181" s="1"/>
  <c r="W26" i="194"/>
  <c r="AJ30" i="79"/>
  <c r="AJ10" i="161"/>
  <c r="Y10" i="182"/>
  <c r="Y31" i="182" s="1"/>
  <c r="Y9" i="195"/>
  <c r="Y9" i="181" s="1"/>
  <c r="Y28" i="194"/>
  <c r="G10" i="161"/>
  <c r="G30" i="79"/>
  <c r="G10" i="182"/>
  <c r="G31" i="182" s="1"/>
  <c r="G9" i="195"/>
  <c r="G9" i="181" s="1"/>
  <c r="G28" i="194"/>
  <c r="F16" i="161"/>
  <c r="F36" i="79"/>
  <c r="AT10" i="161"/>
  <c r="AT30" i="79"/>
  <c r="P10" i="174"/>
  <c r="P31" i="174" s="1"/>
  <c r="P10" i="211"/>
  <c r="P31" i="211" s="1"/>
  <c r="P10" i="171"/>
  <c r="P31" i="171" s="1"/>
  <c r="P9" i="173" s="1"/>
  <c r="P30" i="79"/>
  <c r="P10" i="161"/>
  <c r="AY16" i="194"/>
  <c r="AY17" i="132"/>
  <c r="AY37" i="132" s="1"/>
  <c r="AY16" i="160" s="1"/>
  <c r="AY17" i="79"/>
  <c r="AM13" i="194"/>
  <c r="AM14" i="132"/>
  <c r="AM34" i="132" s="1"/>
  <c r="AM13" i="160" s="1"/>
  <c r="AM14" i="79"/>
  <c r="AS14" i="210"/>
  <c r="AS34" i="210" s="1"/>
  <c r="AS14" i="209"/>
  <c r="AS34" i="209" s="1"/>
  <c r="P11" i="132"/>
  <c r="P31" i="132" s="1"/>
  <c r="P10" i="160" s="1"/>
  <c r="P11" i="79"/>
  <c r="V11" i="210"/>
  <c r="V31" i="210" s="1"/>
  <c r="P10" i="194"/>
  <c r="V11" i="209"/>
  <c r="V31" i="209" s="1"/>
  <c r="P11" i="172"/>
  <c r="P11" i="193"/>
  <c r="U11" i="144" s="1"/>
  <c r="AY10" i="194"/>
  <c r="AY11" i="132"/>
  <c r="AY31" i="132" s="1"/>
  <c r="AY10" i="160" s="1"/>
  <c r="AY11" i="79"/>
  <c r="AY20" i="194"/>
  <c r="AY21" i="132"/>
  <c r="AY41" i="132" s="1"/>
  <c r="AY20" i="160" s="1"/>
  <c r="AY21" i="79"/>
  <c r="AT18" i="194"/>
  <c r="AT19" i="132"/>
  <c r="AT39" i="132" s="1"/>
  <c r="AT18" i="160" s="1"/>
  <c r="AT19" i="79"/>
  <c r="AG10" i="182"/>
  <c r="AG31" i="182" s="1"/>
  <c r="AG9" i="195"/>
  <c r="AG9" i="181" s="1"/>
  <c r="AG28" i="194"/>
  <c r="AV10" i="182"/>
  <c r="AV31" i="182" s="1"/>
  <c r="AV9" i="195"/>
  <c r="AV9" i="181" s="1"/>
  <c r="AV28" i="194"/>
  <c r="U34" i="144"/>
  <c r="U13" i="186"/>
  <c r="U13" i="184"/>
  <c r="U13" i="185"/>
  <c r="AT16" i="194"/>
  <c r="AT17" i="79"/>
  <c r="AT17" i="132"/>
  <c r="AT37" i="132" s="1"/>
  <c r="AT16" i="160" s="1"/>
  <c r="I10" i="194"/>
  <c r="I11" i="132"/>
  <c r="I31" i="132" s="1"/>
  <c r="I10" i="160" s="1"/>
  <c r="O11" i="209"/>
  <c r="O31" i="209" s="1"/>
  <c r="O11" i="210"/>
  <c r="O31" i="210" s="1"/>
  <c r="I11" i="79"/>
  <c r="I11" i="172"/>
  <c r="I11" i="193"/>
  <c r="N11" i="144" s="1"/>
  <c r="G16" i="194"/>
  <c r="G17" i="132"/>
  <c r="G37" i="132" s="1"/>
  <c r="G16" i="160" s="1"/>
  <c r="G17" i="79"/>
  <c r="M17" i="209"/>
  <c r="M37" i="209" s="1"/>
  <c r="G17" i="172"/>
  <c r="G17" i="193"/>
  <c r="L17" i="144" s="1"/>
  <c r="M17" i="210"/>
  <c r="M37" i="210" s="1"/>
  <c r="AM10" i="194"/>
  <c r="AM11" i="132"/>
  <c r="AM31" i="132" s="1"/>
  <c r="AM10" i="160" s="1"/>
  <c r="AM11" i="79"/>
  <c r="AS11" i="210"/>
  <c r="AS31" i="210" s="1"/>
  <c r="AS11" i="209"/>
  <c r="AS31" i="209" s="1"/>
  <c r="AD13" i="194"/>
  <c r="AD14" i="79"/>
  <c r="AD14" i="132"/>
  <c r="AD34" i="132" s="1"/>
  <c r="AD13" i="160" s="1"/>
  <c r="AJ14" i="210"/>
  <c r="AJ34" i="210" s="1"/>
  <c r="AJ14" i="209"/>
  <c r="AJ34" i="209" s="1"/>
  <c r="AD14" i="172"/>
  <c r="AD14" i="193"/>
  <c r="AI14" i="144" s="1"/>
  <c r="C16" i="194"/>
  <c r="C17" i="132"/>
  <c r="C37" i="132" s="1"/>
  <c r="C16" i="160" s="1"/>
  <c r="C17" i="79"/>
  <c r="C17" i="172"/>
  <c r="AV13" i="194"/>
  <c r="AV14" i="132"/>
  <c r="AV34" i="132" s="1"/>
  <c r="AV13" i="160" s="1"/>
  <c r="AV14" i="79"/>
  <c r="E16" i="194"/>
  <c r="E17" i="132"/>
  <c r="E37" i="132" s="1"/>
  <c r="E16" i="160" s="1"/>
  <c r="E17" i="79"/>
  <c r="E17" i="172"/>
  <c r="AY13" i="194"/>
  <c r="AY14" i="132"/>
  <c r="AY34" i="132" s="1"/>
  <c r="AY13" i="160" s="1"/>
  <c r="AY14" i="79"/>
  <c r="W16" i="194"/>
  <c r="W17" i="132"/>
  <c r="W37" i="132" s="1"/>
  <c r="W16" i="160" s="1"/>
  <c r="W17" i="79"/>
  <c r="W17" i="172"/>
  <c r="AC17" i="209"/>
  <c r="AC37" i="209" s="1"/>
  <c r="W17" i="193"/>
  <c r="AB17" i="144" s="1"/>
  <c r="AC17" i="210"/>
  <c r="AC37" i="210" s="1"/>
  <c r="C13" i="194"/>
  <c r="C14" i="132"/>
  <c r="C34" i="132" s="1"/>
  <c r="C13" i="160" s="1"/>
  <c r="C14" i="79"/>
  <c r="C14" i="172"/>
  <c r="Y18" i="194"/>
  <c r="Y19" i="132"/>
  <c r="Y39" i="132" s="1"/>
  <c r="Y18" i="160" s="1"/>
  <c r="Y19" i="79"/>
  <c r="AE19" i="210"/>
  <c r="AE39" i="210" s="1"/>
  <c r="Y19" i="172"/>
  <c r="AE19" i="209"/>
  <c r="AE39" i="209" s="1"/>
  <c r="Y19" i="193"/>
  <c r="AD19" i="144" s="1"/>
  <c r="AJ10" i="194"/>
  <c r="AJ11" i="132"/>
  <c r="AJ31" i="132" s="1"/>
  <c r="AJ10" i="160" s="1"/>
  <c r="AJ11" i="79"/>
  <c r="AP11" i="210"/>
  <c r="AP31" i="210" s="1"/>
  <c r="AP11" i="209"/>
  <c r="AP31" i="209" s="1"/>
  <c r="AG13" i="194"/>
  <c r="AG14" i="132"/>
  <c r="AG34" i="132" s="1"/>
  <c r="AG13" i="160" s="1"/>
  <c r="AG14" i="79"/>
  <c r="AM14" i="209"/>
  <c r="AM34" i="209" s="1"/>
  <c r="AG14" i="193"/>
  <c r="AL14" i="144" s="1"/>
  <c r="AM14" i="210"/>
  <c r="AM34" i="210" s="1"/>
  <c r="I16" i="194"/>
  <c r="I17" i="132"/>
  <c r="I37" i="132" s="1"/>
  <c r="I16" i="160" s="1"/>
  <c r="I17" i="79"/>
  <c r="O17" i="209"/>
  <c r="O37" i="209" s="1"/>
  <c r="O17" i="210"/>
  <c r="O37" i="210" s="1"/>
  <c r="I17" i="172"/>
  <c r="I17" i="193"/>
  <c r="N17" i="144" s="1"/>
  <c r="W13" i="194"/>
  <c r="W14" i="132"/>
  <c r="W34" i="132" s="1"/>
  <c r="W13" i="160" s="1"/>
  <c r="W14" i="79"/>
  <c r="AC14" i="210"/>
  <c r="AC34" i="210" s="1"/>
  <c r="W14" i="172"/>
  <c r="AC14" i="209"/>
  <c r="AC34" i="209" s="1"/>
  <c r="W14" i="193"/>
  <c r="AB14" i="144" s="1"/>
  <c r="W10" i="194"/>
  <c r="W11" i="132"/>
  <c r="W31" i="132" s="1"/>
  <c r="W10" i="160" s="1"/>
  <c r="W11" i="79"/>
  <c r="W11" i="172"/>
  <c r="AC11" i="209"/>
  <c r="AC31" i="209" s="1"/>
  <c r="W11" i="193"/>
  <c r="AB11" i="144" s="1"/>
  <c r="AC11" i="210"/>
  <c r="AC31" i="210" s="1"/>
  <c r="K13" i="194"/>
  <c r="K14" i="132"/>
  <c r="K34" i="132" s="1"/>
  <c r="K13" i="160" s="1"/>
  <c r="K14" i="79"/>
  <c r="Q14" i="210"/>
  <c r="Q34" i="210" s="1"/>
  <c r="Q14" i="209"/>
  <c r="Q34" i="209" s="1"/>
  <c r="K14" i="172"/>
  <c r="K14" i="193"/>
  <c r="P14" i="144" s="1"/>
  <c r="E20" i="194"/>
  <c r="E21" i="132"/>
  <c r="E41" i="132" s="1"/>
  <c r="E20" i="160" s="1"/>
  <c r="E21" i="79"/>
  <c r="E21" i="172"/>
  <c r="P18" i="194"/>
  <c r="P19" i="79"/>
  <c r="P19" i="132"/>
  <c r="P39" i="132" s="1"/>
  <c r="P18" i="160" s="1"/>
  <c r="V19" i="209"/>
  <c r="V39" i="209" s="1"/>
  <c r="P19" i="193"/>
  <c r="U19" i="144" s="1"/>
  <c r="P19" i="172"/>
  <c r="V19" i="210"/>
  <c r="V39" i="210" s="1"/>
  <c r="AD20" i="194"/>
  <c r="AD21" i="79"/>
  <c r="AD21" i="132"/>
  <c r="AD41" i="132" s="1"/>
  <c r="AD20" i="160" s="1"/>
  <c r="AJ21" i="210"/>
  <c r="AJ41" i="210" s="1"/>
  <c r="AJ21" i="209"/>
  <c r="AJ41" i="209" s="1"/>
  <c r="AD21" i="172"/>
  <c r="AD21" i="193"/>
  <c r="AI21" i="144" s="1"/>
  <c r="AM18" i="194"/>
  <c r="AM19" i="132"/>
  <c r="AM39" i="132" s="1"/>
  <c r="AM18" i="160" s="1"/>
  <c r="AM19" i="79"/>
  <c r="AS19" i="210"/>
  <c r="AS39" i="210" s="1"/>
  <c r="AS19" i="209"/>
  <c r="AS39" i="209" s="1"/>
  <c r="C18" i="194"/>
  <c r="C19" i="132"/>
  <c r="C39" i="132" s="1"/>
  <c r="C18" i="160" s="1"/>
  <c r="C19" i="79"/>
  <c r="C19" i="172"/>
  <c r="C20" i="194"/>
  <c r="C21" i="132"/>
  <c r="C41" i="132" s="1"/>
  <c r="C20" i="160" s="1"/>
  <c r="C21" i="79"/>
  <c r="C21" i="172"/>
  <c r="AL10" i="186"/>
  <c r="AL10" i="185"/>
  <c r="AL10" i="184"/>
  <c r="AL31" i="144"/>
  <c r="K10" i="161"/>
  <c r="K30" i="79"/>
  <c r="K10" i="182"/>
  <c r="K31" i="182" s="1"/>
  <c r="K9" i="195"/>
  <c r="K9" i="181" s="1"/>
  <c r="K28" i="194"/>
  <c r="AM8" i="161"/>
  <c r="AM28" i="79"/>
  <c r="Y8" i="211"/>
  <c r="Y29" i="211" s="1"/>
  <c r="Y8" i="174"/>
  <c r="Y29" i="174" s="1"/>
  <c r="Y8" i="171"/>
  <c r="Y29" i="171" s="1"/>
  <c r="Y7" i="173" s="1"/>
  <c r="AJ8" i="161"/>
  <c r="AJ28" i="79"/>
  <c r="AV30" i="79"/>
  <c r="AV10" i="161"/>
  <c r="AY10" i="182"/>
  <c r="AY31" i="182" s="1"/>
  <c r="AY9" i="195"/>
  <c r="AY9" i="181" s="1"/>
  <c r="AY28" i="194"/>
  <c r="AM10" i="182"/>
  <c r="AM31" i="182" s="1"/>
  <c r="AM9" i="195"/>
  <c r="AM9" i="181" s="1"/>
  <c r="AM28" i="194"/>
  <c r="AG16" i="161"/>
  <c r="AG36" i="79"/>
  <c r="AD10" i="161"/>
  <c r="AD30" i="79"/>
  <c r="AB37" i="144"/>
  <c r="AB16" i="186"/>
  <c r="AB16" i="185"/>
  <c r="AB16" i="184"/>
  <c r="P13" i="211"/>
  <c r="P34" i="211" s="1"/>
  <c r="P13" i="171"/>
  <c r="P34" i="171" s="1"/>
  <c r="P12" i="173" s="1"/>
  <c r="P13" i="174"/>
  <c r="P34" i="174" s="1"/>
  <c r="E13" i="211"/>
  <c r="E34" i="211" s="1"/>
  <c r="E13" i="171"/>
  <c r="E34" i="171" s="1"/>
  <c r="E12" i="173" s="1"/>
  <c r="E13" i="174"/>
  <c r="E34" i="174" s="1"/>
  <c r="E11" i="155"/>
  <c r="E23" i="155" s="1"/>
  <c r="E11" i="167"/>
  <c r="E23" i="167" s="1"/>
  <c r="E11" i="156"/>
  <c r="E23" i="156" s="1"/>
  <c r="E10" i="166" s="1"/>
  <c r="AG13" i="161"/>
  <c r="AG33" i="79"/>
  <c r="AB13" i="186"/>
  <c r="AB13" i="185"/>
  <c r="AB13" i="184"/>
  <c r="AB34" i="144"/>
  <c r="K13" i="186"/>
  <c r="K13" i="185"/>
  <c r="K13" i="184"/>
  <c r="K34" i="144"/>
  <c r="F13" i="182"/>
  <c r="F34" i="182" s="1"/>
  <c r="F12" i="195"/>
  <c r="F12" i="181" s="1"/>
  <c r="F31" i="194"/>
  <c r="C8" i="174"/>
  <c r="C29" i="174" s="1"/>
  <c r="C8" i="171"/>
  <c r="C29" i="171" s="1"/>
  <c r="C7" i="173" s="1"/>
  <c r="C8" i="211"/>
  <c r="C29" i="211" s="1"/>
  <c r="K16" i="211"/>
  <c r="K37" i="211" s="1"/>
  <c r="K16" i="171"/>
  <c r="K37" i="171" s="1"/>
  <c r="K15" i="173" s="1"/>
  <c r="K16" i="174"/>
  <c r="K37" i="174" s="1"/>
  <c r="K16" i="161"/>
  <c r="K36" i="79"/>
  <c r="K29" i="144"/>
  <c r="K8" i="186"/>
  <c r="K8" i="184"/>
  <c r="K8" i="185"/>
  <c r="F8" i="182"/>
  <c r="F29" i="182" s="1"/>
  <c r="F7" i="195"/>
  <c r="F7" i="181" s="1"/>
  <c r="F26" i="194"/>
  <c r="G8" i="174"/>
  <c r="G29" i="174" s="1"/>
  <c r="G8" i="171"/>
  <c r="G29" i="171" s="1"/>
  <c r="G7" i="173" s="1"/>
  <c r="G8" i="211"/>
  <c r="G29" i="211" s="1"/>
  <c r="G8" i="161"/>
  <c r="G28" i="79"/>
  <c r="G16" i="161"/>
  <c r="G36" i="79"/>
  <c r="AQ37" i="194"/>
  <c r="AQ19" i="182"/>
  <c r="AQ40" i="182" s="1"/>
  <c r="AQ18" i="195"/>
  <c r="AQ18" i="181" s="1"/>
  <c r="AV8" i="161"/>
  <c r="AV28" i="79"/>
  <c r="K13" i="211"/>
  <c r="K34" i="211" s="1"/>
  <c r="K13" i="171"/>
  <c r="K34" i="171" s="1"/>
  <c r="K12" i="173" s="1"/>
  <c r="K13" i="174"/>
  <c r="K34" i="174" s="1"/>
  <c r="AT28" i="79"/>
  <c r="AT8" i="161"/>
  <c r="I8" i="211"/>
  <c r="I29" i="211" s="1"/>
  <c r="I8" i="174"/>
  <c r="I29" i="174" s="1"/>
  <c r="I8" i="171"/>
  <c r="I29" i="171" s="1"/>
  <c r="I7" i="173" s="1"/>
  <c r="I8" i="182"/>
  <c r="I29" i="182" s="1"/>
  <c r="I7" i="195"/>
  <c r="I7" i="181" s="1"/>
  <c r="I26" i="194"/>
  <c r="AJ13" i="182"/>
  <c r="AJ34" i="182" s="1"/>
  <c r="AJ12" i="195"/>
  <c r="AJ12" i="181" s="1"/>
  <c r="AJ31" i="194"/>
  <c r="AD16" i="171"/>
  <c r="AD37" i="171" s="1"/>
  <c r="AD15" i="173" s="1"/>
  <c r="AD16" i="174"/>
  <c r="AD37" i="174" s="1"/>
  <c r="AD16" i="211"/>
  <c r="AD37" i="211" s="1"/>
  <c r="AD13" i="155"/>
  <c r="AD25" i="155" s="1"/>
  <c r="AD13" i="167"/>
  <c r="AD25" i="167" s="1"/>
  <c r="AD13" i="156"/>
  <c r="AD25" i="156" s="1"/>
  <c r="AD12" i="166" s="1"/>
  <c r="Y11" i="155"/>
  <c r="Y23" i="155" s="1"/>
  <c r="Y11" i="167"/>
  <c r="Y23" i="167" s="1"/>
  <c r="Y11" i="156"/>
  <c r="Y23" i="156" s="1"/>
  <c r="Y10" i="166" s="1"/>
  <c r="W9" i="155"/>
  <c r="W21" i="155" s="1"/>
  <c r="W9" i="156"/>
  <c r="W21" i="156" s="1"/>
  <c r="W8" i="166" s="1"/>
  <c r="W9" i="167"/>
  <c r="W21" i="167" s="1"/>
  <c r="I13" i="155"/>
  <c r="I25" i="155" s="1"/>
  <c r="I13" i="167"/>
  <c r="I25" i="167" s="1"/>
  <c r="I13" i="156"/>
  <c r="I25" i="156" s="1"/>
  <c r="I12" i="166" s="1"/>
  <c r="G13" i="161"/>
  <c r="G33" i="79"/>
  <c r="G11" i="156"/>
  <c r="G23" i="156" s="1"/>
  <c r="G10" i="166" s="1"/>
  <c r="G11" i="167"/>
  <c r="G23" i="167" s="1"/>
  <c r="F10" i="182"/>
  <c r="F31" i="182" s="1"/>
  <c r="F9" i="195"/>
  <c r="F9" i="181" s="1"/>
  <c r="F28" i="194"/>
  <c r="C13" i="161"/>
  <c r="C33" i="79"/>
  <c r="AM13" i="161"/>
  <c r="AM33" i="79"/>
  <c r="AM13" i="182"/>
  <c r="AM34" i="182" s="1"/>
  <c r="AM12" i="195"/>
  <c r="AM12" i="181" s="1"/>
  <c r="AM31" i="194"/>
  <c r="AD11" i="155"/>
  <c r="AD23" i="155" s="1"/>
  <c r="AD11" i="167"/>
  <c r="AD23" i="167" s="1"/>
  <c r="AD11" i="156"/>
  <c r="AD23" i="156" s="1"/>
  <c r="AD10" i="166" s="1"/>
  <c r="P13" i="155"/>
  <c r="P25" i="155" s="1"/>
  <c r="P13" i="167"/>
  <c r="P25" i="167" s="1"/>
  <c r="P13" i="156"/>
  <c r="P25" i="156" s="1"/>
  <c r="P12" i="166" s="1"/>
  <c r="I11" i="155"/>
  <c r="I23" i="155" s="1"/>
  <c r="I11" i="167"/>
  <c r="I23" i="167" s="1"/>
  <c r="I11" i="156"/>
  <c r="I23" i="156" s="1"/>
  <c r="I10" i="166" s="1"/>
  <c r="E16" i="182"/>
  <c r="E37" i="182" s="1"/>
  <c r="E34" i="194"/>
  <c r="E15" i="195"/>
  <c r="E15" i="181" s="1"/>
  <c r="I10" i="182"/>
  <c r="I31" i="182" s="1"/>
  <c r="I9" i="195"/>
  <c r="I9" i="181" s="1"/>
  <c r="I28" i="194"/>
  <c r="AV16" i="182"/>
  <c r="AV37" i="182" s="1"/>
  <c r="AV15" i="195"/>
  <c r="AV15" i="181" s="1"/>
  <c r="AV34" i="194"/>
  <c r="Y16" i="174"/>
  <c r="Y37" i="174" s="1"/>
  <c r="Y16" i="211"/>
  <c r="Y37" i="211" s="1"/>
  <c r="Y16" i="171"/>
  <c r="Y37" i="171" s="1"/>
  <c r="Y15" i="173" s="1"/>
  <c r="Y13" i="155"/>
  <c r="Y25" i="155" s="1"/>
  <c r="Y13" i="167"/>
  <c r="Y25" i="167" s="1"/>
  <c r="Y13" i="156"/>
  <c r="Y25" i="156" s="1"/>
  <c r="Y12" i="166" s="1"/>
  <c r="C16" i="182"/>
  <c r="C37" i="182" s="1"/>
  <c r="C15" i="195"/>
  <c r="C15" i="181" s="1"/>
  <c r="C34" i="194"/>
  <c r="AQ21" i="182"/>
  <c r="AQ42" i="182" s="1"/>
  <c r="AQ39" i="194"/>
  <c r="AQ20" i="195"/>
  <c r="AQ20" i="181" s="1"/>
  <c r="AQ17" i="161"/>
  <c r="AQ37" i="79"/>
  <c r="E10" i="161"/>
  <c r="E30" i="79"/>
  <c r="C10" i="211"/>
  <c r="C31" i="211" s="1"/>
  <c r="C10" i="171"/>
  <c r="C31" i="171" s="1"/>
  <c r="C9" i="173" s="1"/>
  <c r="C10" i="174"/>
  <c r="C31" i="174" s="1"/>
  <c r="C9" i="156"/>
  <c r="C21" i="156" s="1"/>
  <c r="C8" i="166" s="1"/>
  <c r="C9" i="167"/>
  <c r="C21" i="167" s="1"/>
  <c r="AL29" i="144"/>
  <c r="AL8" i="186"/>
  <c r="AL8" i="185"/>
  <c r="AL8" i="184"/>
  <c r="AY13" i="182"/>
  <c r="AY34" i="182" s="1"/>
  <c r="AY31" i="194"/>
  <c r="AY12" i="195"/>
  <c r="AY12" i="181" s="1"/>
  <c r="AJ9" i="195"/>
  <c r="AJ9" i="181" s="1"/>
  <c r="AJ10" i="182"/>
  <c r="AJ31" i="182" s="1"/>
  <c r="AJ28" i="194"/>
  <c r="Y10" i="174"/>
  <c r="Y31" i="174" s="1"/>
  <c r="Y10" i="211"/>
  <c r="Y31" i="211" s="1"/>
  <c r="Y10" i="171"/>
  <c r="Y31" i="171" s="1"/>
  <c r="Y9" i="173" s="1"/>
  <c r="Y9" i="155"/>
  <c r="Y21" i="155" s="1"/>
  <c r="Y9" i="156"/>
  <c r="Y21" i="156" s="1"/>
  <c r="Y8" i="166" s="1"/>
  <c r="Y9" i="167"/>
  <c r="Y21" i="167" s="1"/>
  <c r="G9" i="156"/>
  <c r="G21" i="156" s="1"/>
  <c r="G8" i="166" s="1"/>
  <c r="G9" i="167"/>
  <c r="G21" i="167" s="1"/>
  <c r="F16" i="182"/>
  <c r="F37" i="182" s="1"/>
  <c r="F15" i="195"/>
  <c r="F15" i="181" s="1"/>
  <c r="F34" i="194"/>
  <c r="P10" i="182"/>
  <c r="P31" i="182" s="1"/>
  <c r="P9" i="195"/>
  <c r="P9" i="181" s="1"/>
  <c r="P28" i="194"/>
  <c r="AT13" i="194"/>
  <c r="AT14" i="79"/>
  <c r="AT14" i="132"/>
  <c r="AT34" i="132" s="1"/>
  <c r="AT13" i="160" s="1"/>
  <c r="P13" i="194"/>
  <c r="P14" i="132"/>
  <c r="P34" i="132" s="1"/>
  <c r="P13" i="160" s="1"/>
  <c r="P14" i="79"/>
  <c r="V14" i="210"/>
  <c r="V34" i="210" s="1"/>
  <c r="V14" i="209"/>
  <c r="V34" i="209" s="1"/>
  <c r="P14" i="172"/>
  <c r="P14" i="193"/>
  <c r="U14" i="144" s="1"/>
  <c r="G20" i="194"/>
  <c r="G21" i="132"/>
  <c r="G41" i="132" s="1"/>
  <c r="G20" i="160" s="1"/>
  <c r="G21" i="79"/>
  <c r="M21" i="210"/>
  <c r="M41" i="210" s="1"/>
  <c r="M21" i="209"/>
  <c r="M41" i="209" s="1"/>
  <c r="G21" i="172"/>
  <c r="G21" i="193"/>
  <c r="L21" i="144" s="1"/>
  <c r="P8" i="182"/>
  <c r="P29" i="182" s="1"/>
  <c r="P7" i="195"/>
  <c r="P7" i="181" s="1"/>
  <c r="P26" i="194"/>
  <c r="AT13" i="161"/>
  <c r="AT33" i="79"/>
  <c r="W16" i="211"/>
  <c r="W37" i="211" s="1"/>
  <c r="W16" i="171"/>
  <c r="W37" i="171" s="1"/>
  <c r="W15" i="173" s="1"/>
  <c r="W16" i="174"/>
  <c r="W37" i="174" s="1"/>
  <c r="AL13" i="186"/>
  <c r="AL13" i="185"/>
  <c r="AL13" i="184"/>
  <c r="AL34" i="144"/>
  <c r="W13" i="211"/>
  <c r="W34" i="211" s="1"/>
  <c r="W13" i="171"/>
  <c r="W34" i="171" s="1"/>
  <c r="W12" i="173" s="1"/>
  <c r="W13" i="174"/>
  <c r="W34" i="174" s="1"/>
  <c r="F13" i="174"/>
  <c r="F34" i="174" s="1"/>
  <c r="F13" i="211"/>
  <c r="F34" i="211" s="1"/>
  <c r="F13" i="171"/>
  <c r="F34" i="171" s="1"/>
  <c r="F12" i="173" s="1"/>
  <c r="F11" i="155"/>
  <c r="F23" i="155" s="1"/>
  <c r="F11" i="167"/>
  <c r="F23" i="167" s="1"/>
  <c r="F11" i="156"/>
  <c r="F23" i="156" s="1"/>
  <c r="F10" i="166" s="1"/>
  <c r="AQ14" i="161"/>
  <c r="AQ34" i="79"/>
  <c r="C8" i="161"/>
  <c r="C28" i="79"/>
  <c r="P37" i="144"/>
  <c r="P16" i="186"/>
  <c r="P16" i="185"/>
  <c r="P16" i="184"/>
  <c r="F8" i="211"/>
  <c r="F29" i="211" s="1"/>
  <c r="F8" i="174"/>
  <c r="F29" i="174" s="1"/>
  <c r="F8" i="171"/>
  <c r="F29" i="171" s="1"/>
  <c r="F7" i="173" s="1"/>
  <c r="AI8" i="185"/>
  <c r="AI8" i="186"/>
  <c r="AI29" i="144"/>
  <c r="AI8" i="184"/>
  <c r="L8" i="186"/>
  <c r="L8" i="185"/>
  <c r="L8" i="184"/>
  <c r="L29" i="144"/>
  <c r="AY8" i="182"/>
  <c r="AY29" i="182" s="1"/>
  <c r="AY7" i="195"/>
  <c r="AY7" i="181" s="1"/>
  <c r="AY26" i="194"/>
  <c r="AJ36" i="79"/>
  <c r="AJ16" i="161"/>
  <c r="L37" i="144"/>
  <c r="L16" i="186"/>
  <c r="L16" i="185"/>
  <c r="L16" i="184"/>
  <c r="G16" i="182"/>
  <c r="G37" i="182" s="1"/>
  <c r="G34" i="194"/>
  <c r="G15" i="195"/>
  <c r="G15" i="181" s="1"/>
  <c r="P8" i="186"/>
  <c r="P8" i="185"/>
  <c r="P8" i="184"/>
  <c r="P29" i="144"/>
  <c r="K8" i="161"/>
  <c r="K28" i="79"/>
  <c r="K13" i="161"/>
  <c r="K33" i="79"/>
  <c r="K13" i="182"/>
  <c r="K34" i="182" s="1"/>
  <c r="K12" i="195"/>
  <c r="K12" i="181" s="1"/>
  <c r="K31" i="194"/>
  <c r="AT8" i="182"/>
  <c r="AT29" i="182" s="1"/>
  <c r="AT7" i="195"/>
  <c r="AT7" i="181" s="1"/>
  <c r="AT26" i="194"/>
  <c r="E8" i="182"/>
  <c r="E29" i="182" s="1"/>
  <c r="E7" i="195"/>
  <c r="E7" i="181" s="1"/>
  <c r="E26" i="194"/>
  <c r="I8" i="161"/>
  <c r="I28" i="79"/>
  <c r="AY16" i="161"/>
  <c r="AY36" i="79"/>
  <c r="AV33" i="79"/>
  <c r="AV13" i="161"/>
  <c r="AD16" i="161"/>
  <c r="AD36" i="79"/>
  <c r="AD13" i="186"/>
  <c r="AD13" i="185"/>
  <c r="AD13" i="184"/>
  <c r="AD34" i="144"/>
  <c r="Y13" i="161"/>
  <c r="Y33" i="79"/>
  <c r="W10" i="211"/>
  <c r="W31" i="211" s="1"/>
  <c r="W10" i="171"/>
  <c r="W31" i="171" s="1"/>
  <c r="W9" i="173" s="1"/>
  <c r="W10" i="174"/>
  <c r="W31" i="174" s="1"/>
  <c r="N16" i="186"/>
  <c r="N16" i="185"/>
  <c r="N16" i="184"/>
  <c r="N37" i="144"/>
  <c r="I16" i="161"/>
  <c r="I36" i="79"/>
  <c r="L13" i="186"/>
  <c r="L13" i="185"/>
  <c r="L13" i="184"/>
  <c r="L34" i="144"/>
  <c r="F10" i="174"/>
  <c r="F31" i="174" s="1"/>
  <c r="F10" i="211"/>
  <c r="F31" i="211" s="1"/>
  <c r="F10" i="171"/>
  <c r="F31" i="171" s="1"/>
  <c r="F9" i="173" s="1"/>
  <c r="AD13" i="161"/>
  <c r="AD33" i="79"/>
  <c r="U37" i="144"/>
  <c r="U16" i="186"/>
  <c r="U16" i="184"/>
  <c r="U16" i="185"/>
  <c r="I13" i="211"/>
  <c r="I34" i="211" s="1"/>
  <c r="I13" i="171"/>
  <c r="I34" i="171" s="1"/>
  <c r="I12" i="173" s="1"/>
  <c r="I13" i="174"/>
  <c r="I34" i="174" s="1"/>
  <c r="I13" i="161"/>
  <c r="I33" i="79"/>
  <c r="E16" i="174"/>
  <c r="E37" i="174" s="1"/>
  <c r="E16" i="211"/>
  <c r="E37" i="211" s="1"/>
  <c r="E16" i="171"/>
  <c r="E37" i="171" s="1"/>
  <c r="E15" i="173" s="1"/>
  <c r="E13" i="155"/>
  <c r="E25" i="155" s="1"/>
  <c r="E13" i="167"/>
  <c r="E25" i="167" s="1"/>
  <c r="E13" i="156"/>
  <c r="E25" i="156" s="1"/>
  <c r="E12" i="166" s="1"/>
  <c r="I9" i="155"/>
  <c r="I21" i="155" s="1"/>
  <c r="I9" i="156"/>
  <c r="I21" i="156" s="1"/>
  <c r="I8" i="166" s="1"/>
  <c r="I9" i="167"/>
  <c r="I21" i="167" s="1"/>
  <c r="AD16" i="186"/>
  <c r="AD16" i="185"/>
  <c r="AD16" i="184"/>
  <c r="AD37" i="144"/>
  <c r="Y16" i="161"/>
  <c r="Y36" i="79"/>
  <c r="C16" i="211"/>
  <c r="C37" i="211" s="1"/>
  <c r="C16" i="171"/>
  <c r="C37" i="171" s="1"/>
  <c r="C15" i="173" s="1"/>
  <c r="C16" i="174"/>
  <c r="C37" i="174" s="1"/>
  <c r="C13" i="156"/>
  <c r="C25" i="156" s="1"/>
  <c r="C12" i="166" s="1"/>
  <c r="C13" i="167"/>
  <c r="C25" i="167" s="1"/>
  <c r="AQ11" i="182"/>
  <c r="AQ32" i="182" s="1"/>
  <c r="AQ10" i="195"/>
  <c r="AQ10" i="181" s="1"/>
  <c r="AQ29" i="194"/>
  <c r="C10" i="161"/>
  <c r="C30" i="79"/>
  <c r="AB8" i="186"/>
  <c r="AB8" i="185"/>
  <c r="AB8" i="184"/>
  <c r="AB29" i="144"/>
  <c r="W8" i="161"/>
  <c r="W28" i="79"/>
  <c r="AG8" i="161"/>
  <c r="AG28" i="79"/>
  <c r="AG8" i="182"/>
  <c r="AG29" i="182" s="1"/>
  <c r="AG26" i="194"/>
  <c r="AG7" i="195"/>
  <c r="AG7" i="181" s="1"/>
  <c r="AT16" i="161"/>
  <c r="AT36" i="79"/>
  <c r="AD10" i="186"/>
  <c r="AD10" i="185"/>
  <c r="AD10" i="184"/>
  <c r="AD31" i="144"/>
  <c r="Y10" i="161"/>
  <c r="Y30" i="79"/>
  <c r="G10" i="211"/>
  <c r="G31" i="211" s="1"/>
  <c r="G10" i="171"/>
  <c r="G31" i="171" s="1"/>
  <c r="G9" i="173" s="1"/>
  <c r="G10" i="174"/>
  <c r="G31" i="174" s="1"/>
  <c r="F16" i="174"/>
  <c r="F37" i="174" s="1"/>
  <c r="F16" i="171"/>
  <c r="F37" i="171" s="1"/>
  <c r="F15" i="173" s="1"/>
  <c r="F16" i="211"/>
  <c r="F37" i="211" s="1"/>
  <c r="AT10" i="182"/>
  <c r="AT31" i="182" s="1"/>
  <c r="AT9" i="195"/>
  <c r="AT9" i="181" s="1"/>
  <c r="AT28" i="194"/>
  <c r="P9" i="155"/>
  <c r="P21" i="155" s="1"/>
  <c r="P9" i="156"/>
  <c r="P21" i="156" s="1"/>
  <c r="P8" i="166" s="1"/>
  <c r="P9" i="167"/>
  <c r="P21" i="167" s="1"/>
  <c r="L17" i="210"/>
  <c r="L37" i="210" s="1"/>
  <c r="L17" i="209"/>
  <c r="L37" i="209" s="1"/>
  <c r="J13" i="186"/>
  <c r="J13" i="185"/>
  <c r="J13" i="184"/>
  <c r="J34" i="144"/>
  <c r="H10" i="186"/>
  <c r="H10" i="185"/>
  <c r="H31" i="144"/>
  <c r="H10" i="184"/>
  <c r="I17" i="210"/>
  <c r="I37" i="210" s="1"/>
  <c r="I17" i="209"/>
  <c r="I37" i="209" s="1"/>
  <c r="C17" i="193"/>
  <c r="H17" i="144" s="1"/>
  <c r="K21" i="210"/>
  <c r="K41" i="210" s="1"/>
  <c r="K21" i="209"/>
  <c r="K41" i="209" s="1"/>
  <c r="E21" i="193"/>
  <c r="J21" i="144" s="1"/>
  <c r="J8" i="186"/>
  <c r="J8" i="185"/>
  <c r="J8" i="184"/>
  <c r="J29" i="144"/>
  <c r="J16" i="186"/>
  <c r="J16" i="185"/>
  <c r="J16" i="184"/>
  <c r="J37" i="144"/>
  <c r="I11" i="210"/>
  <c r="I31" i="210" s="1"/>
  <c r="I11" i="209"/>
  <c r="I31" i="209" s="1"/>
  <c r="C11" i="193"/>
  <c r="H11" i="144" s="1"/>
  <c r="L11" i="209"/>
  <c r="L31" i="209" s="1"/>
  <c r="L11" i="210"/>
  <c r="L31" i="210" s="1"/>
  <c r="J10" i="186"/>
  <c r="J10" i="185"/>
  <c r="J10" i="184"/>
  <c r="J31" i="144"/>
  <c r="I14" i="210"/>
  <c r="I34" i="210" s="1"/>
  <c r="I14" i="209"/>
  <c r="I34" i="209" s="1"/>
  <c r="C14" i="193"/>
  <c r="H14" i="144" s="1"/>
  <c r="K14" i="210"/>
  <c r="K34" i="210" s="1"/>
  <c r="K14" i="209"/>
  <c r="K34" i="209" s="1"/>
  <c r="E14" i="193"/>
  <c r="J14" i="144" s="1"/>
  <c r="I19" i="210"/>
  <c r="I39" i="210" s="1"/>
  <c r="I19" i="209"/>
  <c r="I39" i="209" s="1"/>
  <c r="C19" i="193"/>
  <c r="H19" i="144" s="1"/>
  <c r="I21" i="210"/>
  <c r="I41" i="210" s="1"/>
  <c r="C21" i="193"/>
  <c r="H21" i="144" s="1"/>
  <c r="I21" i="209"/>
  <c r="I41" i="209" s="1"/>
  <c r="H8" i="186"/>
  <c r="H8" i="185"/>
  <c r="H8" i="184"/>
  <c r="H29" i="144"/>
  <c r="H13" i="186"/>
  <c r="H13" i="185"/>
  <c r="H13" i="184"/>
  <c r="H34" i="144"/>
  <c r="L21" i="210"/>
  <c r="L41" i="210" s="1"/>
  <c r="L21" i="209"/>
  <c r="L41" i="209" s="1"/>
  <c r="K19" i="210"/>
  <c r="K39" i="210" s="1"/>
  <c r="K19" i="209"/>
  <c r="K39" i="209" s="1"/>
  <c r="E19" i="193"/>
  <c r="J19" i="144" s="1"/>
  <c r="L19" i="210"/>
  <c r="L39" i="210" s="1"/>
  <c r="L19" i="209"/>
  <c r="L39" i="209" s="1"/>
  <c r="K17" i="210"/>
  <c r="K37" i="210" s="1"/>
  <c r="K17" i="209"/>
  <c r="K37" i="209" s="1"/>
  <c r="E17" i="193"/>
  <c r="J17" i="144" s="1"/>
  <c r="K11" i="210"/>
  <c r="K31" i="210" s="1"/>
  <c r="K11" i="209"/>
  <c r="K31" i="209" s="1"/>
  <c r="E11" i="193"/>
  <c r="J11" i="144" s="1"/>
  <c r="L14" i="209"/>
  <c r="L34" i="209" s="1"/>
  <c r="L14" i="210"/>
  <c r="L34" i="210" s="1"/>
  <c r="H16" i="186"/>
  <c r="H37" i="144"/>
  <c r="H16" i="185"/>
  <c r="H16" i="184"/>
  <c r="B5" i="200"/>
  <c r="B5" i="196"/>
  <c r="B24" i="196" s="1"/>
  <c r="B6" i="197" s="1"/>
  <c r="B5" i="137"/>
  <c r="B7" i="204"/>
  <c r="U14" i="186" l="1"/>
  <c r="U14" i="185"/>
  <c r="U14" i="184"/>
  <c r="U35" i="144"/>
  <c r="P14" i="161"/>
  <c r="P34" i="79"/>
  <c r="AT34" i="79"/>
  <c r="AT14" i="161"/>
  <c r="C21" i="174"/>
  <c r="C42" i="174" s="1"/>
  <c r="C21" i="171"/>
  <c r="C42" i="171" s="1"/>
  <c r="C20" i="173" s="1"/>
  <c r="C21" i="211"/>
  <c r="C42" i="211" s="1"/>
  <c r="C19" i="211"/>
  <c r="C40" i="211" s="1"/>
  <c r="C19" i="171"/>
  <c r="C40" i="171" s="1"/>
  <c r="C18" i="173" s="1"/>
  <c r="C19" i="174"/>
  <c r="C40" i="174" s="1"/>
  <c r="AM19" i="182"/>
  <c r="AM40" i="182" s="1"/>
  <c r="AM18" i="195"/>
  <c r="AM18" i="181" s="1"/>
  <c r="AM37" i="194"/>
  <c r="E21" i="161"/>
  <c r="E41" i="79"/>
  <c r="K14" i="174"/>
  <c r="K35" i="174" s="1"/>
  <c r="K14" i="171"/>
  <c r="K35" i="171" s="1"/>
  <c r="K13" i="173" s="1"/>
  <c r="K14" i="211"/>
  <c r="K35" i="211" s="1"/>
  <c r="W11" i="182"/>
  <c r="W32" i="182" s="1"/>
  <c r="W10" i="195"/>
  <c r="W10" i="181" s="1"/>
  <c r="W29" i="194"/>
  <c r="N17" i="186"/>
  <c r="N17" i="185"/>
  <c r="N17" i="184"/>
  <c r="N38" i="144"/>
  <c r="I17" i="161"/>
  <c r="I37" i="79"/>
  <c r="AL14" i="186"/>
  <c r="AL14" i="185"/>
  <c r="AL14" i="184"/>
  <c r="AL35" i="144"/>
  <c r="AG14" i="182"/>
  <c r="AG35" i="182" s="1"/>
  <c r="AG13" i="195"/>
  <c r="AG13" i="181" s="1"/>
  <c r="AG32" i="194"/>
  <c r="Y19" i="211"/>
  <c r="Y40" i="211" s="1"/>
  <c r="Y19" i="171"/>
  <c r="Y40" i="171" s="1"/>
  <c r="Y18" i="173" s="1"/>
  <c r="Y19" i="174"/>
  <c r="Y40" i="174" s="1"/>
  <c r="Y19" i="182"/>
  <c r="Y40" i="182" s="1"/>
  <c r="Y37" i="194"/>
  <c r="Y18" i="195"/>
  <c r="Y18" i="181" s="1"/>
  <c r="C32" i="194"/>
  <c r="C13" i="195"/>
  <c r="C13" i="181" s="1"/>
  <c r="C14" i="182"/>
  <c r="C35" i="182" s="1"/>
  <c r="W17" i="171"/>
  <c r="W38" i="171" s="1"/>
  <c r="W16" i="173" s="1"/>
  <c r="W17" i="211"/>
  <c r="W38" i="211" s="1"/>
  <c r="W17" i="174"/>
  <c r="W38" i="174" s="1"/>
  <c r="AY14" i="161"/>
  <c r="AY34" i="79"/>
  <c r="E17" i="161"/>
  <c r="E37" i="79"/>
  <c r="AD14" i="182"/>
  <c r="AD35" i="182" s="1"/>
  <c r="AD13" i="195"/>
  <c r="AD13" i="181" s="1"/>
  <c r="AD32" i="194"/>
  <c r="G17" i="171"/>
  <c r="G38" i="171" s="1"/>
  <c r="G16" i="173" s="1"/>
  <c r="G17" i="211"/>
  <c r="G38" i="211" s="1"/>
  <c r="G17" i="174"/>
  <c r="G38" i="174" s="1"/>
  <c r="G17" i="182"/>
  <c r="G38" i="182" s="1"/>
  <c r="G35" i="194"/>
  <c r="G16" i="195"/>
  <c r="G16" i="181" s="1"/>
  <c r="AY21" i="182"/>
  <c r="AY42" i="182" s="1"/>
  <c r="AY39" i="194"/>
  <c r="AY20" i="195"/>
  <c r="AY20" i="181" s="1"/>
  <c r="U11" i="186"/>
  <c r="U11" i="185"/>
  <c r="U11" i="184"/>
  <c r="U32" i="144"/>
  <c r="AY17" i="161"/>
  <c r="AY37" i="79"/>
  <c r="AV19" i="182"/>
  <c r="AV40" i="182" s="1"/>
  <c r="AV18" i="195"/>
  <c r="AV18" i="181" s="1"/>
  <c r="AV37" i="194"/>
  <c r="K19" i="161"/>
  <c r="K39" i="79"/>
  <c r="N42" i="144"/>
  <c r="N21" i="186"/>
  <c r="N21" i="185"/>
  <c r="N21" i="184"/>
  <c r="F19" i="174"/>
  <c r="F40" i="174" s="1"/>
  <c r="F19" i="211"/>
  <c r="F40" i="211" s="1"/>
  <c r="F19" i="171"/>
  <c r="F40" i="171" s="1"/>
  <c r="F18" i="173" s="1"/>
  <c r="AB21" i="186"/>
  <c r="AB21" i="185"/>
  <c r="AB21" i="184"/>
  <c r="AB42" i="144"/>
  <c r="W21" i="161"/>
  <c r="W41" i="79"/>
  <c r="I19" i="182"/>
  <c r="I40" i="182" s="1"/>
  <c r="I37" i="194"/>
  <c r="I18" i="195"/>
  <c r="I18" i="181" s="1"/>
  <c r="AJ17" i="161"/>
  <c r="AJ37" i="79"/>
  <c r="AD17" i="211"/>
  <c r="AD38" i="211" s="1"/>
  <c r="AD17" i="174"/>
  <c r="AD38" i="174" s="1"/>
  <c r="AD17" i="171"/>
  <c r="AD38" i="171" s="1"/>
  <c r="AD16" i="173" s="1"/>
  <c r="AD17" i="161"/>
  <c r="AD37" i="79"/>
  <c r="Y14" i="161"/>
  <c r="Y34" i="79"/>
  <c r="Y14" i="182"/>
  <c r="Y35" i="182" s="1"/>
  <c r="Y13" i="195"/>
  <c r="Y13" i="181" s="1"/>
  <c r="Y32" i="194"/>
  <c r="F37" i="79"/>
  <c r="F17" i="161"/>
  <c r="AD11" i="182"/>
  <c r="AD32" i="182" s="1"/>
  <c r="AD10" i="195"/>
  <c r="AD10" i="181" s="1"/>
  <c r="AD29" i="194"/>
  <c r="E11" i="182"/>
  <c r="E32" i="182" s="1"/>
  <c r="E10" i="195"/>
  <c r="E10" i="181" s="1"/>
  <c r="E29" i="194"/>
  <c r="AV11" i="161"/>
  <c r="AV31" i="79"/>
  <c r="F21" i="211"/>
  <c r="F42" i="211" s="1"/>
  <c r="F21" i="174"/>
  <c r="F42" i="174" s="1"/>
  <c r="F21" i="171"/>
  <c r="F42" i="171" s="1"/>
  <c r="F20" i="173" s="1"/>
  <c r="AJ19" i="182"/>
  <c r="AJ40" i="182" s="1"/>
  <c r="AJ18" i="195"/>
  <c r="AJ18" i="181" s="1"/>
  <c r="AJ37" i="194"/>
  <c r="E14" i="211"/>
  <c r="E35" i="211" s="1"/>
  <c r="E14" i="174"/>
  <c r="E35" i="174" s="1"/>
  <c r="E14" i="171"/>
  <c r="E35" i="171" s="1"/>
  <c r="E13" i="173" s="1"/>
  <c r="AL21" i="186"/>
  <c r="AL21" i="185"/>
  <c r="AL21" i="184"/>
  <c r="AL42" i="144"/>
  <c r="G11" i="171"/>
  <c r="G32" i="171" s="1"/>
  <c r="G10" i="173" s="1"/>
  <c r="G11" i="211"/>
  <c r="G32" i="211" s="1"/>
  <c r="G11" i="174"/>
  <c r="G32" i="174" s="1"/>
  <c r="G11" i="182"/>
  <c r="G32" i="182" s="1"/>
  <c r="G10" i="195"/>
  <c r="G10" i="181" s="1"/>
  <c r="G29" i="194"/>
  <c r="C11" i="182"/>
  <c r="C32" i="182" s="1"/>
  <c r="C10" i="195"/>
  <c r="C10" i="181" s="1"/>
  <c r="C29" i="194"/>
  <c r="AD42" i="144"/>
  <c r="AD21" i="186"/>
  <c r="AD21" i="185"/>
  <c r="AD21" i="184"/>
  <c r="F11" i="211"/>
  <c r="F32" i="211" s="1"/>
  <c r="F11" i="174"/>
  <c r="F32" i="174" s="1"/>
  <c r="F11" i="171"/>
  <c r="F32" i="171" s="1"/>
  <c r="F10" i="173" s="1"/>
  <c r="AD32" i="144"/>
  <c r="AD11" i="186"/>
  <c r="AD11" i="185"/>
  <c r="AD11" i="184"/>
  <c r="AG19" i="182"/>
  <c r="AG40" i="182" s="1"/>
  <c r="AG37" i="194"/>
  <c r="AG18" i="195"/>
  <c r="AG18" i="181" s="1"/>
  <c r="P21" i="186"/>
  <c r="P21" i="185"/>
  <c r="P21" i="184"/>
  <c r="P42" i="144"/>
  <c r="K21" i="161"/>
  <c r="K41" i="79"/>
  <c r="P17" i="186"/>
  <c r="P17" i="185"/>
  <c r="P17" i="184"/>
  <c r="P38" i="144"/>
  <c r="AT21" i="182"/>
  <c r="AT42" i="182" s="1"/>
  <c r="AT20" i="195"/>
  <c r="AT20" i="181" s="1"/>
  <c r="AT39" i="194"/>
  <c r="K35" i="144"/>
  <c r="K14" i="185"/>
  <c r="K14" i="186"/>
  <c r="K14" i="184"/>
  <c r="F14" i="182"/>
  <c r="F35" i="182" s="1"/>
  <c r="F13" i="195"/>
  <c r="F13" i="181" s="1"/>
  <c r="F32" i="194"/>
  <c r="E19" i="211"/>
  <c r="E40" i="211" s="1"/>
  <c r="E19" i="171"/>
  <c r="E40" i="171" s="1"/>
  <c r="E18" i="173" s="1"/>
  <c r="E19" i="174"/>
  <c r="E40" i="174" s="1"/>
  <c r="AJ21" i="182"/>
  <c r="AJ42" i="182" s="1"/>
  <c r="AJ20" i="195"/>
  <c r="AJ20" i="181" s="1"/>
  <c r="AJ39" i="194"/>
  <c r="N35" i="144"/>
  <c r="N14" i="186"/>
  <c r="N14" i="185"/>
  <c r="N14" i="184"/>
  <c r="Y17" i="182"/>
  <c r="Y38" i="182" s="1"/>
  <c r="Y16" i="195"/>
  <c r="Y16" i="181" s="1"/>
  <c r="Y35" i="194"/>
  <c r="AM17" i="182"/>
  <c r="AM38" i="182" s="1"/>
  <c r="AM35" i="194"/>
  <c r="AM16" i="195"/>
  <c r="AM16" i="181" s="1"/>
  <c r="L21" i="186"/>
  <c r="L21" i="185"/>
  <c r="L21" i="184"/>
  <c r="L42" i="144"/>
  <c r="G21" i="161"/>
  <c r="G41" i="79"/>
  <c r="P14" i="174"/>
  <c r="P35" i="174" s="1"/>
  <c r="P14" i="171"/>
  <c r="P35" i="171" s="1"/>
  <c r="P13" i="173" s="1"/>
  <c r="P14" i="211"/>
  <c r="P35" i="211" s="1"/>
  <c r="AT14" i="182"/>
  <c r="AT35" i="182" s="1"/>
  <c r="AT13" i="195"/>
  <c r="AT13" i="181" s="1"/>
  <c r="AT32" i="194"/>
  <c r="C21" i="161"/>
  <c r="C41" i="79"/>
  <c r="C19" i="161"/>
  <c r="C39" i="79"/>
  <c r="AI21" i="185"/>
  <c r="AI42" i="144"/>
  <c r="AI21" i="186"/>
  <c r="AI21" i="184"/>
  <c r="P19" i="211"/>
  <c r="P40" i="211" s="1"/>
  <c r="P19" i="171"/>
  <c r="P40" i="171" s="1"/>
  <c r="P18" i="173" s="1"/>
  <c r="P19" i="174"/>
  <c r="P40" i="174" s="1"/>
  <c r="P19" i="161"/>
  <c r="P39" i="79"/>
  <c r="K14" i="182"/>
  <c r="K35" i="182" s="1"/>
  <c r="K32" i="194"/>
  <c r="K13" i="195"/>
  <c r="K13" i="181" s="1"/>
  <c r="W11" i="171"/>
  <c r="W32" i="171" s="1"/>
  <c r="W10" i="173" s="1"/>
  <c r="W11" i="211"/>
  <c r="W32" i="211" s="1"/>
  <c r="W11" i="174"/>
  <c r="W32" i="174" s="1"/>
  <c r="AB14" i="186"/>
  <c r="AB14" i="185"/>
  <c r="AB14" i="184"/>
  <c r="AB35" i="144"/>
  <c r="W14" i="161"/>
  <c r="W34" i="79"/>
  <c r="I17" i="211"/>
  <c r="I38" i="211" s="1"/>
  <c r="I17" i="174"/>
  <c r="I38" i="174" s="1"/>
  <c r="I17" i="171"/>
  <c r="I38" i="171" s="1"/>
  <c r="I16" i="173" s="1"/>
  <c r="AJ11" i="182"/>
  <c r="AJ32" i="182" s="1"/>
  <c r="AJ10" i="195"/>
  <c r="AJ10" i="181" s="1"/>
  <c r="AJ29" i="194"/>
  <c r="C14" i="174"/>
  <c r="C35" i="174" s="1"/>
  <c r="C14" i="171"/>
  <c r="C35" i="171" s="1"/>
  <c r="C13" i="173" s="1"/>
  <c r="C14" i="211"/>
  <c r="C35" i="211" s="1"/>
  <c r="W17" i="161"/>
  <c r="W37" i="79"/>
  <c r="AV14" i="182"/>
  <c r="AV35" i="182" s="1"/>
  <c r="AV13" i="195"/>
  <c r="AV13" i="181" s="1"/>
  <c r="AV32" i="194"/>
  <c r="C17" i="182"/>
  <c r="C38" i="182" s="1"/>
  <c r="C35" i="194"/>
  <c r="C16" i="195"/>
  <c r="C16" i="181" s="1"/>
  <c r="AM11" i="182"/>
  <c r="AM32" i="182" s="1"/>
  <c r="AM10" i="195"/>
  <c r="AM10" i="181" s="1"/>
  <c r="AM29" i="194"/>
  <c r="N11" i="186"/>
  <c r="N11" i="185"/>
  <c r="N11" i="184"/>
  <c r="N32" i="144"/>
  <c r="AT37" i="79"/>
  <c r="AT17" i="161"/>
  <c r="AT19" i="182"/>
  <c r="AT40" i="182" s="1"/>
  <c r="AT18" i="195"/>
  <c r="AT18" i="181" s="1"/>
  <c r="AT37" i="194"/>
  <c r="AY11" i="161"/>
  <c r="AY31" i="79"/>
  <c r="P11" i="171"/>
  <c r="P32" i="171" s="1"/>
  <c r="P10" i="173" s="1"/>
  <c r="P11" i="174"/>
  <c r="P32" i="174" s="1"/>
  <c r="P11" i="211"/>
  <c r="P32" i="211" s="1"/>
  <c r="P11" i="161"/>
  <c r="P31" i="79"/>
  <c r="AM14" i="161"/>
  <c r="AM34" i="79"/>
  <c r="P19" i="186"/>
  <c r="P19" i="185"/>
  <c r="P19" i="184"/>
  <c r="P40" i="144"/>
  <c r="I21" i="211"/>
  <c r="I42" i="211" s="1"/>
  <c r="I21" i="174"/>
  <c r="I42" i="174" s="1"/>
  <c r="I21" i="171"/>
  <c r="I42" i="171" s="1"/>
  <c r="I20" i="173" s="1"/>
  <c r="F19" i="161"/>
  <c r="F39" i="79"/>
  <c r="AD19" i="174"/>
  <c r="AD40" i="174" s="1"/>
  <c r="AD19" i="171"/>
  <c r="AD40" i="171" s="1"/>
  <c r="AD18" i="173" s="1"/>
  <c r="AD19" i="211"/>
  <c r="AD40" i="211" s="1"/>
  <c r="AD19" i="182"/>
  <c r="AD40" i="182" s="1"/>
  <c r="AD37" i="194"/>
  <c r="AD18" i="195"/>
  <c r="AD18" i="181" s="1"/>
  <c r="AM21" i="182"/>
  <c r="AM42" i="182" s="1"/>
  <c r="AM39" i="194"/>
  <c r="AM20" i="195"/>
  <c r="AM20" i="181" s="1"/>
  <c r="AD17" i="182"/>
  <c r="AD38" i="182" s="1"/>
  <c r="AD16" i="195"/>
  <c r="AD16" i="181" s="1"/>
  <c r="AD35" i="194"/>
  <c r="Y14" i="211"/>
  <c r="Y35" i="211" s="1"/>
  <c r="Y14" i="174"/>
  <c r="Y35" i="174" s="1"/>
  <c r="Y14" i="171"/>
  <c r="Y35" i="171" s="1"/>
  <c r="Y13" i="173" s="1"/>
  <c r="AV17" i="161"/>
  <c r="AV37" i="79"/>
  <c r="K17" i="186"/>
  <c r="K38" i="144"/>
  <c r="K17" i="184"/>
  <c r="K17" i="185"/>
  <c r="F17" i="182"/>
  <c r="F38" i="182" s="1"/>
  <c r="F16" i="195"/>
  <c r="F16" i="181" s="1"/>
  <c r="F35" i="194"/>
  <c r="E11" i="211"/>
  <c r="E32" i="211" s="1"/>
  <c r="E11" i="174"/>
  <c r="E32" i="174" s="1"/>
  <c r="E11" i="171"/>
  <c r="E32" i="171" s="1"/>
  <c r="E10" i="173" s="1"/>
  <c r="L14" i="186"/>
  <c r="L14" i="185"/>
  <c r="L14" i="184"/>
  <c r="L35" i="144"/>
  <c r="G14" i="161"/>
  <c r="G34" i="79"/>
  <c r="AV11" i="182"/>
  <c r="AV32" i="182" s="1"/>
  <c r="AV10" i="195"/>
  <c r="AV10" i="181" s="1"/>
  <c r="AV29" i="194"/>
  <c r="AY19" i="161"/>
  <c r="AY39" i="79"/>
  <c r="E14" i="161"/>
  <c r="E34" i="79"/>
  <c r="C11" i="171"/>
  <c r="C32" i="171" s="1"/>
  <c r="C10" i="173" s="1"/>
  <c r="C11" i="211"/>
  <c r="C32" i="211" s="1"/>
  <c r="C11" i="174"/>
  <c r="C32" i="174" s="1"/>
  <c r="P11" i="186"/>
  <c r="P11" i="185"/>
  <c r="P11" i="184"/>
  <c r="P32" i="144"/>
  <c r="K11" i="161"/>
  <c r="K31" i="79"/>
  <c r="Y21" i="211"/>
  <c r="Y42" i="211" s="1"/>
  <c r="Y21" i="174"/>
  <c r="Y42" i="174" s="1"/>
  <c r="Y21" i="171"/>
  <c r="Y42" i="171" s="1"/>
  <c r="Y20" i="173" s="1"/>
  <c r="Y11" i="211"/>
  <c r="Y32" i="211" s="1"/>
  <c r="Y11" i="174"/>
  <c r="Y32" i="174" s="1"/>
  <c r="Y11" i="171"/>
  <c r="Y32" i="171" s="1"/>
  <c r="Y10" i="173" s="1"/>
  <c r="L19" i="186"/>
  <c r="L19" i="185"/>
  <c r="L19" i="184"/>
  <c r="L40" i="144"/>
  <c r="G19" i="161"/>
  <c r="G39" i="79"/>
  <c r="AG11" i="161"/>
  <c r="AG31" i="79"/>
  <c r="K21" i="174"/>
  <c r="K42" i="174" s="1"/>
  <c r="K21" i="171"/>
  <c r="K42" i="171" s="1"/>
  <c r="K20" i="173" s="1"/>
  <c r="K21" i="211"/>
  <c r="K42" i="211" s="1"/>
  <c r="K17" i="171"/>
  <c r="K38" i="171" s="1"/>
  <c r="K16" i="173" s="1"/>
  <c r="K17" i="211"/>
  <c r="K38" i="211" s="1"/>
  <c r="K17" i="174"/>
  <c r="K38" i="174" s="1"/>
  <c r="K17" i="182"/>
  <c r="K38" i="182" s="1"/>
  <c r="K35" i="194"/>
  <c r="K16" i="195"/>
  <c r="K16" i="181" s="1"/>
  <c r="U21" i="186"/>
  <c r="U21" i="185"/>
  <c r="U21" i="184"/>
  <c r="U42" i="144"/>
  <c r="P21" i="161"/>
  <c r="P41" i="79"/>
  <c r="F14" i="211"/>
  <c r="F35" i="211" s="1"/>
  <c r="F14" i="174"/>
  <c r="F35" i="174" s="1"/>
  <c r="F14" i="171"/>
  <c r="F35" i="171" s="1"/>
  <c r="F13" i="173" s="1"/>
  <c r="E19" i="161"/>
  <c r="E39" i="79"/>
  <c r="AL17" i="186"/>
  <c r="AL17" i="185"/>
  <c r="AL17" i="184"/>
  <c r="AL38" i="144"/>
  <c r="I14" i="211"/>
  <c r="I35" i="211" s="1"/>
  <c r="I14" i="174"/>
  <c r="I35" i="174" s="1"/>
  <c r="I14" i="171"/>
  <c r="I35" i="171" s="1"/>
  <c r="I13" i="173" s="1"/>
  <c r="I14" i="182"/>
  <c r="I35" i="182" s="1"/>
  <c r="I13" i="195"/>
  <c r="I13" i="181" s="1"/>
  <c r="I32" i="194"/>
  <c r="AV21" i="182"/>
  <c r="AV42" i="182" s="1"/>
  <c r="AV39" i="194"/>
  <c r="AV20" i="195"/>
  <c r="AV20" i="181" s="1"/>
  <c r="P17" i="161"/>
  <c r="P37" i="79"/>
  <c r="AB19" i="186"/>
  <c r="AB19" i="185"/>
  <c r="AB19" i="184"/>
  <c r="AB40" i="144"/>
  <c r="W19" i="161"/>
  <c r="W39" i="79"/>
  <c r="G21" i="174"/>
  <c r="G42" i="174" s="1"/>
  <c r="G21" i="171"/>
  <c r="G42" i="171" s="1"/>
  <c r="G20" i="173" s="1"/>
  <c r="G21" i="211"/>
  <c r="G42" i="211" s="1"/>
  <c r="P14" i="182"/>
  <c r="P35" i="182" s="1"/>
  <c r="P13" i="195"/>
  <c r="P13" i="181" s="1"/>
  <c r="P32" i="194"/>
  <c r="AM19" i="161"/>
  <c r="AM39" i="79"/>
  <c r="AD21" i="211"/>
  <c r="AD42" i="211" s="1"/>
  <c r="AD21" i="171"/>
  <c r="AD42" i="171" s="1"/>
  <c r="AD20" i="173" s="1"/>
  <c r="AD21" i="174"/>
  <c r="AD42" i="174" s="1"/>
  <c r="AD21" i="161"/>
  <c r="AD41" i="79"/>
  <c r="U40" i="144"/>
  <c r="U19" i="184"/>
  <c r="U19" i="185"/>
  <c r="U19" i="186"/>
  <c r="P19" i="182"/>
  <c r="P40" i="182" s="1"/>
  <c r="P18" i="195"/>
  <c r="P18" i="181" s="1"/>
  <c r="P37" i="194"/>
  <c r="E21" i="182"/>
  <c r="E42" i="182" s="1"/>
  <c r="E39" i="194"/>
  <c r="E20" i="195"/>
  <c r="E20" i="181" s="1"/>
  <c r="W11" i="161"/>
  <c r="W31" i="79"/>
  <c r="I17" i="182"/>
  <c r="I38" i="182" s="1"/>
  <c r="I16" i="195"/>
  <c r="I16" i="181" s="1"/>
  <c r="I35" i="194"/>
  <c r="AG14" i="161"/>
  <c r="AG34" i="79"/>
  <c r="AD19" i="186"/>
  <c r="AD19" i="185"/>
  <c r="AD19" i="184"/>
  <c r="AD40" i="144"/>
  <c r="Y19" i="161"/>
  <c r="Y39" i="79"/>
  <c r="C14" i="161"/>
  <c r="C34" i="79"/>
  <c r="AB17" i="186"/>
  <c r="AB17" i="185"/>
  <c r="AB17" i="184"/>
  <c r="AB38" i="144"/>
  <c r="AY14" i="182"/>
  <c r="AY35" i="182" s="1"/>
  <c r="AY32" i="194"/>
  <c r="AY13" i="195"/>
  <c r="AY13" i="181" s="1"/>
  <c r="E17" i="182"/>
  <c r="E38" i="182" s="1"/>
  <c r="E16" i="195"/>
  <c r="E16" i="181" s="1"/>
  <c r="E35" i="194"/>
  <c r="C17" i="171"/>
  <c r="C38" i="171" s="1"/>
  <c r="C16" i="173" s="1"/>
  <c r="C17" i="211"/>
  <c r="C38" i="211" s="1"/>
  <c r="C17" i="174"/>
  <c r="C38" i="174" s="1"/>
  <c r="AI14" i="186"/>
  <c r="AI14" i="184"/>
  <c r="AI35" i="144"/>
  <c r="AI14" i="185"/>
  <c r="G17" i="161"/>
  <c r="G37" i="79"/>
  <c r="I11" i="211"/>
  <c r="I32" i="211" s="1"/>
  <c r="I11" i="174"/>
  <c r="I32" i="174" s="1"/>
  <c r="I11" i="171"/>
  <c r="I32" i="171" s="1"/>
  <c r="I10" i="173" s="1"/>
  <c r="AT17" i="182"/>
  <c r="AT38" i="182" s="1"/>
  <c r="AT16" i="195"/>
  <c r="AT16" i="181" s="1"/>
  <c r="AT35" i="194"/>
  <c r="AY21" i="161"/>
  <c r="AY41" i="79"/>
  <c r="AY17" i="182"/>
  <c r="AY38" i="182" s="1"/>
  <c r="AY35" i="194"/>
  <c r="AY16" i="195"/>
  <c r="AY16" i="181" s="1"/>
  <c r="K19" i="211"/>
  <c r="K40" i="211" s="1"/>
  <c r="K19" i="171"/>
  <c r="K40" i="171" s="1"/>
  <c r="K18" i="173" s="1"/>
  <c r="K19" i="174"/>
  <c r="K40" i="174" s="1"/>
  <c r="I21" i="182"/>
  <c r="I42" i="182" s="1"/>
  <c r="I20" i="195"/>
  <c r="I20" i="181" s="1"/>
  <c r="I39" i="194"/>
  <c r="W21" i="174"/>
  <c r="W42" i="174" s="1"/>
  <c r="W21" i="171"/>
  <c r="W42" i="171" s="1"/>
  <c r="W20" i="173" s="1"/>
  <c r="W21" i="211"/>
  <c r="W42" i="211" s="1"/>
  <c r="W21" i="182"/>
  <c r="W42" i="182" s="1"/>
  <c r="W39" i="194"/>
  <c r="W20" i="195"/>
  <c r="W20" i="181" s="1"/>
  <c r="I19" i="211"/>
  <c r="I40" i="211" s="1"/>
  <c r="I19" i="171"/>
  <c r="I40" i="171" s="1"/>
  <c r="I18" i="173" s="1"/>
  <c r="I19" i="174"/>
  <c r="I40" i="174" s="1"/>
  <c r="I19" i="161"/>
  <c r="I39" i="79"/>
  <c r="AJ17" i="182"/>
  <c r="AJ38" i="182" s="1"/>
  <c r="AJ16" i="195"/>
  <c r="AJ16" i="181" s="1"/>
  <c r="AJ35" i="194"/>
  <c r="AD35" i="144"/>
  <c r="AD14" i="186"/>
  <c r="AD14" i="185"/>
  <c r="AD14" i="184"/>
  <c r="AV17" i="182"/>
  <c r="AV38" i="182" s="1"/>
  <c r="AV16" i="195"/>
  <c r="AV16" i="181" s="1"/>
  <c r="AV35" i="194"/>
  <c r="AJ14" i="161"/>
  <c r="AJ34" i="79"/>
  <c r="F17" i="211"/>
  <c r="F38" i="211" s="1"/>
  <c r="F17" i="174"/>
  <c r="F38" i="174" s="1"/>
  <c r="F17" i="171"/>
  <c r="F38" i="171" s="1"/>
  <c r="F16" i="173" s="1"/>
  <c r="AI32" i="144"/>
  <c r="AI11" i="186"/>
  <c r="AI11" i="184"/>
  <c r="AI11" i="185"/>
  <c r="E11" i="161"/>
  <c r="E31" i="79"/>
  <c r="G14" i="174"/>
  <c r="G35" i="174" s="1"/>
  <c r="G14" i="171"/>
  <c r="G35" i="171" s="1"/>
  <c r="G13" i="173" s="1"/>
  <c r="G14" i="211"/>
  <c r="G35" i="211" s="1"/>
  <c r="F21" i="161"/>
  <c r="F41" i="79"/>
  <c r="AG21" i="161"/>
  <c r="AG41" i="79"/>
  <c r="G11" i="161"/>
  <c r="G31" i="79"/>
  <c r="C11" i="161"/>
  <c r="C31" i="79"/>
  <c r="K11" i="171"/>
  <c r="K32" i="171" s="1"/>
  <c r="K10" i="173" s="1"/>
  <c r="K11" i="211"/>
  <c r="K32" i="211" s="1"/>
  <c r="K11" i="174"/>
  <c r="K32" i="174" s="1"/>
  <c r="Y21" i="182"/>
  <c r="Y42" i="182" s="1"/>
  <c r="Y20" i="195"/>
  <c r="Y20" i="181" s="1"/>
  <c r="Y39" i="194"/>
  <c r="F31" i="79"/>
  <c r="F11" i="161"/>
  <c r="Y11" i="161"/>
  <c r="Y31" i="79"/>
  <c r="Y11" i="182"/>
  <c r="Y32" i="182" s="1"/>
  <c r="Y10" i="195"/>
  <c r="Y10" i="181" s="1"/>
  <c r="Y29" i="194"/>
  <c r="AG19" i="161"/>
  <c r="AG39" i="79"/>
  <c r="G19" i="211"/>
  <c r="G40" i="211" s="1"/>
  <c r="G19" i="171"/>
  <c r="G40" i="171" s="1"/>
  <c r="G18" i="173" s="1"/>
  <c r="G19" i="174"/>
  <c r="G40" i="174" s="1"/>
  <c r="AL32" i="144"/>
  <c r="AL11" i="186"/>
  <c r="AL11" i="185"/>
  <c r="AL11" i="184"/>
  <c r="K21" i="182"/>
  <c r="K42" i="182" s="1"/>
  <c r="K39" i="194"/>
  <c r="K20" i="195"/>
  <c r="K20" i="181" s="1"/>
  <c r="P21" i="174"/>
  <c r="P42" i="174" s="1"/>
  <c r="P21" i="171"/>
  <c r="P42" i="171" s="1"/>
  <c r="P20" i="173" s="1"/>
  <c r="P21" i="211"/>
  <c r="P42" i="211" s="1"/>
  <c r="AT31" i="79"/>
  <c r="AT11" i="161"/>
  <c r="AJ21" i="161"/>
  <c r="AJ41" i="79"/>
  <c r="AG17" i="182"/>
  <c r="AG38" i="182" s="1"/>
  <c r="AG35" i="194"/>
  <c r="AG16" i="195"/>
  <c r="AG16" i="181" s="1"/>
  <c r="I14" i="161"/>
  <c r="I34" i="79"/>
  <c r="Y17" i="211"/>
  <c r="Y38" i="211" s="1"/>
  <c r="Y17" i="174"/>
  <c r="Y38" i="174" s="1"/>
  <c r="Y17" i="171"/>
  <c r="Y38" i="171" s="1"/>
  <c r="Y16" i="173" s="1"/>
  <c r="Y17" i="161"/>
  <c r="Y37" i="79"/>
  <c r="U17" i="186"/>
  <c r="U17" i="185"/>
  <c r="U17" i="184"/>
  <c r="U38" i="144"/>
  <c r="P17" i="182"/>
  <c r="P38" i="182" s="1"/>
  <c r="P16" i="195"/>
  <c r="P16" i="181" s="1"/>
  <c r="P35" i="194"/>
  <c r="AM17" i="161"/>
  <c r="AM37" i="79"/>
  <c r="W19" i="211"/>
  <c r="W40" i="211" s="1"/>
  <c r="W19" i="171"/>
  <c r="W40" i="171" s="1"/>
  <c r="W18" i="173" s="1"/>
  <c r="W19" i="174"/>
  <c r="W40" i="174" s="1"/>
  <c r="G21" i="182"/>
  <c r="G42" i="182" s="1"/>
  <c r="G39" i="194"/>
  <c r="G20" i="195"/>
  <c r="G20" i="181" s="1"/>
  <c r="C21" i="182"/>
  <c r="C42" i="182" s="1"/>
  <c r="C39" i="194"/>
  <c r="C20" i="195"/>
  <c r="C20" i="181" s="1"/>
  <c r="C19" i="182"/>
  <c r="C40" i="182" s="1"/>
  <c r="C18" i="195"/>
  <c r="C18" i="181" s="1"/>
  <c r="C37" i="194"/>
  <c r="AD21" i="182"/>
  <c r="AD42" i="182" s="1"/>
  <c r="AD20" i="195"/>
  <c r="AD20" i="181" s="1"/>
  <c r="AD39" i="194"/>
  <c r="E21" i="211"/>
  <c r="E42" i="211" s="1"/>
  <c r="E21" i="174"/>
  <c r="E42" i="174" s="1"/>
  <c r="E21" i="171"/>
  <c r="E42" i="171" s="1"/>
  <c r="E20" i="173" s="1"/>
  <c r="P14" i="186"/>
  <c r="P14" i="185"/>
  <c r="P14" i="184"/>
  <c r="P35" i="144"/>
  <c r="K14" i="161"/>
  <c r="K34" i="79"/>
  <c r="AB11" i="186"/>
  <c r="AB11" i="185"/>
  <c r="AB11" i="184"/>
  <c r="AB32" i="144"/>
  <c r="W14" i="174"/>
  <c r="W35" i="174" s="1"/>
  <c r="W14" i="171"/>
  <c r="W35" i="171" s="1"/>
  <c r="W13" i="173" s="1"/>
  <c r="W14" i="211"/>
  <c r="W35" i="211" s="1"/>
  <c r="W14" i="182"/>
  <c r="W35" i="182" s="1"/>
  <c r="W32" i="194"/>
  <c r="W13" i="195"/>
  <c r="W13" i="181" s="1"/>
  <c r="AJ11" i="161"/>
  <c r="AJ31" i="79"/>
  <c r="W17" i="182"/>
  <c r="W38" i="182" s="1"/>
  <c r="W35" i="194"/>
  <c r="W16" i="195"/>
  <c r="W16" i="181" s="1"/>
  <c r="E17" i="211"/>
  <c r="E38" i="211" s="1"/>
  <c r="E17" i="174"/>
  <c r="E38" i="174" s="1"/>
  <c r="E17" i="171"/>
  <c r="E38" i="171" s="1"/>
  <c r="E16" i="173" s="1"/>
  <c r="AV14" i="161"/>
  <c r="AV34" i="79"/>
  <c r="C17" i="161"/>
  <c r="C37" i="79"/>
  <c r="AD14" i="211"/>
  <c r="AD35" i="211" s="1"/>
  <c r="AD14" i="174"/>
  <c r="AD35" i="174" s="1"/>
  <c r="AD14" i="171"/>
  <c r="AD35" i="171" s="1"/>
  <c r="AD13" i="173" s="1"/>
  <c r="AD34" i="79"/>
  <c r="AD14" i="161"/>
  <c r="AM11" i="161"/>
  <c r="AM31" i="79"/>
  <c r="L17" i="186"/>
  <c r="L17" i="185"/>
  <c r="L17" i="184"/>
  <c r="L38" i="144"/>
  <c r="I11" i="161"/>
  <c r="I31" i="79"/>
  <c r="I11" i="182"/>
  <c r="I32" i="182" s="1"/>
  <c r="I10" i="195"/>
  <c r="I10" i="181" s="1"/>
  <c r="I29" i="194"/>
  <c r="AT19" i="161"/>
  <c r="AT39" i="79"/>
  <c r="AY11" i="182"/>
  <c r="AY32" i="182" s="1"/>
  <c r="AY10" i="195"/>
  <c r="AY10" i="181" s="1"/>
  <c r="AY29" i="194"/>
  <c r="P11" i="182"/>
  <c r="P32" i="182" s="1"/>
  <c r="P10" i="195"/>
  <c r="P10" i="181" s="1"/>
  <c r="P29" i="194"/>
  <c r="AM14" i="182"/>
  <c r="AM35" i="182" s="1"/>
  <c r="AM32" i="194"/>
  <c r="AM13" i="195"/>
  <c r="AM13" i="181" s="1"/>
  <c r="AV19" i="161"/>
  <c r="AV39" i="79"/>
  <c r="K19" i="182"/>
  <c r="K40" i="182" s="1"/>
  <c r="K37" i="194"/>
  <c r="K18" i="195"/>
  <c r="K18" i="181" s="1"/>
  <c r="I21" i="161"/>
  <c r="I41" i="79"/>
  <c r="K19" i="186"/>
  <c r="K19" i="185"/>
  <c r="K19" i="184"/>
  <c r="K40" i="144"/>
  <c r="F19" i="182"/>
  <c r="F40" i="182" s="1"/>
  <c r="F37" i="194"/>
  <c r="F18" i="195"/>
  <c r="F18" i="181" s="1"/>
  <c r="AI40" i="144"/>
  <c r="AI19" i="186"/>
  <c r="AI19" i="185"/>
  <c r="AI19" i="184"/>
  <c r="AD19" i="161"/>
  <c r="AD39" i="79"/>
  <c r="N19" i="186"/>
  <c r="N19" i="185"/>
  <c r="N19" i="184"/>
  <c r="N40" i="144"/>
  <c r="AM21" i="161"/>
  <c r="AM41" i="79"/>
  <c r="AI38" i="144"/>
  <c r="AI17" i="184"/>
  <c r="AI17" i="185"/>
  <c r="AI17" i="186"/>
  <c r="AJ14" i="182"/>
  <c r="AJ35" i="182" s="1"/>
  <c r="AJ13" i="195"/>
  <c r="AJ13" i="181" s="1"/>
  <c r="AJ32" i="194"/>
  <c r="AD11" i="211"/>
  <c r="AD32" i="211" s="1"/>
  <c r="AD11" i="174"/>
  <c r="AD32" i="174" s="1"/>
  <c r="AD11" i="171"/>
  <c r="AD32" i="171" s="1"/>
  <c r="AD10" i="173" s="1"/>
  <c r="AD31" i="79"/>
  <c r="AD11" i="161"/>
  <c r="G14" i="182"/>
  <c r="G35" i="182" s="1"/>
  <c r="G32" i="194"/>
  <c r="G13" i="195"/>
  <c r="G13" i="181" s="1"/>
  <c r="K42" i="144"/>
  <c r="K21" i="186"/>
  <c r="K21" i="184"/>
  <c r="K21" i="185"/>
  <c r="F21" i="182"/>
  <c r="F42" i="182" s="1"/>
  <c r="F20" i="195"/>
  <c r="F20" i="181" s="1"/>
  <c r="F39" i="194"/>
  <c r="AJ19" i="161"/>
  <c r="AJ39" i="79"/>
  <c r="AY19" i="182"/>
  <c r="AY40" i="182" s="1"/>
  <c r="AY18" i="195"/>
  <c r="AY18" i="181" s="1"/>
  <c r="AY37" i="194"/>
  <c r="E14" i="182"/>
  <c r="E35" i="182" s="1"/>
  <c r="E13" i="195"/>
  <c r="E13" i="181" s="1"/>
  <c r="E32" i="194"/>
  <c r="AG21" i="182"/>
  <c r="AG42" i="182" s="1"/>
  <c r="AG20" i="195"/>
  <c r="AG20" i="181" s="1"/>
  <c r="AG39" i="194"/>
  <c r="L11" i="186"/>
  <c r="L11" i="185"/>
  <c r="L11" i="184"/>
  <c r="L32" i="144"/>
  <c r="K11" i="182"/>
  <c r="K32" i="182" s="1"/>
  <c r="K10" i="195"/>
  <c r="K10" i="181" s="1"/>
  <c r="K29" i="194"/>
  <c r="Y21" i="161"/>
  <c r="Y41" i="79"/>
  <c r="K11" i="184"/>
  <c r="K11" i="185"/>
  <c r="K11" i="186"/>
  <c r="K32" i="144"/>
  <c r="F11" i="182"/>
  <c r="F32" i="182" s="1"/>
  <c r="F10" i="195"/>
  <c r="F10" i="181" s="1"/>
  <c r="F29" i="194"/>
  <c r="AL19" i="186"/>
  <c r="AL19" i="185"/>
  <c r="AL19" i="184"/>
  <c r="AL40" i="144"/>
  <c r="G19" i="182"/>
  <c r="G40" i="182" s="1"/>
  <c r="G18" i="195"/>
  <c r="G18" i="181" s="1"/>
  <c r="G37" i="194"/>
  <c r="AG11" i="182"/>
  <c r="AG32" i="182" s="1"/>
  <c r="AG10" i="195"/>
  <c r="AG10" i="181" s="1"/>
  <c r="AG29" i="194"/>
  <c r="K17" i="161"/>
  <c r="K37" i="79"/>
  <c r="AT21" i="161"/>
  <c r="AT41" i="79"/>
  <c r="P21" i="182"/>
  <c r="P42" i="182" s="1"/>
  <c r="P39" i="194"/>
  <c r="P20" i="195"/>
  <c r="P20" i="181" s="1"/>
  <c r="F34" i="79"/>
  <c r="F14" i="161"/>
  <c r="AT10" i="195"/>
  <c r="AT10" i="181" s="1"/>
  <c r="AT29" i="194"/>
  <c r="AT11" i="182"/>
  <c r="AT32" i="182" s="1"/>
  <c r="E19" i="182"/>
  <c r="E40" i="182" s="1"/>
  <c r="E37" i="194"/>
  <c r="E18" i="195"/>
  <c r="E18" i="181" s="1"/>
  <c r="AG17" i="161"/>
  <c r="AG37" i="79"/>
  <c r="AV21" i="161"/>
  <c r="AV41" i="79"/>
  <c r="AD38" i="144"/>
  <c r="AD17" i="186"/>
  <c r="AD17" i="185"/>
  <c r="AD17" i="184"/>
  <c r="P17" i="171"/>
  <c r="P38" i="171" s="1"/>
  <c r="P16" i="173" s="1"/>
  <c r="P17" i="211"/>
  <c r="P38" i="211" s="1"/>
  <c r="P17" i="174"/>
  <c r="P38" i="174" s="1"/>
  <c r="W19" i="182"/>
  <c r="W40" i="182" s="1"/>
  <c r="W18" i="195"/>
  <c r="W18" i="181" s="1"/>
  <c r="W37" i="194"/>
  <c r="J17" i="186"/>
  <c r="J17" i="185"/>
  <c r="J38" i="144"/>
  <c r="J17" i="184"/>
  <c r="J21" i="186"/>
  <c r="J21" i="185"/>
  <c r="J21" i="184"/>
  <c r="J42" i="144"/>
  <c r="J19" i="186"/>
  <c r="J40" i="144"/>
  <c r="J19" i="185"/>
  <c r="J19" i="184"/>
  <c r="H21" i="186"/>
  <c r="H21" i="185"/>
  <c r="H42" i="144"/>
  <c r="H21" i="184"/>
  <c r="J11" i="186"/>
  <c r="J11" i="185"/>
  <c r="J11" i="184"/>
  <c r="J32" i="144"/>
  <c r="H19" i="186"/>
  <c r="H19" i="185"/>
  <c r="H40" i="144"/>
  <c r="H19" i="184"/>
  <c r="H14" i="186"/>
  <c r="H14" i="185"/>
  <c r="H35" i="144"/>
  <c r="H14" i="184"/>
  <c r="H11" i="186"/>
  <c r="H11" i="185"/>
  <c r="H11" i="184"/>
  <c r="H32" i="144"/>
  <c r="H17" i="186"/>
  <c r="H17" i="185"/>
  <c r="H17" i="184"/>
  <c r="H38" i="144"/>
  <c r="J14" i="186"/>
  <c r="J14" i="185"/>
  <c r="J14" i="184"/>
  <c r="J35" i="144"/>
  <c r="B6" i="199"/>
  <c r="B24" i="137"/>
  <c r="B7" i="207"/>
  <c r="B28" i="207" s="1"/>
  <c r="B6" i="205"/>
  <c r="B6" i="206"/>
  <c r="B6" i="201"/>
  <c r="B25" i="201" s="1"/>
  <c r="B6" i="137"/>
  <c r="B6" i="200"/>
  <c r="B6" i="196"/>
  <c r="B25" i="196" s="1"/>
  <c r="B7" i="197" s="1"/>
  <c r="B8" i="204"/>
  <c r="B11" i="200"/>
  <c r="B11" i="196"/>
  <c r="B30" i="196" s="1"/>
  <c r="B12" i="197" s="1"/>
  <c r="B11" i="137"/>
  <c r="B13" i="204"/>
  <c r="B14" i="200"/>
  <c r="B14" i="196"/>
  <c r="B33" i="196" s="1"/>
  <c r="B15" i="197" s="1"/>
  <c r="B14" i="137"/>
  <c r="B16" i="204"/>
  <c r="B8" i="200"/>
  <c r="B8" i="196"/>
  <c r="B27" i="196" s="1"/>
  <c r="B9" i="197" s="1"/>
  <c r="B8" i="137"/>
  <c r="B10" i="204"/>
  <c r="B9" i="200" l="1"/>
  <c r="B9" i="196"/>
  <c r="B28" i="196" s="1"/>
  <c r="B10" i="197" s="1"/>
  <c r="B9" i="137"/>
  <c r="B11" i="204"/>
  <c r="B15" i="200"/>
  <c r="B15" i="196"/>
  <c r="B34" i="196" s="1"/>
  <c r="B16" i="197" s="1"/>
  <c r="B15" i="137"/>
  <c r="B17" i="204"/>
  <c r="B12" i="137"/>
  <c r="B12" i="200"/>
  <c r="B12" i="196"/>
  <c r="B31" i="196" s="1"/>
  <c r="B13" i="197" s="1"/>
  <c r="B14" i="204"/>
  <c r="B10" i="207"/>
  <c r="B31" i="207" s="1"/>
  <c r="B9" i="205"/>
  <c r="B9" i="206"/>
  <c r="B9" i="201"/>
  <c r="B28" i="201" s="1"/>
  <c r="B13" i="207"/>
  <c r="B34" i="207" s="1"/>
  <c r="B12" i="205"/>
  <c r="B12" i="206"/>
  <c r="B12" i="201"/>
  <c r="B31" i="201" s="1"/>
  <c r="B7" i="199"/>
  <c r="B25" i="137"/>
  <c r="B17" i="200"/>
  <c r="B17" i="196"/>
  <c r="B36" i="196" s="1"/>
  <c r="B18" i="197" s="1"/>
  <c r="B17" i="137"/>
  <c r="B19" i="204"/>
  <c r="B16" i="207"/>
  <c r="B37" i="207" s="1"/>
  <c r="B15" i="205"/>
  <c r="B15" i="206"/>
  <c r="B15" i="201"/>
  <c r="B34" i="201" s="1"/>
  <c r="B12" i="199"/>
  <c r="B30" i="137"/>
  <c r="B8" i="207"/>
  <c r="B29" i="207" s="1"/>
  <c r="B7" i="205"/>
  <c r="B7" i="206"/>
  <c r="B7" i="201"/>
  <c r="B26" i="201" s="1"/>
  <c r="B19" i="200"/>
  <c r="B19" i="196"/>
  <c r="B38" i="196" s="1"/>
  <c r="B20" i="197" s="1"/>
  <c r="B19" i="137"/>
  <c r="B21" i="204"/>
  <c r="B9" i="199"/>
  <c r="B27" i="137"/>
  <c r="B15" i="199"/>
  <c r="B33" i="137"/>
  <c r="H3" i="192"/>
  <c r="I3" i="192"/>
  <c r="H4" i="192"/>
  <c r="I4" i="192"/>
  <c r="J3" i="99"/>
  <c r="H4" i="189" s="1"/>
  <c r="K3" i="99"/>
  <c r="I4" i="189" s="1"/>
  <c r="J4" i="99"/>
  <c r="H5" i="189" s="1"/>
  <c r="K4" i="99"/>
  <c r="I5" i="189" s="1"/>
  <c r="B21" i="207" l="1"/>
  <c r="B42" i="207" s="1"/>
  <c r="B20" i="205"/>
  <c r="B20" i="206"/>
  <c r="B20" i="201"/>
  <c r="B39" i="201" s="1"/>
  <c r="B19" i="207"/>
  <c r="B40" i="207" s="1"/>
  <c r="B18" i="205"/>
  <c r="B18" i="206"/>
  <c r="B18" i="201"/>
  <c r="B37" i="201" s="1"/>
  <c r="B16" i="199"/>
  <c r="B34" i="137"/>
  <c r="B20" i="199"/>
  <c r="B38" i="137"/>
  <c r="B14" i="207"/>
  <c r="B35" i="207" s="1"/>
  <c r="B13" i="205"/>
  <c r="B13" i="206"/>
  <c r="B13" i="201"/>
  <c r="B32" i="201" s="1"/>
  <c r="B13" i="199"/>
  <c r="B31" i="137"/>
  <c r="B10" i="199"/>
  <c r="B28" i="137"/>
  <c r="B18" i="199"/>
  <c r="B36" i="137"/>
  <c r="B17" i="207"/>
  <c r="B38" i="207" s="1"/>
  <c r="B16" i="205"/>
  <c r="B16" i="206"/>
  <c r="B16" i="201"/>
  <c r="B35" i="201" s="1"/>
  <c r="B11" i="207"/>
  <c r="B32" i="207" s="1"/>
  <c r="B10" i="205"/>
  <c r="B10" i="206"/>
  <c r="B10" i="201"/>
  <c r="B29" i="201" s="1"/>
  <c r="J23" i="99"/>
  <c r="K24" i="99"/>
  <c r="J24" i="99"/>
  <c r="K23" i="99"/>
  <c r="I4" i="188"/>
  <c r="I4" i="190"/>
  <c r="H4" i="188"/>
  <c r="H4" i="190"/>
  <c r="I5" i="188"/>
  <c r="I5" i="190"/>
  <c r="H5" i="188"/>
  <c r="H5" i="190"/>
  <c r="I6" i="192" l="1"/>
  <c r="K6" i="99"/>
  <c r="I20" i="192" l="1"/>
  <c r="I9" i="192"/>
  <c r="K9" i="99"/>
  <c r="I7" i="189"/>
  <c r="I7" i="190"/>
  <c r="K26" i="99"/>
  <c r="I7" i="188"/>
  <c r="I12" i="192"/>
  <c r="K12" i="99"/>
  <c r="I7" i="192"/>
  <c r="K7" i="99"/>
  <c r="I15" i="192"/>
  <c r="K15" i="99"/>
  <c r="K20" i="99" l="1"/>
  <c r="K40" i="99" s="1"/>
  <c r="I16" i="192"/>
  <c r="K16" i="99"/>
  <c r="I13" i="192"/>
  <c r="K13" i="99"/>
  <c r="I16" i="189"/>
  <c r="I16" i="190"/>
  <c r="I16" i="188"/>
  <c r="K35" i="99"/>
  <c r="I8" i="189"/>
  <c r="I8" i="190"/>
  <c r="I8" i="188"/>
  <c r="K27" i="99"/>
  <c r="I13" i="189"/>
  <c r="I13" i="190"/>
  <c r="I13" i="188"/>
  <c r="K32" i="99"/>
  <c r="K18" i="99"/>
  <c r="I18" i="192"/>
  <c r="I10" i="189"/>
  <c r="I10" i="190"/>
  <c r="I10" i="188"/>
  <c r="K29" i="99"/>
  <c r="I10" i="192"/>
  <c r="K10" i="99"/>
  <c r="I21" i="188" l="1"/>
  <c r="I21" i="190"/>
  <c r="I21" i="189"/>
  <c r="I11" i="189"/>
  <c r="I11" i="190"/>
  <c r="I11" i="188"/>
  <c r="K30" i="99"/>
  <c r="I14" i="189"/>
  <c r="I14" i="190"/>
  <c r="I14" i="188"/>
  <c r="K33" i="99"/>
  <c r="I17" i="189"/>
  <c r="I17" i="190"/>
  <c r="I17" i="188"/>
  <c r="K36" i="99"/>
  <c r="I19" i="189"/>
  <c r="I19" i="190"/>
  <c r="I19" i="188"/>
  <c r="K38" i="99"/>
  <c r="B3" i="99" l="1"/>
  <c r="B23" i="99" s="1"/>
  <c r="C3" i="99"/>
  <c r="C23" i="99" s="1"/>
  <c r="D3" i="99"/>
  <c r="D23" i="99" s="1"/>
  <c r="E3" i="99"/>
  <c r="E23" i="99" s="1"/>
  <c r="F3" i="99"/>
  <c r="F23" i="99" s="1"/>
  <c r="G3" i="99"/>
  <c r="G23" i="99" s="1"/>
  <c r="H3" i="99"/>
  <c r="H23" i="99" s="1"/>
  <c r="I3" i="99"/>
  <c r="I23" i="99" s="1"/>
  <c r="B4" i="99"/>
  <c r="B24" i="99" s="1"/>
  <c r="C4" i="99"/>
  <c r="C24" i="99" s="1"/>
  <c r="D4" i="99"/>
  <c r="D24" i="99" s="1"/>
  <c r="E4" i="99"/>
  <c r="E24" i="99" s="1"/>
  <c r="F4" i="99"/>
  <c r="F24" i="99" s="1"/>
  <c r="G4" i="99"/>
  <c r="G24" i="99" s="1"/>
  <c r="H4" i="99"/>
  <c r="H24" i="99" s="1"/>
  <c r="I4" i="99"/>
  <c r="I24" i="99" s="1"/>
  <c r="B9" i="99"/>
  <c r="B29" i="99" s="1"/>
  <c r="B10" i="99"/>
  <c r="B30" i="99" s="1"/>
  <c r="C15" i="99"/>
  <c r="C35" i="99" s="1"/>
  <c r="D16" i="99"/>
  <c r="D36" i="99" s="1"/>
  <c r="J6" i="99" l="1"/>
  <c r="H6" i="192"/>
  <c r="I9" i="99"/>
  <c r="I29" i="99" s="1"/>
  <c r="F7" i="99"/>
  <c r="F27" i="99" s="1"/>
  <c r="D18" i="99"/>
  <c r="D38" i="99" s="1"/>
  <c r="D20" i="99"/>
  <c r="D40" i="99" s="1"/>
  <c r="E15" i="99"/>
  <c r="E35" i="99" s="1"/>
  <c r="G18" i="99"/>
  <c r="G38" i="99" s="1"/>
  <c r="C18" i="99"/>
  <c r="C38" i="99" s="1"/>
  <c r="C16" i="99"/>
  <c r="C36" i="99" s="1"/>
  <c r="G15" i="99"/>
  <c r="G35" i="99" s="1"/>
  <c r="C13" i="99"/>
  <c r="C33" i="99" s="1"/>
  <c r="G12" i="99"/>
  <c r="G32" i="99" s="1"/>
  <c r="G7" i="99"/>
  <c r="G27" i="99" s="1"/>
  <c r="C7" i="99"/>
  <c r="C27" i="99" s="1"/>
  <c r="F18" i="99"/>
  <c r="F38" i="99" s="1"/>
  <c r="B18" i="99"/>
  <c r="B38" i="99" s="1"/>
  <c r="F16" i="99"/>
  <c r="F36" i="99" s="1"/>
  <c r="B16" i="99"/>
  <c r="B36" i="99" s="1"/>
  <c r="F15" i="99"/>
  <c r="F35" i="99" s="1"/>
  <c r="B15" i="99"/>
  <c r="B35" i="99" s="1"/>
  <c r="B13" i="99"/>
  <c r="B33" i="99" s="1"/>
  <c r="B12" i="99"/>
  <c r="B32" i="99" s="1"/>
  <c r="H9" i="99"/>
  <c r="H29" i="99" s="1"/>
  <c r="D9" i="99"/>
  <c r="D29" i="99" s="1"/>
  <c r="B7" i="99"/>
  <c r="B27" i="99" s="1"/>
  <c r="F6" i="99"/>
  <c r="F26" i="99" s="1"/>
  <c r="B6" i="99"/>
  <c r="B26" i="99" s="1"/>
  <c r="C12" i="99"/>
  <c r="C32" i="99" s="1"/>
  <c r="I18" i="99"/>
  <c r="I38" i="99" s="1"/>
  <c r="E18" i="99"/>
  <c r="E38" i="99" s="1"/>
  <c r="E12" i="99"/>
  <c r="E32" i="99" s="1"/>
  <c r="D10" i="99"/>
  <c r="D30" i="99" s="1"/>
  <c r="G9" i="99"/>
  <c r="G29" i="99" s="1"/>
  <c r="C9" i="99"/>
  <c r="C29" i="99" s="1"/>
  <c r="I7" i="99"/>
  <c r="I27" i="99" s="1"/>
  <c r="E7" i="99"/>
  <c r="E27" i="99" s="1"/>
  <c r="I6" i="99"/>
  <c r="I26" i="99" s="1"/>
  <c r="E6" i="99"/>
  <c r="E26" i="99" s="1"/>
  <c r="B20" i="99"/>
  <c r="B40" i="99" s="1"/>
  <c r="D15" i="99"/>
  <c r="D35" i="99" s="1"/>
  <c r="D13" i="99"/>
  <c r="D33" i="99" s="1"/>
  <c r="D12" i="99"/>
  <c r="D32" i="99" s="1"/>
  <c r="C10" i="99"/>
  <c r="C30" i="99" s="1"/>
  <c r="H7" i="99"/>
  <c r="H27" i="99" s="1"/>
  <c r="D7" i="99"/>
  <c r="D27" i="99" s="1"/>
  <c r="H6" i="99"/>
  <c r="H26" i="99" s="1"/>
  <c r="D6" i="99"/>
  <c r="D26" i="99" s="1"/>
  <c r="G6" i="99"/>
  <c r="G26" i="99" s="1"/>
  <c r="C6" i="99"/>
  <c r="C26" i="99" s="1"/>
  <c r="H7" i="192" l="1"/>
  <c r="J7" i="99"/>
  <c r="H12" i="192"/>
  <c r="J12" i="99"/>
  <c r="J9" i="99"/>
  <c r="H9" i="192"/>
  <c r="J15" i="99"/>
  <c r="H15" i="192"/>
  <c r="H7" i="189"/>
  <c r="J26" i="99"/>
  <c r="H7" i="190"/>
  <c r="H7" i="188"/>
  <c r="I12" i="99"/>
  <c r="I32" i="99" s="1"/>
  <c r="I20" i="99"/>
  <c r="I40" i="99" s="1"/>
  <c r="H18" i="99"/>
  <c r="H38" i="99" s="1"/>
  <c r="F9" i="99"/>
  <c r="F29" i="99" s="1"/>
  <c r="I15" i="99"/>
  <c r="I35" i="99" s="1"/>
  <c r="H20" i="99"/>
  <c r="H40" i="99" s="1"/>
  <c r="G16" i="99"/>
  <c r="G36" i="99" s="1"/>
  <c r="E20" i="99"/>
  <c r="E40" i="99" s="1"/>
  <c r="G13" i="99"/>
  <c r="G33" i="99" s="1"/>
  <c r="G10" i="99"/>
  <c r="G30" i="99" s="1"/>
  <c r="F20" i="99"/>
  <c r="F40" i="99" s="1"/>
  <c r="E13" i="99"/>
  <c r="E33" i="99" s="1"/>
  <c r="E9" i="99"/>
  <c r="E29" i="99" s="1"/>
  <c r="H12" i="99"/>
  <c r="H32" i="99" s="1"/>
  <c r="H15" i="99"/>
  <c r="H35" i="99" s="1"/>
  <c r="F12" i="99"/>
  <c r="F32" i="99" s="1"/>
  <c r="E10" i="99"/>
  <c r="E30" i="99" s="1"/>
  <c r="I10" i="99"/>
  <c r="I30" i="99" s="1"/>
  <c r="C20" i="99"/>
  <c r="C40" i="99" s="1"/>
  <c r="G20" i="99"/>
  <c r="G40" i="99" s="1"/>
  <c r="B3" i="192"/>
  <c r="C3" i="192"/>
  <c r="D3" i="192"/>
  <c r="E3" i="192"/>
  <c r="F3" i="192"/>
  <c r="G3" i="192"/>
  <c r="B4" i="192"/>
  <c r="C4" i="192"/>
  <c r="D4" i="192"/>
  <c r="E4" i="192"/>
  <c r="F4" i="192"/>
  <c r="G4" i="192"/>
  <c r="B4" i="189"/>
  <c r="C4" i="190"/>
  <c r="E4" i="189"/>
  <c r="F4" i="189"/>
  <c r="G4" i="190"/>
  <c r="B5" i="190"/>
  <c r="D5" i="189"/>
  <c r="E5" i="189"/>
  <c r="F5" i="190"/>
  <c r="G5" i="189"/>
  <c r="H16" i="192" l="1"/>
  <c r="J16" i="99"/>
  <c r="H10" i="192"/>
  <c r="J10" i="99"/>
  <c r="H13" i="192"/>
  <c r="J13" i="99"/>
  <c r="H20" i="192"/>
  <c r="J20" i="99"/>
  <c r="H13" i="188"/>
  <c r="H13" i="190"/>
  <c r="H13" i="189"/>
  <c r="J32" i="99"/>
  <c r="H10" i="188"/>
  <c r="J29" i="99"/>
  <c r="H10" i="189"/>
  <c r="H10" i="190"/>
  <c r="H16" i="190"/>
  <c r="H16" i="188"/>
  <c r="H16" i="189"/>
  <c r="J35" i="99"/>
  <c r="H8" i="189"/>
  <c r="H8" i="190"/>
  <c r="H8" i="188"/>
  <c r="J27" i="99"/>
  <c r="J18" i="99"/>
  <c r="H18" i="192"/>
  <c r="I13" i="99"/>
  <c r="I33" i="99" s="1"/>
  <c r="H13" i="99"/>
  <c r="H33" i="99" s="1"/>
  <c r="H10" i="99"/>
  <c r="H30" i="99" s="1"/>
  <c r="I16" i="99"/>
  <c r="I36" i="99" s="1"/>
  <c r="F10" i="99"/>
  <c r="F30" i="99" s="1"/>
  <c r="E16" i="99"/>
  <c r="E36" i="99" s="1"/>
  <c r="H16" i="99"/>
  <c r="H36" i="99" s="1"/>
  <c r="F13" i="99"/>
  <c r="F33" i="99" s="1"/>
  <c r="F4" i="188"/>
  <c r="F4" i="190"/>
  <c r="B4" i="188"/>
  <c r="B4" i="190"/>
  <c r="E5" i="188"/>
  <c r="E5" i="190"/>
  <c r="G5" i="190"/>
  <c r="G5" i="188"/>
  <c r="C5" i="190"/>
  <c r="C5" i="188"/>
  <c r="C5" i="189"/>
  <c r="D4" i="190"/>
  <c r="D4" i="188"/>
  <c r="D4" i="189"/>
  <c r="D5" i="188"/>
  <c r="E4" i="188"/>
  <c r="F5" i="189"/>
  <c r="B5" i="189"/>
  <c r="G4" i="189"/>
  <c r="C4" i="189"/>
  <c r="D5" i="190"/>
  <c r="E4" i="190"/>
  <c r="F5" i="188"/>
  <c r="B5" i="188"/>
  <c r="G4" i="188"/>
  <c r="C4" i="188"/>
  <c r="H21" i="189" l="1"/>
  <c r="H21" i="190"/>
  <c r="J40" i="99"/>
  <c r="H21" i="188"/>
  <c r="H11" i="189"/>
  <c r="H11" i="190"/>
  <c r="H11" i="188"/>
  <c r="J30" i="99"/>
  <c r="H19" i="189"/>
  <c r="H19" i="188"/>
  <c r="H19" i="190"/>
  <c r="J38" i="99"/>
  <c r="H17" i="189"/>
  <c r="H17" i="190"/>
  <c r="J36" i="99"/>
  <c r="H17" i="188"/>
  <c r="H14" i="189"/>
  <c r="H14" i="190"/>
  <c r="J33" i="99"/>
  <c r="H14" i="188"/>
  <c r="G6" i="192" l="1"/>
  <c r="F6" i="192"/>
  <c r="E6" i="192"/>
  <c r="D6" i="192"/>
  <c r="D7" i="190" l="1"/>
  <c r="D7" i="189"/>
  <c r="D7" i="188"/>
  <c r="G7" i="190"/>
  <c r="G7" i="189"/>
  <c r="G7" i="188"/>
  <c r="E7" i="190"/>
  <c r="E7" i="188"/>
  <c r="E7" i="189"/>
  <c r="F7" i="190"/>
  <c r="F7" i="189"/>
  <c r="F7" i="188"/>
  <c r="F9" i="192" l="1"/>
  <c r="F7" i="192"/>
  <c r="F15" i="192"/>
  <c r="F12" i="192"/>
  <c r="F13" i="192" l="1"/>
  <c r="F16" i="190"/>
  <c r="F16" i="189"/>
  <c r="F16" i="188"/>
  <c r="F8" i="190"/>
  <c r="F8" i="189"/>
  <c r="F8" i="188"/>
  <c r="F10" i="192"/>
  <c r="F20" i="192"/>
  <c r="F10" i="190"/>
  <c r="F10" i="189"/>
  <c r="F10" i="188"/>
  <c r="F16" i="192"/>
  <c r="F18" i="192"/>
  <c r="F13" i="190"/>
  <c r="F13" i="189"/>
  <c r="F13" i="188"/>
  <c r="F19" i="189" l="1"/>
  <c r="F19" i="188"/>
  <c r="F19" i="190"/>
  <c r="F21" i="190"/>
  <c r="F21" i="189"/>
  <c r="F21" i="188"/>
  <c r="F17" i="190"/>
  <c r="F17" i="189"/>
  <c r="F17" i="188"/>
  <c r="F11" i="189"/>
  <c r="F11" i="190"/>
  <c r="F11" i="188"/>
  <c r="F14" i="190"/>
  <c r="F14" i="189"/>
  <c r="F14" i="188"/>
  <c r="E15" i="192" l="1"/>
  <c r="D12" i="192"/>
  <c r="D15" i="192"/>
  <c r="E9" i="192"/>
  <c r="E12" i="192"/>
  <c r="D9" i="192"/>
  <c r="E13" i="190" l="1"/>
  <c r="E13" i="188"/>
  <c r="E13" i="189"/>
  <c r="D16" i="192"/>
  <c r="D13" i="192"/>
  <c r="E13" i="192"/>
  <c r="D10" i="190"/>
  <c r="D10" i="189"/>
  <c r="D10" i="188"/>
  <c r="D13" i="190"/>
  <c r="D13" i="189"/>
  <c r="D13" i="188"/>
  <c r="D10" i="192"/>
  <c r="E16" i="192"/>
  <c r="D16" i="190"/>
  <c r="D16" i="189"/>
  <c r="D16" i="188"/>
  <c r="E16" i="190"/>
  <c r="E16" i="189"/>
  <c r="E16" i="188"/>
  <c r="E10" i="192"/>
  <c r="E10" i="190"/>
  <c r="E10" i="189"/>
  <c r="E10" i="188"/>
  <c r="D14" i="189" l="1"/>
  <c r="D14" i="188"/>
  <c r="D14" i="190"/>
  <c r="E11" i="190"/>
  <c r="E11" i="189"/>
  <c r="E11" i="188"/>
  <c r="D11" i="190"/>
  <c r="D11" i="189"/>
  <c r="D11" i="188"/>
  <c r="E17" i="190"/>
  <c r="E17" i="189"/>
  <c r="E17" i="188"/>
  <c r="E14" i="190"/>
  <c r="E14" i="189"/>
  <c r="E14" i="188"/>
  <c r="D17" i="190"/>
  <c r="D17" i="188"/>
  <c r="D17" i="189"/>
  <c r="E7" i="192" l="1"/>
  <c r="G12" i="192"/>
  <c r="G9" i="192"/>
  <c r="G15" i="192"/>
  <c r="G10" i="190" l="1"/>
  <c r="G10" i="188"/>
  <c r="G10" i="189"/>
  <c r="G13" i="190"/>
  <c r="G13" i="189"/>
  <c r="G13" i="188"/>
  <c r="G10" i="192"/>
  <c r="G16" i="192"/>
  <c r="E20" i="192"/>
  <c r="E8" i="190"/>
  <c r="E8" i="188"/>
  <c r="E8" i="189"/>
  <c r="G13" i="192"/>
  <c r="E18" i="192"/>
  <c r="G16" i="190"/>
  <c r="G16" i="189"/>
  <c r="G16" i="188"/>
  <c r="G17" i="189" l="1"/>
  <c r="G17" i="190"/>
  <c r="G17" i="188"/>
  <c r="E19" i="190"/>
  <c r="E19" i="189"/>
  <c r="E19" i="188"/>
  <c r="E21" i="189"/>
  <c r="E21" i="190"/>
  <c r="E21" i="188"/>
  <c r="G11" i="190"/>
  <c r="G11" i="189"/>
  <c r="G11" i="188"/>
  <c r="G14" i="190"/>
  <c r="G14" i="189"/>
  <c r="G14" i="188"/>
  <c r="B2" i="175" l="1"/>
  <c r="B21" i="175" s="1"/>
  <c r="C2" i="175"/>
  <c r="C21" i="175" s="1"/>
  <c r="D2" i="175"/>
  <c r="D21" i="175" s="1"/>
  <c r="E2" i="175"/>
  <c r="E21" i="175" s="1"/>
  <c r="B3" i="175"/>
  <c r="B22" i="175" s="1"/>
  <c r="C3" i="175"/>
  <c r="C22" i="175" s="1"/>
  <c r="D3" i="175"/>
  <c r="D22" i="175" s="1"/>
  <c r="E3" i="175"/>
  <c r="E22" i="175" s="1"/>
  <c r="E5" i="175" l="1"/>
  <c r="E24" i="175" s="1"/>
  <c r="D5" i="175"/>
  <c r="D24" i="175" s="1"/>
  <c r="C5" i="175"/>
  <c r="C24" i="175" s="1"/>
  <c r="B5" i="175"/>
  <c r="B24" i="175" s="1"/>
  <c r="B2" i="178" l="1"/>
  <c r="B21" i="178" s="1"/>
  <c r="C2" i="178"/>
  <c r="C21" i="178" s="1"/>
  <c r="D2" i="178"/>
  <c r="D21" i="178" s="1"/>
  <c r="E2" i="178"/>
  <c r="E21" i="178" s="1"/>
  <c r="B3" i="178"/>
  <c r="B22" i="178" s="1"/>
  <c r="C3" i="178"/>
  <c r="C22" i="178" s="1"/>
  <c r="D3" i="178"/>
  <c r="D22" i="178" s="1"/>
  <c r="E3" i="178"/>
  <c r="E22" i="178" s="1"/>
  <c r="B2" i="176"/>
  <c r="C2" i="176"/>
  <c r="D2" i="176"/>
  <c r="E2" i="176"/>
  <c r="B3" i="176"/>
  <c r="C3" i="176"/>
  <c r="D3" i="176"/>
  <c r="E3" i="176"/>
  <c r="B3" i="177"/>
  <c r="D3" i="177"/>
  <c r="E3" i="177"/>
  <c r="C4" i="177"/>
  <c r="D4" i="177"/>
  <c r="C3" i="177"/>
  <c r="B4" i="177"/>
  <c r="E4" i="177"/>
  <c r="E5" i="178" l="1"/>
  <c r="E24" i="178" s="1"/>
  <c r="E5" i="176"/>
  <c r="E6" i="177"/>
  <c r="D5" i="178"/>
  <c r="D24" i="178" s="1"/>
  <c r="D5" i="176"/>
  <c r="D6" i="177"/>
  <c r="C5" i="176"/>
  <c r="C6" i="177"/>
  <c r="C5" i="178"/>
  <c r="C24" i="178" s="1"/>
  <c r="B5" i="178"/>
  <c r="B24" i="178" s="1"/>
  <c r="B6" i="177"/>
  <c r="B5" i="176"/>
  <c r="D7" i="192" l="1"/>
  <c r="G7" i="192"/>
  <c r="G8" i="190" l="1"/>
  <c r="G8" i="189"/>
  <c r="G8" i="188"/>
  <c r="D18" i="192"/>
  <c r="G18" i="192"/>
  <c r="D8" i="190"/>
  <c r="D8" i="189"/>
  <c r="D8" i="188"/>
  <c r="G20" i="192"/>
  <c r="D20" i="192"/>
  <c r="D21" i="190" l="1"/>
  <c r="D21" i="188"/>
  <c r="D21" i="189"/>
  <c r="D19" i="190"/>
  <c r="D19" i="189"/>
  <c r="D19" i="188"/>
  <c r="G19" i="190"/>
  <c r="G19" i="189"/>
  <c r="G19" i="188"/>
  <c r="G21" i="190"/>
  <c r="G21" i="189"/>
  <c r="G21" i="188"/>
  <c r="D6" i="175" l="1"/>
  <c r="D25" i="175" s="1"/>
  <c r="D7" i="177" s="1"/>
  <c r="D8" i="175"/>
  <c r="D27" i="175" s="1"/>
  <c r="D9" i="177" s="1"/>
  <c r="D6" i="178"/>
  <c r="D25" i="178" s="1"/>
  <c r="D6" i="176"/>
  <c r="D8" i="176"/>
  <c r="D8" i="178"/>
  <c r="D27" i="178" s="1"/>
  <c r="D11" i="175" l="1"/>
  <c r="D30" i="175" s="1"/>
  <c r="D12" i="177" s="1"/>
  <c r="D9" i="175"/>
  <c r="D28" i="175" s="1"/>
  <c r="D10" i="177" s="1"/>
  <c r="D17" i="175"/>
  <c r="D36" i="175" s="1"/>
  <c r="D18" i="177" s="1"/>
  <c r="D19" i="175"/>
  <c r="D38" i="175" s="1"/>
  <c r="D20" i="177" s="1"/>
  <c r="D9" i="176"/>
  <c r="D9" i="178"/>
  <c r="D28" i="178" s="1"/>
  <c r="D19" i="178"/>
  <c r="D38" i="178" s="1"/>
  <c r="D19" i="176"/>
  <c r="D11" i="178"/>
  <c r="D30" i="178" s="1"/>
  <c r="D11" i="176"/>
  <c r="D17" i="178"/>
  <c r="D36" i="178" s="1"/>
  <c r="D17" i="176"/>
  <c r="D14" i="175" l="1"/>
  <c r="D33" i="175" s="1"/>
  <c r="D15" i="177" s="1"/>
  <c r="D12" i="175"/>
  <c r="D31" i="175" s="1"/>
  <c r="D13" i="177" s="1"/>
  <c r="D12" i="176"/>
  <c r="D12" i="178"/>
  <c r="D31" i="178" s="1"/>
  <c r="D14" i="176"/>
  <c r="D14" i="178"/>
  <c r="D33" i="178" s="1"/>
  <c r="D15" i="175" l="1"/>
  <c r="D34" i="175" s="1"/>
  <c r="D16" i="177" s="1"/>
  <c r="D15" i="178"/>
  <c r="D34" i="178" s="1"/>
  <c r="D15" i="176"/>
  <c r="C4" i="154"/>
  <c r="D4" i="154"/>
  <c r="E4" i="154"/>
  <c r="F4" i="154"/>
  <c r="G4" i="154"/>
  <c r="H4" i="154"/>
  <c r="I4" i="154"/>
  <c r="J4" i="154"/>
  <c r="K4" i="154"/>
  <c r="L4" i="154"/>
  <c r="M4" i="154"/>
  <c r="N4" i="154"/>
  <c r="O4" i="154"/>
  <c r="P4" i="154"/>
  <c r="Q4" i="154"/>
  <c r="R4" i="154"/>
  <c r="S4" i="154"/>
  <c r="T4" i="154"/>
  <c r="U4" i="154"/>
  <c r="V4" i="154"/>
  <c r="W4" i="154"/>
  <c r="X4" i="154"/>
  <c r="Y4" i="154"/>
  <c r="Z4" i="154"/>
  <c r="AA4" i="154"/>
  <c r="AB4" i="154"/>
  <c r="AC4" i="154"/>
  <c r="AD4" i="154"/>
  <c r="AE4" i="154"/>
  <c r="AF4" i="154"/>
  <c r="AG4" i="154"/>
  <c r="AH4" i="154"/>
  <c r="AI4" i="154"/>
  <c r="AJ4" i="154"/>
  <c r="AK4" i="154"/>
  <c r="AL4" i="154"/>
  <c r="AM4" i="154"/>
  <c r="AN4" i="154"/>
  <c r="AO4" i="154"/>
  <c r="AP4" i="154"/>
  <c r="AQ4" i="154"/>
  <c r="AR4" i="154"/>
  <c r="AS4" i="154"/>
  <c r="AT4" i="154"/>
  <c r="AU4" i="154"/>
  <c r="AV4" i="154"/>
  <c r="AW4" i="154"/>
  <c r="AX4" i="154"/>
  <c r="AY4" i="154"/>
  <c r="AZ4" i="154"/>
  <c r="BA4" i="154"/>
  <c r="BB4" i="154"/>
  <c r="BC4" i="154"/>
  <c r="BD4" i="154"/>
  <c r="C5" i="154"/>
  <c r="D5" i="154"/>
  <c r="E5" i="154"/>
  <c r="F5" i="154"/>
  <c r="G5" i="154"/>
  <c r="H5" i="154"/>
  <c r="I5" i="154"/>
  <c r="J5" i="154"/>
  <c r="K5" i="154"/>
  <c r="L5" i="154"/>
  <c r="M5" i="154"/>
  <c r="N5" i="154"/>
  <c r="O5" i="154"/>
  <c r="P5" i="154"/>
  <c r="Q5" i="154"/>
  <c r="R5" i="154"/>
  <c r="S5" i="154"/>
  <c r="T5" i="154"/>
  <c r="U5" i="154"/>
  <c r="V5" i="154"/>
  <c r="W5" i="154"/>
  <c r="X5" i="154"/>
  <c r="Y5" i="154"/>
  <c r="Z5" i="154"/>
  <c r="AA5" i="154"/>
  <c r="AB5" i="154"/>
  <c r="AC5" i="154"/>
  <c r="AD5" i="154"/>
  <c r="AE5" i="154"/>
  <c r="AF5" i="154"/>
  <c r="AG5" i="154"/>
  <c r="AH5" i="154"/>
  <c r="AI5" i="154"/>
  <c r="AJ5" i="154"/>
  <c r="AK5" i="154"/>
  <c r="AL5" i="154"/>
  <c r="AM5" i="154"/>
  <c r="AN5" i="154"/>
  <c r="AO5" i="154"/>
  <c r="AP5" i="154"/>
  <c r="AQ5" i="154"/>
  <c r="AR5" i="154"/>
  <c r="AS5" i="154"/>
  <c r="AT5" i="154"/>
  <c r="AU5" i="154"/>
  <c r="AV5" i="154"/>
  <c r="AW5" i="154"/>
  <c r="AX5" i="154"/>
  <c r="AY5" i="154"/>
  <c r="AZ5" i="154"/>
  <c r="BA5" i="154"/>
  <c r="BB5" i="154"/>
  <c r="BC5" i="154"/>
  <c r="BD5" i="154"/>
  <c r="C7" i="154"/>
  <c r="D7" i="154"/>
  <c r="E7" i="154"/>
  <c r="F7" i="154"/>
  <c r="G7" i="154"/>
  <c r="H7" i="154"/>
  <c r="I7" i="154"/>
  <c r="J7" i="154"/>
  <c r="K7" i="154"/>
  <c r="L7" i="154"/>
  <c r="M7" i="154"/>
  <c r="N7" i="154"/>
  <c r="O7" i="154"/>
  <c r="P7" i="154"/>
  <c r="Q7" i="154"/>
  <c r="R7" i="154"/>
  <c r="S7" i="154"/>
  <c r="T7" i="154"/>
  <c r="U7" i="154"/>
  <c r="V7" i="154"/>
  <c r="W7" i="154"/>
  <c r="X7" i="154"/>
  <c r="Y7" i="154"/>
  <c r="Z7" i="154"/>
  <c r="AA7" i="154"/>
  <c r="AB7" i="154"/>
  <c r="AC7" i="154"/>
  <c r="AD7" i="154"/>
  <c r="AE7" i="154"/>
  <c r="AF7" i="154"/>
  <c r="AG7" i="154"/>
  <c r="AH7" i="154"/>
  <c r="AI7" i="154"/>
  <c r="AJ7" i="154"/>
  <c r="AK7" i="154"/>
  <c r="AL7" i="154"/>
  <c r="AM7" i="154"/>
  <c r="AN7" i="154"/>
  <c r="AO7" i="154"/>
  <c r="AP7" i="154"/>
  <c r="AQ7" i="154"/>
  <c r="AR7" i="154"/>
  <c r="AS7" i="154"/>
  <c r="AT7" i="154"/>
  <c r="AU7" i="154"/>
  <c r="AV7" i="154"/>
  <c r="AW7" i="154"/>
  <c r="AX7" i="154"/>
  <c r="AY7" i="154"/>
  <c r="AZ7" i="154"/>
  <c r="BA7" i="154"/>
  <c r="BB7" i="154"/>
  <c r="BC7" i="154"/>
  <c r="BD7" i="154"/>
  <c r="C4" i="169"/>
  <c r="C25" i="169" s="1"/>
  <c r="D4" i="169"/>
  <c r="D25" i="169" s="1"/>
  <c r="E4" i="169"/>
  <c r="E25" i="169" s="1"/>
  <c r="F4" i="169"/>
  <c r="F25" i="169" s="1"/>
  <c r="G4" i="169"/>
  <c r="G25" i="169" s="1"/>
  <c r="H4" i="169"/>
  <c r="H25" i="169" s="1"/>
  <c r="I4" i="169"/>
  <c r="I25" i="169" s="1"/>
  <c r="J4" i="169"/>
  <c r="J25" i="169" s="1"/>
  <c r="K4" i="169"/>
  <c r="K25" i="169" s="1"/>
  <c r="L4" i="169"/>
  <c r="L25" i="169" s="1"/>
  <c r="M4" i="169"/>
  <c r="M25" i="169" s="1"/>
  <c r="N4" i="169"/>
  <c r="N25" i="169" s="1"/>
  <c r="O4" i="169"/>
  <c r="O25" i="169" s="1"/>
  <c r="P4" i="169"/>
  <c r="P25" i="169" s="1"/>
  <c r="Q4" i="169"/>
  <c r="Q25" i="169" s="1"/>
  <c r="R4" i="169"/>
  <c r="R25" i="169" s="1"/>
  <c r="S4" i="169"/>
  <c r="S25" i="169" s="1"/>
  <c r="T4" i="169"/>
  <c r="T25" i="169" s="1"/>
  <c r="U4" i="169"/>
  <c r="U25" i="169" s="1"/>
  <c r="V4" i="169"/>
  <c r="V25" i="169" s="1"/>
  <c r="W4" i="169"/>
  <c r="W25" i="169" s="1"/>
  <c r="X4" i="169"/>
  <c r="X25" i="169" s="1"/>
  <c r="Y4" i="169"/>
  <c r="Y25" i="169" s="1"/>
  <c r="Z4" i="169"/>
  <c r="Z25" i="169" s="1"/>
  <c r="AA4" i="169"/>
  <c r="AA25" i="169" s="1"/>
  <c r="AB4" i="169"/>
  <c r="AB25" i="169" s="1"/>
  <c r="AC4" i="169"/>
  <c r="AC25" i="169" s="1"/>
  <c r="AD4" i="169"/>
  <c r="AD25" i="169" s="1"/>
  <c r="AE4" i="169"/>
  <c r="AE25" i="169" s="1"/>
  <c r="AF4" i="169"/>
  <c r="AF25" i="169" s="1"/>
  <c r="AG4" i="169"/>
  <c r="AG25" i="169" s="1"/>
  <c r="AH4" i="169"/>
  <c r="AH25" i="169" s="1"/>
  <c r="AI4" i="169"/>
  <c r="AI25" i="169" s="1"/>
  <c r="AJ4" i="169"/>
  <c r="AJ25" i="169" s="1"/>
  <c r="AK4" i="169"/>
  <c r="AK25" i="169" s="1"/>
  <c r="AL4" i="169"/>
  <c r="AL25" i="169" s="1"/>
  <c r="AM4" i="169"/>
  <c r="AM25" i="169" s="1"/>
  <c r="AN4" i="169"/>
  <c r="AN25" i="169" s="1"/>
  <c r="AO4" i="169"/>
  <c r="AO25" i="169" s="1"/>
  <c r="AP4" i="169"/>
  <c r="AP25" i="169" s="1"/>
  <c r="AQ4" i="169"/>
  <c r="AQ25" i="169" s="1"/>
  <c r="AR4" i="169"/>
  <c r="AR25" i="169" s="1"/>
  <c r="AS4" i="169"/>
  <c r="AS25" i="169" s="1"/>
  <c r="AT4" i="169"/>
  <c r="AT25" i="169" s="1"/>
  <c r="AU4" i="169"/>
  <c r="AU25" i="169" s="1"/>
  <c r="AV4" i="169"/>
  <c r="AV25" i="169" s="1"/>
  <c r="AW4" i="169"/>
  <c r="AW25" i="169" s="1"/>
  <c r="AX4" i="169"/>
  <c r="AX25" i="169" s="1"/>
  <c r="AY4" i="169"/>
  <c r="AY25" i="169" s="1"/>
  <c r="AZ4" i="169"/>
  <c r="AZ25" i="169" s="1"/>
  <c r="BA4" i="169"/>
  <c r="BA25" i="169" s="1"/>
  <c r="BB4" i="169"/>
  <c r="BB25" i="169" s="1"/>
  <c r="BC4" i="169"/>
  <c r="BC25" i="169" s="1"/>
  <c r="BD4" i="169"/>
  <c r="BD25" i="169" s="1"/>
  <c r="C5" i="169"/>
  <c r="C26" i="169" s="1"/>
  <c r="D5" i="169"/>
  <c r="D26" i="169" s="1"/>
  <c r="E5" i="169"/>
  <c r="E26" i="169" s="1"/>
  <c r="F5" i="169"/>
  <c r="F26" i="169" s="1"/>
  <c r="G5" i="169"/>
  <c r="G26" i="169" s="1"/>
  <c r="H5" i="169"/>
  <c r="H26" i="169" s="1"/>
  <c r="I5" i="169"/>
  <c r="I26" i="169" s="1"/>
  <c r="J5" i="169"/>
  <c r="J26" i="169" s="1"/>
  <c r="K5" i="169"/>
  <c r="K26" i="169" s="1"/>
  <c r="L5" i="169"/>
  <c r="L26" i="169" s="1"/>
  <c r="M5" i="169"/>
  <c r="M26" i="169" s="1"/>
  <c r="N5" i="169"/>
  <c r="N26" i="169" s="1"/>
  <c r="O5" i="169"/>
  <c r="O26" i="169" s="1"/>
  <c r="P5" i="169"/>
  <c r="P26" i="169" s="1"/>
  <c r="Q5" i="169"/>
  <c r="Q26" i="169" s="1"/>
  <c r="R5" i="169"/>
  <c r="R26" i="169" s="1"/>
  <c r="S5" i="169"/>
  <c r="S26" i="169" s="1"/>
  <c r="T5" i="169"/>
  <c r="T26" i="169" s="1"/>
  <c r="U5" i="169"/>
  <c r="U26" i="169" s="1"/>
  <c r="V5" i="169"/>
  <c r="V26" i="169" s="1"/>
  <c r="W5" i="169"/>
  <c r="W26" i="169" s="1"/>
  <c r="X5" i="169"/>
  <c r="X26" i="169" s="1"/>
  <c r="Y5" i="169"/>
  <c r="Y26" i="169" s="1"/>
  <c r="Z5" i="169"/>
  <c r="Z26" i="169" s="1"/>
  <c r="AA5" i="169"/>
  <c r="AA26" i="169" s="1"/>
  <c r="AB5" i="169"/>
  <c r="AB26" i="169" s="1"/>
  <c r="AC5" i="169"/>
  <c r="AC26" i="169" s="1"/>
  <c r="AD5" i="169"/>
  <c r="AD26" i="169" s="1"/>
  <c r="AE5" i="169"/>
  <c r="AE26" i="169" s="1"/>
  <c r="AF5" i="169"/>
  <c r="AF26" i="169" s="1"/>
  <c r="AG5" i="169"/>
  <c r="AG26" i="169" s="1"/>
  <c r="AH5" i="169"/>
  <c r="AH26" i="169" s="1"/>
  <c r="AI5" i="169"/>
  <c r="AI26" i="169" s="1"/>
  <c r="AJ5" i="169"/>
  <c r="AJ26" i="169" s="1"/>
  <c r="AK5" i="169"/>
  <c r="AK26" i="169" s="1"/>
  <c r="AL5" i="169"/>
  <c r="AL26" i="169" s="1"/>
  <c r="AM5" i="169"/>
  <c r="AM26" i="169" s="1"/>
  <c r="AN5" i="169"/>
  <c r="AN26" i="169" s="1"/>
  <c r="AO5" i="169"/>
  <c r="AO26" i="169" s="1"/>
  <c r="AP5" i="169"/>
  <c r="AP26" i="169" s="1"/>
  <c r="AQ5" i="169"/>
  <c r="AQ26" i="169" s="1"/>
  <c r="AR5" i="169"/>
  <c r="AR26" i="169" s="1"/>
  <c r="AS5" i="169"/>
  <c r="AS26" i="169" s="1"/>
  <c r="AT5" i="169"/>
  <c r="AT26" i="169" s="1"/>
  <c r="AU5" i="169"/>
  <c r="AU26" i="169" s="1"/>
  <c r="AV5" i="169"/>
  <c r="AV26" i="169" s="1"/>
  <c r="AW5" i="169"/>
  <c r="AW26" i="169" s="1"/>
  <c r="AX5" i="169"/>
  <c r="AX26" i="169" s="1"/>
  <c r="AY5" i="169"/>
  <c r="AY26" i="169" s="1"/>
  <c r="AZ5" i="169"/>
  <c r="AZ26" i="169" s="1"/>
  <c r="BA5" i="169"/>
  <c r="BA26" i="169" s="1"/>
  <c r="BB5" i="169"/>
  <c r="BB26" i="169" s="1"/>
  <c r="BC5" i="169"/>
  <c r="BC26" i="169" s="1"/>
  <c r="BD5" i="169"/>
  <c r="BD26" i="169" s="1"/>
  <c r="C7" i="169"/>
  <c r="C28" i="169" s="1"/>
  <c r="D7" i="169"/>
  <c r="D28" i="169" s="1"/>
  <c r="E7" i="169"/>
  <c r="E28" i="169" s="1"/>
  <c r="F7" i="169"/>
  <c r="F28" i="169" s="1"/>
  <c r="G7" i="169"/>
  <c r="G28" i="169" s="1"/>
  <c r="H7" i="169"/>
  <c r="H28" i="169" s="1"/>
  <c r="I7" i="169"/>
  <c r="I28" i="169" s="1"/>
  <c r="J7" i="169"/>
  <c r="J28" i="169" s="1"/>
  <c r="K7" i="169"/>
  <c r="K28" i="169" s="1"/>
  <c r="L7" i="169"/>
  <c r="L28" i="169" s="1"/>
  <c r="M7" i="169"/>
  <c r="M28" i="169" s="1"/>
  <c r="N7" i="169"/>
  <c r="N28" i="169" s="1"/>
  <c r="O7" i="169"/>
  <c r="O28" i="169" s="1"/>
  <c r="P7" i="169"/>
  <c r="P28" i="169" s="1"/>
  <c r="Q7" i="169"/>
  <c r="Q28" i="169" s="1"/>
  <c r="R7" i="169"/>
  <c r="R28" i="169" s="1"/>
  <c r="S7" i="169"/>
  <c r="S28" i="169" s="1"/>
  <c r="T7" i="169"/>
  <c r="T28" i="169" s="1"/>
  <c r="U7" i="169"/>
  <c r="U28" i="169" s="1"/>
  <c r="V7" i="169"/>
  <c r="V28" i="169" s="1"/>
  <c r="W7" i="169"/>
  <c r="W28" i="169" s="1"/>
  <c r="X7" i="169"/>
  <c r="X28" i="169" s="1"/>
  <c r="Y7" i="169"/>
  <c r="Y28" i="169" s="1"/>
  <c r="Z7" i="169"/>
  <c r="Z28" i="169" s="1"/>
  <c r="AA7" i="169"/>
  <c r="AA28" i="169" s="1"/>
  <c r="AB7" i="169"/>
  <c r="AB28" i="169" s="1"/>
  <c r="AC7" i="169"/>
  <c r="AC28" i="169" s="1"/>
  <c r="AD7" i="169"/>
  <c r="AD28" i="169" s="1"/>
  <c r="AE7" i="169"/>
  <c r="AE28" i="169" s="1"/>
  <c r="AF7" i="169"/>
  <c r="AF28" i="169" s="1"/>
  <c r="AG7" i="169"/>
  <c r="AG28" i="169" s="1"/>
  <c r="AH7" i="169"/>
  <c r="AH28" i="169" s="1"/>
  <c r="AI7" i="169"/>
  <c r="AI28" i="169" s="1"/>
  <c r="AJ7" i="169"/>
  <c r="AJ28" i="169" s="1"/>
  <c r="AK7" i="169"/>
  <c r="AK28" i="169" s="1"/>
  <c r="AL7" i="169"/>
  <c r="AL28" i="169" s="1"/>
  <c r="AM7" i="169"/>
  <c r="AM28" i="169" s="1"/>
  <c r="AN7" i="169"/>
  <c r="AN28" i="169" s="1"/>
  <c r="AO7" i="169"/>
  <c r="AO28" i="169" s="1"/>
  <c r="AP7" i="169"/>
  <c r="AP28" i="169" s="1"/>
  <c r="AQ7" i="169"/>
  <c r="AQ28" i="169" s="1"/>
  <c r="AR7" i="169"/>
  <c r="AR28" i="169" s="1"/>
  <c r="AS7" i="169"/>
  <c r="AS28" i="169" s="1"/>
  <c r="AT7" i="169"/>
  <c r="AT28" i="169" s="1"/>
  <c r="AU7" i="169"/>
  <c r="AU28" i="169" s="1"/>
  <c r="AV7" i="169"/>
  <c r="AV28" i="169" s="1"/>
  <c r="AW7" i="169"/>
  <c r="AW28" i="169" s="1"/>
  <c r="AX7" i="169"/>
  <c r="AX28" i="169" s="1"/>
  <c r="AY7" i="169"/>
  <c r="AY28" i="169" s="1"/>
  <c r="AZ7" i="169"/>
  <c r="AZ28" i="169" s="1"/>
  <c r="BA7" i="169"/>
  <c r="BA28" i="169" s="1"/>
  <c r="BB7" i="169"/>
  <c r="BB28" i="169" s="1"/>
  <c r="BC7" i="169"/>
  <c r="BC28" i="169" s="1"/>
  <c r="BD7" i="169"/>
  <c r="BD28" i="169" s="1"/>
  <c r="C4" i="153"/>
  <c r="C25" i="153" s="1"/>
  <c r="C3" i="168" s="1"/>
  <c r="D4" i="153"/>
  <c r="D25" i="153" s="1"/>
  <c r="D3" i="168" s="1"/>
  <c r="E4" i="153"/>
  <c r="E25" i="153" s="1"/>
  <c r="E3" i="168" s="1"/>
  <c r="F4" i="153"/>
  <c r="F25" i="153" s="1"/>
  <c r="F3" i="168" s="1"/>
  <c r="G4" i="153"/>
  <c r="G25" i="153" s="1"/>
  <c r="G3" i="168" s="1"/>
  <c r="H4" i="153"/>
  <c r="H25" i="153" s="1"/>
  <c r="H3" i="168" s="1"/>
  <c r="I4" i="153"/>
  <c r="I25" i="153" s="1"/>
  <c r="I3" i="168" s="1"/>
  <c r="J4" i="153"/>
  <c r="J25" i="153" s="1"/>
  <c r="J3" i="168" s="1"/>
  <c r="K4" i="153"/>
  <c r="K25" i="153" s="1"/>
  <c r="K3" i="168" s="1"/>
  <c r="L4" i="153"/>
  <c r="L25" i="153" s="1"/>
  <c r="L3" i="168" s="1"/>
  <c r="M4" i="153"/>
  <c r="M25" i="153" s="1"/>
  <c r="M3" i="168" s="1"/>
  <c r="N4" i="153"/>
  <c r="N25" i="153" s="1"/>
  <c r="N3" i="168" s="1"/>
  <c r="O4" i="153"/>
  <c r="O25" i="153" s="1"/>
  <c r="O3" i="168" s="1"/>
  <c r="P4" i="153"/>
  <c r="P25" i="153" s="1"/>
  <c r="P3" i="168" s="1"/>
  <c r="Q4" i="153"/>
  <c r="Q25" i="153" s="1"/>
  <c r="Q3" i="168" s="1"/>
  <c r="R4" i="153"/>
  <c r="R25" i="153" s="1"/>
  <c r="R3" i="168" s="1"/>
  <c r="S4" i="153"/>
  <c r="S25" i="153" s="1"/>
  <c r="S3" i="168" s="1"/>
  <c r="T4" i="153"/>
  <c r="T25" i="153" s="1"/>
  <c r="T3" i="168" s="1"/>
  <c r="U4" i="153"/>
  <c r="U25" i="153" s="1"/>
  <c r="U3" i="168" s="1"/>
  <c r="V4" i="153"/>
  <c r="V25" i="153" s="1"/>
  <c r="V3" i="168" s="1"/>
  <c r="W4" i="153"/>
  <c r="W25" i="153" s="1"/>
  <c r="W3" i="168" s="1"/>
  <c r="X4" i="153"/>
  <c r="X25" i="153" s="1"/>
  <c r="X3" i="168" s="1"/>
  <c r="Y4" i="153"/>
  <c r="Y25" i="153" s="1"/>
  <c r="Y3" i="168" s="1"/>
  <c r="Z4" i="153"/>
  <c r="Z25" i="153" s="1"/>
  <c r="Z3" i="168" s="1"/>
  <c r="AA4" i="153"/>
  <c r="AA25" i="153" s="1"/>
  <c r="AA3" i="168" s="1"/>
  <c r="AB4" i="153"/>
  <c r="AB25" i="153" s="1"/>
  <c r="AB3" i="168" s="1"/>
  <c r="AC4" i="153"/>
  <c r="AC25" i="153" s="1"/>
  <c r="AC3" i="168" s="1"/>
  <c r="AD4" i="153"/>
  <c r="AD25" i="153" s="1"/>
  <c r="AD3" i="168" s="1"/>
  <c r="AE4" i="153"/>
  <c r="AE25" i="153" s="1"/>
  <c r="AE3" i="168" s="1"/>
  <c r="AF4" i="153"/>
  <c r="AF25" i="153" s="1"/>
  <c r="AF3" i="168" s="1"/>
  <c r="AG4" i="153"/>
  <c r="AG25" i="153" s="1"/>
  <c r="AG3" i="168" s="1"/>
  <c r="AH4" i="153"/>
  <c r="AH25" i="153" s="1"/>
  <c r="AH3" i="168" s="1"/>
  <c r="AI4" i="153"/>
  <c r="AI25" i="153" s="1"/>
  <c r="AI3" i="168" s="1"/>
  <c r="AJ4" i="153"/>
  <c r="AJ25" i="153" s="1"/>
  <c r="AJ3" i="168" s="1"/>
  <c r="AK4" i="153"/>
  <c r="AK25" i="153" s="1"/>
  <c r="AK3" i="168" s="1"/>
  <c r="AL4" i="153"/>
  <c r="AL25" i="153" s="1"/>
  <c r="AL3" i="168" s="1"/>
  <c r="AM4" i="153"/>
  <c r="AM25" i="153" s="1"/>
  <c r="AM3" i="168" s="1"/>
  <c r="AN4" i="153"/>
  <c r="AN25" i="153" s="1"/>
  <c r="AN3" i="168" s="1"/>
  <c r="AO4" i="153"/>
  <c r="AO25" i="153" s="1"/>
  <c r="AO3" i="168" s="1"/>
  <c r="AP4" i="153"/>
  <c r="AP25" i="153" s="1"/>
  <c r="AP3" i="168" s="1"/>
  <c r="AQ4" i="153"/>
  <c r="AQ25" i="153" s="1"/>
  <c r="AQ3" i="168" s="1"/>
  <c r="AR4" i="153"/>
  <c r="AR25" i="153" s="1"/>
  <c r="AR3" i="168" s="1"/>
  <c r="AS4" i="153"/>
  <c r="AS25" i="153" s="1"/>
  <c r="AS3" i="168" s="1"/>
  <c r="AT4" i="153"/>
  <c r="AT25" i="153" s="1"/>
  <c r="AT3" i="168" s="1"/>
  <c r="AU4" i="153"/>
  <c r="AU25" i="153" s="1"/>
  <c r="AU3" i="168" s="1"/>
  <c r="AV4" i="153"/>
  <c r="AV25" i="153" s="1"/>
  <c r="AV3" i="168" s="1"/>
  <c r="AW4" i="153"/>
  <c r="AW25" i="153" s="1"/>
  <c r="AW3" i="168" s="1"/>
  <c r="AX4" i="153"/>
  <c r="AX25" i="153" s="1"/>
  <c r="AX3" i="168" s="1"/>
  <c r="AY4" i="153"/>
  <c r="AY25" i="153" s="1"/>
  <c r="AY3" i="168" s="1"/>
  <c r="AZ4" i="153"/>
  <c r="AZ25" i="153" s="1"/>
  <c r="AZ3" i="168" s="1"/>
  <c r="BA4" i="153"/>
  <c r="BA25" i="153" s="1"/>
  <c r="BA3" i="168" s="1"/>
  <c r="BB4" i="153"/>
  <c r="BB25" i="153" s="1"/>
  <c r="BB3" i="168" s="1"/>
  <c r="BC4" i="153"/>
  <c r="BC25" i="153" s="1"/>
  <c r="BC3" i="168" s="1"/>
  <c r="BD4" i="153"/>
  <c r="BD25" i="153" s="1"/>
  <c r="BD3" i="168" s="1"/>
  <c r="C5" i="153"/>
  <c r="C26" i="153" s="1"/>
  <c r="C4" i="168" s="1"/>
  <c r="D5" i="153"/>
  <c r="D26" i="153" s="1"/>
  <c r="D4" i="168" s="1"/>
  <c r="E5" i="153"/>
  <c r="E26" i="153" s="1"/>
  <c r="E4" i="168" s="1"/>
  <c r="F5" i="153"/>
  <c r="F26" i="153" s="1"/>
  <c r="F4" i="168" s="1"/>
  <c r="G5" i="153"/>
  <c r="G26" i="153" s="1"/>
  <c r="G4" i="168" s="1"/>
  <c r="H5" i="153"/>
  <c r="H26" i="153" s="1"/>
  <c r="H4" i="168" s="1"/>
  <c r="I5" i="153"/>
  <c r="I26" i="153" s="1"/>
  <c r="I4" i="168" s="1"/>
  <c r="J5" i="153"/>
  <c r="J26" i="153" s="1"/>
  <c r="J4" i="168" s="1"/>
  <c r="K5" i="153"/>
  <c r="K26" i="153" s="1"/>
  <c r="K4" i="168" s="1"/>
  <c r="L5" i="153"/>
  <c r="L26" i="153" s="1"/>
  <c r="L4" i="168" s="1"/>
  <c r="M5" i="153"/>
  <c r="M26" i="153" s="1"/>
  <c r="M4" i="168" s="1"/>
  <c r="N5" i="153"/>
  <c r="N26" i="153" s="1"/>
  <c r="N4" i="168" s="1"/>
  <c r="O5" i="153"/>
  <c r="O26" i="153" s="1"/>
  <c r="O4" i="168" s="1"/>
  <c r="P5" i="153"/>
  <c r="P26" i="153" s="1"/>
  <c r="P4" i="168" s="1"/>
  <c r="Q5" i="153"/>
  <c r="Q26" i="153" s="1"/>
  <c r="Q4" i="168" s="1"/>
  <c r="R5" i="153"/>
  <c r="R26" i="153" s="1"/>
  <c r="R4" i="168" s="1"/>
  <c r="S5" i="153"/>
  <c r="S26" i="153" s="1"/>
  <c r="S4" i="168" s="1"/>
  <c r="T5" i="153"/>
  <c r="T26" i="153" s="1"/>
  <c r="T4" i="168" s="1"/>
  <c r="U5" i="153"/>
  <c r="U26" i="153" s="1"/>
  <c r="U4" i="168" s="1"/>
  <c r="V5" i="153"/>
  <c r="V26" i="153" s="1"/>
  <c r="V4" i="168" s="1"/>
  <c r="W5" i="153"/>
  <c r="W26" i="153" s="1"/>
  <c r="W4" i="168" s="1"/>
  <c r="X5" i="153"/>
  <c r="X26" i="153" s="1"/>
  <c r="X4" i="168" s="1"/>
  <c r="Y5" i="153"/>
  <c r="Y26" i="153" s="1"/>
  <c r="Y4" i="168" s="1"/>
  <c r="Z5" i="153"/>
  <c r="Z26" i="153" s="1"/>
  <c r="Z4" i="168" s="1"/>
  <c r="AA5" i="153"/>
  <c r="AA26" i="153" s="1"/>
  <c r="AA4" i="168" s="1"/>
  <c r="AB5" i="153"/>
  <c r="AB26" i="153" s="1"/>
  <c r="AB4" i="168" s="1"/>
  <c r="AC5" i="153"/>
  <c r="AC26" i="153" s="1"/>
  <c r="AC4" i="168" s="1"/>
  <c r="AD5" i="153"/>
  <c r="AD26" i="153" s="1"/>
  <c r="AD4" i="168" s="1"/>
  <c r="AE5" i="153"/>
  <c r="AE26" i="153" s="1"/>
  <c r="AE4" i="168" s="1"/>
  <c r="AF5" i="153"/>
  <c r="AF26" i="153" s="1"/>
  <c r="AF4" i="168" s="1"/>
  <c r="AG5" i="153"/>
  <c r="AG26" i="153" s="1"/>
  <c r="AG4" i="168" s="1"/>
  <c r="AH5" i="153"/>
  <c r="AH26" i="153" s="1"/>
  <c r="AH4" i="168" s="1"/>
  <c r="AI5" i="153"/>
  <c r="AI26" i="153" s="1"/>
  <c r="AI4" i="168" s="1"/>
  <c r="AJ5" i="153"/>
  <c r="AJ26" i="153" s="1"/>
  <c r="AJ4" i="168" s="1"/>
  <c r="AK5" i="153"/>
  <c r="AK26" i="153" s="1"/>
  <c r="AK4" i="168" s="1"/>
  <c r="AL5" i="153"/>
  <c r="AL26" i="153" s="1"/>
  <c r="AL4" i="168" s="1"/>
  <c r="AM5" i="153"/>
  <c r="AM26" i="153" s="1"/>
  <c r="AM4" i="168" s="1"/>
  <c r="AN5" i="153"/>
  <c r="AN26" i="153" s="1"/>
  <c r="AN4" i="168" s="1"/>
  <c r="AO5" i="153"/>
  <c r="AO26" i="153" s="1"/>
  <c r="AO4" i="168" s="1"/>
  <c r="AP5" i="153"/>
  <c r="AP26" i="153" s="1"/>
  <c r="AP4" i="168" s="1"/>
  <c r="AQ5" i="153"/>
  <c r="AQ26" i="153" s="1"/>
  <c r="AQ4" i="168" s="1"/>
  <c r="AR5" i="153"/>
  <c r="AR26" i="153" s="1"/>
  <c r="AR4" i="168" s="1"/>
  <c r="AS5" i="153"/>
  <c r="AS26" i="153" s="1"/>
  <c r="AS4" i="168" s="1"/>
  <c r="AT5" i="153"/>
  <c r="AT26" i="153" s="1"/>
  <c r="AT4" i="168" s="1"/>
  <c r="AU5" i="153"/>
  <c r="AU26" i="153" s="1"/>
  <c r="AU4" i="168" s="1"/>
  <c r="AV5" i="153"/>
  <c r="AV26" i="153" s="1"/>
  <c r="AV4" i="168" s="1"/>
  <c r="AW5" i="153"/>
  <c r="AW26" i="153" s="1"/>
  <c r="AW4" i="168" s="1"/>
  <c r="AX5" i="153"/>
  <c r="AX26" i="153" s="1"/>
  <c r="AX4" i="168" s="1"/>
  <c r="AY5" i="153"/>
  <c r="AY26" i="153" s="1"/>
  <c r="AY4" i="168" s="1"/>
  <c r="AZ5" i="153"/>
  <c r="AZ26" i="153" s="1"/>
  <c r="AZ4" i="168" s="1"/>
  <c r="BA5" i="153"/>
  <c r="BA26" i="153" s="1"/>
  <c r="BA4" i="168" s="1"/>
  <c r="BB5" i="153"/>
  <c r="BB26" i="153" s="1"/>
  <c r="BB4" i="168" s="1"/>
  <c r="BC5" i="153"/>
  <c r="BC26" i="153" s="1"/>
  <c r="BC4" i="168" s="1"/>
  <c r="BD5" i="153"/>
  <c r="BD26" i="153" s="1"/>
  <c r="BD4" i="168" s="1"/>
  <c r="C7" i="153"/>
  <c r="C28" i="153" s="1"/>
  <c r="C6" i="168" s="1"/>
  <c r="D7" i="153"/>
  <c r="D28" i="153" s="1"/>
  <c r="D6" i="168" s="1"/>
  <c r="E7" i="153"/>
  <c r="E28" i="153" s="1"/>
  <c r="E6" i="168" s="1"/>
  <c r="F7" i="153"/>
  <c r="F28" i="153" s="1"/>
  <c r="F6" i="168" s="1"/>
  <c r="G7" i="153"/>
  <c r="G28" i="153" s="1"/>
  <c r="G6" i="168" s="1"/>
  <c r="H7" i="153"/>
  <c r="H28" i="153" s="1"/>
  <c r="H6" i="168" s="1"/>
  <c r="I7" i="153"/>
  <c r="I28" i="153" s="1"/>
  <c r="I6" i="168" s="1"/>
  <c r="J7" i="153"/>
  <c r="J28" i="153" s="1"/>
  <c r="J6" i="168" s="1"/>
  <c r="K7" i="153"/>
  <c r="K28" i="153" s="1"/>
  <c r="K6" i="168" s="1"/>
  <c r="L7" i="153"/>
  <c r="L28" i="153" s="1"/>
  <c r="L6" i="168" s="1"/>
  <c r="M7" i="153"/>
  <c r="M28" i="153" s="1"/>
  <c r="M6" i="168" s="1"/>
  <c r="N7" i="153"/>
  <c r="N28" i="153" s="1"/>
  <c r="N6" i="168" s="1"/>
  <c r="O7" i="153"/>
  <c r="O28" i="153" s="1"/>
  <c r="O6" i="168" s="1"/>
  <c r="P7" i="153"/>
  <c r="P28" i="153" s="1"/>
  <c r="P6" i="168" s="1"/>
  <c r="Q7" i="153"/>
  <c r="Q28" i="153" s="1"/>
  <c r="Q6" i="168" s="1"/>
  <c r="R7" i="153"/>
  <c r="R28" i="153" s="1"/>
  <c r="R6" i="168" s="1"/>
  <c r="S7" i="153"/>
  <c r="S28" i="153" s="1"/>
  <c r="S6" i="168" s="1"/>
  <c r="T7" i="153"/>
  <c r="T28" i="153" s="1"/>
  <c r="T6" i="168" s="1"/>
  <c r="U7" i="153"/>
  <c r="U28" i="153" s="1"/>
  <c r="U6" i="168" s="1"/>
  <c r="V7" i="153"/>
  <c r="V28" i="153" s="1"/>
  <c r="V6" i="168" s="1"/>
  <c r="W7" i="153"/>
  <c r="W28" i="153" s="1"/>
  <c r="W6" i="168" s="1"/>
  <c r="X7" i="153"/>
  <c r="X28" i="153" s="1"/>
  <c r="X6" i="168" s="1"/>
  <c r="Y7" i="153"/>
  <c r="Y28" i="153" s="1"/>
  <c r="Y6" i="168" s="1"/>
  <c r="Z7" i="153"/>
  <c r="Z28" i="153" s="1"/>
  <c r="Z6" i="168" s="1"/>
  <c r="AA7" i="153"/>
  <c r="AA28" i="153" s="1"/>
  <c r="AA6" i="168" s="1"/>
  <c r="AB7" i="153"/>
  <c r="AB28" i="153" s="1"/>
  <c r="AB6" i="168" s="1"/>
  <c r="AC7" i="153"/>
  <c r="AC28" i="153" s="1"/>
  <c r="AC6" i="168" s="1"/>
  <c r="AD7" i="153"/>
  <c r="AD28" i="153" s="1"/>
  <c r="AD6" i="168" s="1"/>
  <c r="AE7" i="153"/>
  <c r="AE28" i="153" s="1"/>
  <c r="AE6" i="168" s="1"/>
  <c r="AF7" i="153"/>
  <c r="AF28" i="153" s="1"/>
  <c r="AF6" i="168" s="1"/>
  <c r="AG7" i="153"/>
  <c r="AG28" i="153" s="1"/>
  <c r="AG6" i="168" s="1"/>
  <c r="AH7" i="153"/>
  <c r="AH28" i="153" s="1"/>
  <c r="AH6" i="168" s="1"/>
  <c r="AI7" i="153"/>
  <c r="AI28" i="153" s="1"/>
  <c r="AI6" i="168" s="1"/>
  <c r="AJ7" i="153"/>
  <c r="AJ28" i="153" s="1"/>
  <c r="AJ6" i="168" s="1"/>
  <c r="AK7" i="153"/>
  <c r="AK28" i="153" s="1"/>
  <c r="AK6" i="168" s="1"/>
  <c r="AL7" i="153"/>
  <c r="AL28" i="153" s="1"/>
  <c r="AL6" i="168" s="1"/>
  <c r="AM7" i="153"/>
  <c r="AM28" i="153" s="1"/>
  <c r="AM6" i="168" s="1"/>
  <c r="AN7" i="153"/>
  <c r="AN28" i="153" s="1"/>
  <c r="AN6" i="168" s="1"/>
  <c r="AO7" i="153"/>
  <c r="AO28" i="153" s="1"/>
  <c r="AO6" i="168" s="1"/>
  <c r="AP7" i="153"/>
  <c r="AP28" i="153" s="1"/>
  <c r="AP6" i="168" s="1"/>
  <c r="AQ7" i="153"/>
  <c r="AQ28" i="153" s="1"/>
  <c r="AQ6" i="168" s="1"/>
  <c r="AR7" i="153"/>
  <c r="AR28" i="153" s="1"/>
  <c r="AR6" i="168" s="1"/>
  <c r="AS7" i="153"/>
  <c r="AS28" i="153" s="1"/>
  <c r="AS6" i="168" s="1"/>
  <c r="AT7" i="153"/>
  <c r="AT28" i="153" s="1"/>
  <c r="AT6" i="168" s="1"/>
  <c r="AU7" i="153"/>
  <c r="AU28" i="153" s="1"/>
  <c r="AU6" i="168" s="1"/>
  <c r="AV7" i="153"/>
  <c r="AV28" i="153" s="1"/>
  <c r="AV6" i="168" s="1"/>
  <c r="AW7" i="153"/>
  <c r="AW28" i="153" s="1"/>
  <c r="AW6" i="168" s="1"/>
  <c r="AX7" i="153"/>
  <c r="AX28" i="153" s="1"/>
  <c r="AX6" i="168" s="1"/>
  <c r="AY7" i="153"/>
  <c r="AY28" i="153" s="1"/>
  <c r="AY6" i="168" s="1"/>
  <c r="AZ7" i="153"/>
  <c r="AZ28" i="153" s="1"/>
  <c r="AZ6" i="168" s="1"/>
  <c r="BA7" i="153"/>
  <c r="BA28" i="153" s="1"/>
  <c r="BA6" i="168" s="1"/>
  <c r="BB7" i="153"/>
  <c r="BB28" i="153" s="1"/>
  <c r="BB6" i="168" s="1"/>
  <c r="BC7" i="153"/>
  <c r="BC28" i="153" s="1"/>
  <c r="BC6" i="168" s="1"/>
  <c r="BD7" i="153"/>
  <c r="BD28" i="153" s="1"/>
  <c r="BD6" i="168" s="1"/>
  <c r="C4" i="152"/>
  <c r="C25" i="152" s="1"/>
  <c r="D4" i="152"/>
  <c r="D25" i="152" s="1"/>
  <c r="E4" i="152"/>
  <c r="E25" i="152" s="1"/>
  <c r="F4" i="152"/>
  <c r="F25" i="152" s="1"/>
  <c r="G4" i="152"/>
  <c r="G25" i="152" s="1"/>
  <c r="H4" i="152"/>
  <c r="H25" i="152" s="1"/>
  <c r="I4" i="152"/>
  <c r="I25" i="152" s="1"/>
  <c r="J4" i="152"/>
  <c r="J25" i="152" s="1"/>
  <c r="K4" i="152"/>
  <c r="K25" i="152" s="1"/>
  <c r="L4" i="152"/>
  <c r="L25" i="152" s="1"/>
  <c r="M4" i="152"/>
  <c r="M25" i="152" s="1"/>
  <c r="N4" i="152"/>
  <c r="N25" i="152" s="1"/>
  <c r="O4" i="152"/>
  <c r="O25" i="152" s="1"/>
  <c r="P4" i="152"/>
  <c r="P25" i="152" s="1"/>
  <c r="Q4" i="152"/>
  <c r="Q25" i="152" s="1"/>
  <c r="R4" i="152"/>
  <c r="R25" i="152" s="1"/>
  <c r="S4" i="152"/>
  <c r="S25" i="152" s="1"/>
  <c r="T4" i="152"/>
  <c r="T25" i="152" s="1"/>
  <c r="U4" i="152"/>
  <c r="U25" i="152" s="1"/>
  <c r="V4" i="152"/>
  <c r="V25" i="152" s="1"/>
  <c r="W4" i="152"/>
  <c r="W25" i="152" s="1"/>
  <c r="X4" i="152"/>
  <c r="X25" i="152" s="1"/>
  <c r="Y4" i="152"/>
  <c r="Y25" i="152" s="1"/>
  <c r="Z4" i="152"/>
  <c r="Z25" i="152" s="1"/>
  <c r="AA4" i="152"/>
  <c r="AA25" i="152" s="1"/>
  <c r="AB4" i="152"/>
  <c r="AB25" i="152" s="1"/>
  <c r="AC4" i="152"/>
  <c r="AC25" i="152" s="1"/>
  <c r="AD4" i="152"/>
  <c r="AD25" i="152" s="1"/>
  <c r="AE4" i="152"/>
  <c r="AE25" i="152" s="1"/>
  <c r="AF4" i="152"/>
  <c r="AF25" i="152" s="1"/>
  <c r="AG4" i="152"/>
  <c r="AG25" i="152" s="1"/>
  <c r="AH4" i="152"/>
  <c r="AH25" i="152" s="1"/>
  <c r="AI4" i="152"/>
  <c r="AI25" i="152" s="1"/>
  <c r="AJ4" i="152"/>
  <c r="AJ25" i="152" s="1"/>
  <c r="AK4" i="152"/>
  <c r="AK25" i="152" s="1"/>
  <c r="AL4" i="152"/>
  <c r="AL25" i="152" s="1"/>
  <c r="AM4" i="152"/>
  <c r="AM25" i="152" s="1"/>
  <c r="AN4" i="152"/>
  <c r="AN25" i="152" s="1"/>
  <c r="AO4" i="152"/>
  <c r="AO25" i="152" s="1"/>
  <c r="AP4" i="152"/>
  <c r="AP25" i="152" s="1"/>
  <c r="AQ4" i="152"/>
  <c r="AQ25" i="152" s="1"/>
  <c r="AR4" i="152"/>
  <c r="AR25" i="152" s="1"/>
  <c r="AS4" i="152"/>
  <c r="AS25" i="152" s="1"/>
  <c r="AT4" i="152"/>
  <c r="AT25" i="152" s="1"/>
  <c r="AU4" i="152"/>
  <c r="AU25" i="152" s="1"/>
  <c r="AV4" i="152"/>
  <c r="AV25" i="152" s="1"/>
  <c r="AW4" i="152"/>
  <c r="AW25" i="152" s="1"/>
  <c r="AX4" i="152"/>
  <c r="AX25" i="152" s="1"/>
  <c r="AY4" i="152"/>
  <c r="AY25" i="152" s="1"/>
  <c r="AZ4" i="152"/>
  <c r="AZ25" i="152" s="1"/>
  <c r="BA4" i="152"/>
  <c r="BA25" i="152" s="1"/>
  <c r="BB4" i="152"/>
  <c r="BB25" i="152" s="1"/>
  <c r="BC4" i="152"/>
  <c r="BC25" i="152" s="1"/>
  <c r="BD4" i="152"/>
  <c r="BD25" i="152" s="1"/>
  <c r="C5" i="152"/>
  <c r="C26" i="152" s="1"/>
  <c r="D5" i="152"/>
  <c r="D26" i="152" s="1"/>
  <c r="E5" i="152"/>
  <c r="E26" i="152" s="1"/>
  <c r="F5" i="152"/>
  <c r="F26" i="152" s="1"/>
  <c r="G5" i="152"/>
  <c r="G26" i="152" s="1"/>
  <c r="H5" i="152"/>
  <c r="H26" i="152" s="1"/>
  <c r="I5" i="152"/>
  <c r="I26" i="152" s="1"/>
  <c r="J5" i="152"/>
  <c r="J26" i="152" s="1"/>
  <c r="K5" i="152"/>
  <c r="K26" i="152" s="1"/>
  <c r="L5" i="152"/>
  <c r="L26" i="152" s="1"/>
  <c r="M5" i="152"/>
  <c r="M26" i="152" s="1"/>
  <c r="N5" i="152"/>
  <c r="N26" i="152" s="1"/>
  <c r="O5" i="152"/>
  <c r="O26" i="152" s="1"/>
  <c r="P5" i="152"/>
  <c r="P26" i="152" s="1"/>
  <c r="Q5" i="152"/>
  <c r="Q26" i="152" s="1"/>
  <c r="R5" i="152"/>
  <c r="R26" i="152" s="1"/>
  <c r="S5" i="152"/>
  <c r="S26" i="152" s="1"/>
  <c r="T5" i="152"/>
  <c r="T26" i="152" s="1"/>
  <c r="U5" i="152"/>
  <c r="U26" i="152" s="1"/>
  <c r="V5" i="152"/>
  <c r="V26" i="152" s="1"/>
  <c r="W5" i="152"/>
  <c r="W26" i="152" s="1"/>
  <c r="X5" i="152"/>
  <c r="X26" i="152" s="1"/>
  <c r="Y5" i="152"/>
  <c r="Y26" i="152" s="1"/>
  <c r="Z5" i="152"/>
  <c r="Z26" i="152" s="1"/>
  <c r="AA5" i="152"/>
  <c r="AA26" i="152" s="1"/>
  <c r="AB5" i="152"/>
  <c r="AB26" i="152" s="1"/>
  <c r="AC5" i="152"/>
  <c r="AC26" i="152" s="1"/>
  <c r="AD5" i="152"/>
  <c r="AD26" i="152" s="1"/>
  <c r="AE5" i="152"/>
  <c r="AE26" i="152" s="1"/>
  <c r="AF5" i="152"/>
  <c r="AF26" i="152" s="1"/>
  <c r="AG5" i="152"/>
  <c r="AG26" i="152" s="1"/>
  <c r="AH5" i="152"/>
  <c r="AH26" i="152" s="1"/>
  <c r="AI5" i="152"/>
  <c r="AI26" i="152" s="1"/>
  <c r="AJ5" i="152"/>
  <c r="AJ26" i="152" s="1"/>
  <c r="AK5" i="152"/>
  <c r="AK26" i="152" s="1"/>
  <c r="AL5" i="152"/>
  <c r="AL26" i="152" s="1"/>
  <c r="AM5" i="152"/>
  <c r="AM26" i="152" s="1"/>
  <c r="AN5" i="152"/>
  <c r="AN26" i="152" s="1"/>
  <c r="AO5" i="152"/>
  <c r="AO26" i="152" s="1"/>
  <c r="AP5" i="152"/>
  <c r="AP26" i="152" s="1"/>
  <c r="AQ5" i="152"/>
  <c r="AQ26" i="152" s="1"/>
  <c r="AR5" i="152"/>
  <c r="AR26" i="152" s="1"/>
  <c r="AS5" i="152"/>
  <c r="AS26" i="152" s="1"/>
  <c r="AT5" i="152"/>
  <c r="AT26" i="152" s="1"/>
  <c r="AU5" i="152"/>
  <c r="AU26" i="152" s="1"/>
  <c r="AV5" i="152"/>
  <c r="AV26" i="152" s="1"/>
  <c r="AW5" i="152"/>
  <c r="AW26" i="152" s="1"/>
  <c r="AX5" i="152"/>
  <c r="AX26" i="152" s="1"/>
  <c r="AY5" i="152"/>
  <c r="AY26" i="152" s="1"/>
  <c r="AZ5" i="152"/>
  <c r="AZ26" i="152" s="1"/>
  <c r="BA5" i="152"/>
  <c r="BA26" i="152" s="1"/>
  <c r="BB5" i="152"/>
  <c r="BB26" i="152" s="1"/>
  <c r="BC5" i="152"/>
  <c r="BC26" i="152" s="1"/>
  <c r="BD5" i="152"/>
  <c r="BD26" i="152" s="1"/>
  <c r="C7" i="152"/>
  <c r="C28" i="152" s="1"/>
  <c r="D7" i="152"/>
  <c r="D28" i="152" s="1"/>
  <c r="E7" i="152"/>
  <c r="E28" i="152" s="1"/>
  <c r="F7" i="152"/>
  <c r="F28" i="152" s="1"/>
  <c r="G7" i="152"/>
  <c r="G28" i="152" s="1"/>
  <c r="H7" i="152"/>
  <c r="H28" i="152" s="1"/>
  <c r="I7" i="152"/>
  <c r="I28" i="152" s="1"/>
  <c r="J7" i="152"/>
  <c r="J28" i="152" s="1"/>
  <c r="K7" i="152"/>
  <c r="K28" i="152" s="1"/>
  <c r="L7" i="152"/>
  <c r="L28" i="152" s="1"/>
  <c r="M7" i="152"/>
  <c r="M28" i="152" s="1"/>
  <c r="N7" i="152"/>
  <c r="N28" i="152" s="1"/>
  <c r="O7" i="152"/>
  <c r="O28" i="152" s="1"/>
  <c r="P7" i="152"/>
  <c r="P28" i="152" s="1"/>
  <c r="Q7" i="152"/>
  <c r="Q28" i="152" s="1"/>
  <c r="R7" i="152"/>
  <c r="R28" i="152" s="1"/>
  <c r="S7" i="152"/>
  <c r="S28" i="152" s="1"/>
  <c r="T7" i="152"/>
  <c r="T28" i="152" s="1"/>
  <c r="U7" i="152"/>
  <c r="U28" i="152" s="1"/>
  <c r="V7" i="152"/>
  <c r="V28" i="152" s="1"/>
  <c r="W7" i="152"/>
  <c r="W28" i="152" s="1"/>
  <c r="X7" i="152"/>
  <c r="X28" i="152" s="1"/>
  <c r="Y7" i="152"/>
  <c r="Y28" i="152" s="1"/>
  <c r="Z7" i="152"/>
  <c r="Z28" i="152" s="1"/>
  <c r="AA7" i="152"/>
  <c r="AA28" i="152" s="1"/>
  <c r="AB7" i="152"/>
  <c r="AB28" i="152" s="1"/>
  <c r="AC7" i="152"/>
  <c r="AC28" i="152" s="1"/>
  <c r="AD7" i="152"/>
  <c r="AD28" i="152" s="1"/>
  <c r="AE7" i="152"/>
  <c r="AE28" i="152" s="1"/>
  <c r="AF7" i="152"/>
  <c r="AF28" i="152" s="1"/>
  <c r="AG7" i="152"/>
  <c r="AG28" i="152" s="1"/>
  <c r="AH7" i="152"/>
  <c r="AH28" i="152" s="1"/>
  <c r="AI7" i="152"/>
  <c r="AI28" i="152" s="1"/>
  <c r="AJ7" i="152"/>
  <c r="AJ28" i="152" s="1"/>
  <c r="AK7" i="152"/>
  <c r="AK28" i="152" s="1"/>
  <c r="AL7" i="152"/>
  <c r="AL28" i="152" s="1"/>
  <c r="AM7" i="152"/>
  <c r="AM28" i="152" s="1"/>
  <c r="AN7" i="152"/>
  <c r="AN28" i="152" s="1"/>
  <c r="AO7" i="152"/>
  <c r="AO28" i="152" s="1"/>
  <c r="AP7" i="152"/>
  <c r="AP28" i="152" s="1"/>
  <c r="AQ7" i="152"/>
  <c r="AQ28" i="152" s="1"/>
  <c r="AR7" i="152"/>
  <c r="AR28" i="152" s="1"/>
  <c r="AS7" i="152"/>
  <c r="AS28" i="152" s="1"/>
  <c r="AT7" i="152"/>
  <c r="AT28" i="152" s="1"/>
  <c r="AU7" i="152"/>
  <c r="AU28" i="152" s="1"/>
  <c r="AV7" i="152"/>
  <c r="AV28" i="152" s="1"/>
  <c r="AW7" i="152"/>
  <c r="AW28" i="152" s="1"/>
  <c r="AX7" i="152"/>
  <c r="AX28" i="152" s="1"/>
  <c r="AY7" i="152"/>
  <c r="AY28" i="152" s="1"/>
  <c r="AZ7" i="152"/>
  <c r="AZ28" i="152" s="1"/>
  <c r="BA7" i="152"/>
  <c r="BA28" i="152" s="1"/>
  <c r="BB7" i="152"/>
  <c r="BB28" i="152" s="1"/>
  <c r="BC7" i="152"/>
  <c r="BC28" i="152" s="1"/>
  <c r="BD7" i="152"/>
  <c r="BD28" i="152" s="1"/>
  <c r="AG10" i="154" l="1"/>
  <c r="AG10" i="169"/>
  <c r="AG31" i="169" s="1"/>
  <c r="AG10" i="153"/>
  <c r="AG31" i="153" s="1"/>
  <c r="AG9" i="168" s="1"/>
  <c r="AG10" i="152"/>
  <c r="AG31" i="152" s="1"/>
  <c r="AG8" i="154"/>
  <c r="AG8" i="169"/>
  <c r="AG29" i="169" s="1"/>
  <c r="AG8" i="152"/>
  <c r="AG29" i="152" s="1"/>
  <c r="AG8" i="153"/>
  <c r="AG29" i="153" s="1"/>
  <c r="AG7" i="168" s="1"/>
  <c r="AG21" i="152" l="1"/>
  <c r="AG42" i="152" s="1"/>
  <c r="AG21" i="153"/>
  <c r="AG42" i="153" s="1"/>
  <c r="AG20" i="168" s="1"/>
  <c r="AG21" i="169"/>
  <c r="AG42" i="169" s="1"/>
  <c r="AG21" i="154"/>
  <c r="AG11" i="154"/>
  <c r="AG11" i="169"/>
  <c r="AG32" i="169" s="1"/>
  <c r="AG11" i="153"/>
  <c r="AG32" i="153" s="1"/>
  <c r="AG10" i="168" s="1"/>
  <c r="AG11" i="152"/>
  <c r="AG32" i="152" s="1"/>
  <c r="AG19" i="154"/>
  <c r="AG19" i="169"/>
  <c r="AG40" i="169" s="1"/>
  <c r="AG19" i="153"/>
  <c r="AG40" i="153" s="1"/>
  <c r="AG18" i="168" s="1"/>
  <c r="AG19" i="152"/>
  <c r="AG40" i="152" s="1"/>
  <c r="AG13" i="154"/>
  <c r="AG13" i="169"/>
  <c r="AG34" i="169" s="1"/>
  <c r="AG13" i="153"/>
  <c r="AG34" i="153" s="1"/>
  <c r="AG12" i="168" s="1"/>
  <c r="AG13" i="152"/>
  <c r="AG34" i="152" s="1"/>
  <c r="AG16" i="154" l="1"/>
  <c r="AG16" i="169"/>
  <c r="AG37" i="169" s="1"/>
  <c r="AG16" i="153"/>
  <c r="AG37" i="153" s="1"/>
  <c r="AG15" i="168" s="1"/>
  <c r="AG16" i="152"/>
  <c r="AG37" i="152" s="1"/>
  <c r="AG14" i="154"/>
  <c r="AG14" i="169"/>
  <c r="AG35" i="169" s="1"/>
  <c r="AG14" i="153"/>
  <c r="AG35" i="153" s="1"/>
  <c r="AG13" i="168" s="1"/>
  <c r="AG14" i="152"/>
  <c r="AG35" i="152" s="1"/>
  <c r="AG17" i="154" l="1"/>
  <c r="AG17" i="169"/>
  <c r="AG38" i="169" s="1"/>
  <c r="AG17" i="153"/>
  <c r="AG38" i="153" s="1"/>
  <c r="AG16" i="168" s="1"/>
  <c r="AG17" i="152"/>
  <c r="AG38" i="152" s="1"/>
  <c r="B5" i="169" l="1"/>
  <c r="B26" i="169" s="1"/>
  <c r="B4" i="169"/>
  <c r="B25" i="169" s="1"/>
  <c r="B7" i="169" l="1"/>
  <c r="B28" i="169" s="1"/>
  <c r="O8" i="154" l="1"/>
  <c r="O8" i="169"/>
  <c r="O29" i="169" s="1"/>
  <c r="O8" i="153"/>
  <c r="O29" i="153" s="1"/>
  <c r="O7" i="168" s="1"/>
  <c r="O8" i="152"/>
  <c r="O29" i="152" s="1"/>
  <c r="O21" i="154" l="1"/>
  <c r="O21" i="169"/>
  <c r="O42" i="169" s="1"/>
  <c r="O21" i="153"/>
  <c r="O42" i="153" s="1"/>
  <c r="O20" i="168" s="1"/>
  <c r="O21" i="152"/>
  <c r="O42" i="152" s="1"/>
  <c r="O19" i="154"/>
  <c r="O19" i="169"/>
  <c r="O40" i="169" s="1"/>
  <c r="O19" i="153"/>
  <c r="O40" i="153" s="1"/>
  <c r="O18" i="168" s="1"/>
  <c r="O19" i="152"/>
  <c r="O40" i="152" s="1"/>
  <c r="O10" i="154"/>
  <c r="O10" i="169"/>
  <c r="O31" i="169" s="1"/>
  <c r="O10" i="153"/>
  <c r="O31" i="153" s="1"/>
  <c r="O9" i="168" s="1"/>
  <c r="O10" i="152"/>
  <c r="O31" i="152" s="1"/>
  <c r="O13" i="154" l="1"/>
  <c r="O13" i="169"/>
  <c r="O34" i="169" s="1"/>
  <c r="O13" i="152"/>
  <c r="O34" i="152" s="1"/>
  <c r="O13" i="153"/>
  <c r="O34" i="153" s="1"/>
  <c r="O12" i="168" s="1"/>
  <c r="O11" i="154"/>
  <c r="O11" i="169"/>
  <c r="O32" i="169" s="1"/>
  <c r="O11" i="153"/>
  <c r="O32" i="153" s="1"/>
  <c r="O10" i="168" s="1"/>
  <c r="O11" i="152"/>
  <c r="O32" i="152" s="1"/>
  <c r="O14" i="154" l="1"/>
  <c r="O14" i="169"/>
  <c r="O35" i="169" s="1"/>
  <c r="O14" i="153"/>
  <c r="O35" i="153" s="1"/>
  <c r="O13" i="168" s="1"/>
  <c r="O14" i="152"/>
  <c r="O35" i="152" s="1"/>
  <c r="O16" i="154"/>
  <c r="O16" i="169"/>
  <c r="O37" i="169" s="1"/>
  <c r="O16" i="153"/>
  <c r="O37" i="153" s="1"/>
  <c r="O15" i="168" s="1"/>
  <c r="O16" i="152"/>
  <c r="O37" i="152" s="1"/>
  <c r="O17" i="154" l="1"/>
  <c r="O17" i="169"/>
  <c r="O38" i="169" s="1"/>
  <c r="O17" i="153"/>
  <c r="O38" i="153" s="1"/>
  <c r="O16" i="168" s="1"/>
  <c r="O17" i="152"/>
  <c r="O38" i="152" s="1"/>
  <c r="AQ8" i="154" l="1"/>
  <c r="AQ8" i="169"/>
  <c r="AQ29" i="169" s="1"/>
  <c r="AQ8" i="153"/>
  <c r="AQ29" i="153" s="1"/>
  <c r="AQ7" i="168" s="1"/>
  <c r="AQ8" i="152"/>
  <c r="AQ29" i="152" s="1"/>
  <c r="AM10" i="154"/>
  <c r="AM10" i="169"/>
  <c r="AM31" i="169" s="1"/>
  <c r="AM10" i="153"/>
  <c r="AM31" i="153" s="1"/>
  <c r="AM9" i="168" s="1"/>
  <c r="AM10" i="152"/>
  <c r="AM31" i="152" s="1"/>
  <c r="C8" i="175" l="1"/>
  <c r="C27" i="175" s="1"/>
  <c r="C9" i="177" s="1"/>
  <c r="E6" i="175"/>
  <c r="E25" i="175" s="1"/>
  <c r="E7" i="177" s="1"/>
  <c r="B6" i="175"/>
  <c r="B25" i="175" s="1"/>
  <c r="B7" i="177" s="1"/>
  <c r="C6" i="175"/>
  <c r="C25" i="175" s="1"/>
  <c r="C7" i="177" s="1"/>
  <c r="E8" i="175"/>
  <c r="E27" i="175" s="1"/>
  <c r="E9" i="177" s="1"/>
  <c r="B8" i="175"/>
  <c r="B27" i="175" s="1"/>
  <c r="B9" i="177" s="1"/>
  <c r="C8" i="176"/>
  <c r="C8" i="178"/>
  <c r="C27" i="178" s="1"/>
  <c r="B8" i="176"/>
  <c r="B8" i="178"/>
  <c r="B27" i="178" s="1"/>
  <c r="E8" i="178"/>
  <c r="E27" i="178" s="1"/>
  <c r="E8" i="176"/>
  <c r="C6" i="178"/>
  <c r="C25" i="178" s="1"/>
  <c r="C6" i="176"/>
  <c r="B6" i="176"/>
  <c r="B6" i="178"/>
  <c r="B25" i="178" s="1"/>
  <c r="E6" i="176"/>
  <c r="E6" i="178"/>
  <c r="E25" i="178" s="1"/>
  <c r="BC8" i="154"/>
  <c r="BC8" i="169"/>
  <c r="BC29" i="169" s="1"/>
  <c r="BC8" i="153"/>
  <c r="BC29" i="153" s="1"/>
  <c r="BC7" i="168" s="1"/>
  <c r="BC8" i="152"/>
  <c r="BC29" i="152" s="1"/>
  <c r="BC10" i="154"/>
  <c r="BC10" i="169"/>
  <c r="BC31" i="169" s="1"/>
  <c r="BC10" i="153"/>
  <c r="BC31" i="153" s="1"/>
  <c r="BC9" i="168" s="1"/>
  <c r="BC10" i="152"/>
  <c r="BC31" i="152" s="1"/>
  <c r="AQ19" i="154"/>
  <c r="AQ19" i="169"/>
  <c r="AQ40" i="169" s="1"/>
  <c r="AQ19" i="153"/>
  <c r="AQ40" i="153" s="1"/>
  <c r="AQ18" i="168" s="1"/>
  <c r="AQ19" i="152"/>
  <c r="AQ40" i="152" s="1"/>
  <c r="AZ8" i="154"/>
  <c r="AZ8" i="169"/>
  <c r="AZ29" i="169" s="1"/>
  <c r="AZ8" i="153"/>
  <c r="AZ29" i="153" s="1"/>
  <c r="AZ7" i="168" s="1"/>
  <c r="AZ8" i="152"/>
  <c r="AZ29" i="152" s="1"/>
  <c r="AO10" i="154"/>
  <c r="AO10" i="169"/>
  <c r="AO31" i="169" s="1"/>
  <c r="AO10" i="153"/>
  <c r="AO31" i="153" s="1"/>
  <c r="AO9" i="168" s="1"/>
  <c r="AO10" i="152"/>
  <c r="AO31" i="152" s="1"/>
  <c r="AF8" i="154"/>
  <c r="AF8" i="169"/>
  <c r="AF29" i="169" s="1"/>
  <c r="AF8" i="153"/>
  <c r="AF29" i="153" s="1"/>
  <c r="AF7" i="168" s="1"/>
  <c r="AF8" i="152"/>
  <c r="AF29" i="152" s="1"/>
  <c r="AM8" i="154"/>
  <c r="AM8" i="169"/>
  <c r="AM29" i="169" s="1"/>
  <c r="AM8" i="153"/>
  <c r="AM29" i="153" s="1"/>
  <c r="AM7" i="168" s="1"/>
  <c r="AM8" i="152"/>
  <c r="AM29" i="152" s="1"/>
  <c r="AS10" i="154"/>
  <c r="AS10" i="169"/>
  <c r="AS31" i="169" s="1"/>
  <c r="AS10" i="153"/>
  <c r="AS31" i="153" s="1"/>
  <c r="AS9" i="168" s="1"/>
  <c r="AS10" i="152"/>
  <c r="AS31" i="152" s="1"/>
  <c r="AH8" i="154"/>
  <c r="AH8" i="169"/>
  <c r="AH29" i="169" s="1"/>
  <c r="AH8" i="153"/>
  <c r="AH29" i="153" s="1"/>
  <c r="AH7" i="168" s="1"/>
  <c r="AH8" i="152"/>
  <c r="AH29" i="152" s="1"/>
  <c r="AT10" i="154"/>
  <c r="AT10" i="169"/>
  <c r="AT31" i="169" s="1"/>
  <c r="AT10" i="153"/>
  <c r="AT31" i="153" s="1"/>
  <c r="AT9" i="168" s="1"/>
  <c r="AT10" i="152"/>
  <c r="AT31" i="152" s="1"/>
  <c r="AH10" i="154"/>
  <c r="AH10" i="169"/>
  <c r="AH31" i="169" s="1"/>
  <c r="AH10" i="153"/>
  <c r="AH31" i="153" s="1"/>
  <c r="AH9" i="168" s="1"/>
  <c r="AH10" i="152"/>
  <c r="AH31" i="152" s="1"/>
  <c r="AJ10" i="154"/>
  <c r="AJ10" i="169"/>
  <c r="AJ31" i="169" s="1"/>
  <c r="AJ10" i="153"/>
  <c r="AJ31" i="153" s="1"/>
  <c r="AJ9" i="168" s="1"/>
  <c r="AJ10" i="152"/>
  <c r="AJ31" i="152" s="1"/>
  <c r="AJ8" i="154"/>
  <c r="AJ8" i="169"/>
  <c r="AJ29" i="169" s="1"/>
  <c r="AJ8" i="153"/>
  <c r="AJ29" i="153" s="1"/>
  <c r="AJ7" i="168" s="1"/>
  <c r="AJ8" i="152"/>
  <c r="AJ29" i="152" s="1"/>
  <c r="BD10" i="169"/>
  <c r="BD31" i="169" s="1"/>
  <c r="BD10" i="154"/>
  <c r="BD10" i="153"/>
  <c r="BD31" i="153" s="1"/>
  <c r="BD9" i="168" s="1"/>
  <c r="BD10" i="152"/>
  <c r="BD31" i="152" s="1"/>
  <c r="AM11" i="154"/>
  <c r="AM11" i="169"/>
  <c r="AM32" i="169" s="1"/>
  <c r="AM11" i="153"/>
  <c r="AM32" i="153" s="1"/>
  <c r="AM10" i="168" s="1"/>
  <c r="AM11" i="152"/>
  <c r="AM32" i="152" s="1"/>
  <c r="AW10" i="154"/>
  <c r="AW10" i="169"/>
  <c r="AW31" i="169" s="1"/>
  <c r="AW10" i="153"/>
  <c r="AW31" i="153" s="1"/>
  <c r="AW9" i="168" s="1"/>
  <c r="AW10" i="152"/>
  <c r="AW31" i="152" s="1"/>
  <c r="AQ21" i="154"/>
  <c r="AQ21" i="169"/>
  <c r="AQ42" i="169" s="1"/>
  <c r="AQ21" i="153"/>
  <c r="AQ42" i="153" s="1"/>
  <c r="AQ20" i="168" s="1"/>
  <c r="AQ21" i="152"/>
  <c r="AQ42" i="152" s="1"/>
  <c r="AK10" i="154"/>
  <c r="AK10" i="169"/>
  <c r="AK31" i="169" s="1"/>
  <c r="AK10" i="153"/>
  <c r="AK31" i="153" s="1"/>
  <c r="AK9" i="168" s="1"/>
  <c r="AK10" i="152"/>
  <c r="AK31" i="152" s="1"/>
  <c r="AP10" i="154"/>
  <c r="AP10" i="169"/>
  <c r="AP31" i="169" s="1"/>
  <c r="AP10" i="153"/>
  <c r="AP31" i="153" s="1"/>
  <c r="AP9" i="168" s="1"/>
  <c r="AP10" i="152"/>
  <c r="AP31" i="152" s="1"/>
  <c r="AM13" i="154"/>
  <c r="AM13" i="169"/>
  <c r="AM34" i="169" s="1"/>
  <c r="AM13" i="153"/>
  <c r="AM34" i="153" s="1"/>
  <c r="AM12" i="168" s="1"/>
  <c r="AM13" i="152"/>
  <c r="AM34" i="152" s="1"/>
  <c r="AL8" i="154"/>
  <c r="AL8" i="169"/>
  <c r="AL29" i="169" s="1"/>
  <c r="AL8" i="153"/>
  <c r="AL29" i="153" s="1"/>
  <c r="AL7" i="168" s="1"/>
  <c r="AL8" i="152"/>
  <c r="AL29" i="152" s="1"/>
  <c r="AE8" i="154"/>
  <c r="AE8" i="169"/>
  <c r="AE29" i="169" s="1"/>
  <c r="AE8" i="153"/>
  <c r="AE29" i="153" s="1"/>
  <c r="AE7" i="168" s="1"/>
  <c r="AE8" i="152"/>
  <c r="AE29" i="152" s="1"/>
  <c r="AL10" i="154"/>
  <c r="AL10" i="169"/>
  <c r="AL31" i="169" s="1"/>
  <c r="AL10" i="153"/>
  <c r="AL31" i="153" s="1"/>
  <c r="AL9" i="168" s="1"/>
  <c r="AL10" i="152"/>
  <c r="AL31" i="152" s="1"/>
  <c r="BA10" i="154"/>
  <c r="BA10" i="169"/>
  <c r="BA31" i="169" s="1"/>
  <c r="BA10" i="153"/>
  <c r="BA31" i="153" s="1"/>
  <c r="BA9" i="168" s="1"/>
  <c r="BA10" i="152"/>
  <c r="BA31" i="152" s="1"/>
  <c r="AP8" i="154"/>
  <c r="AP8" i="169"/>
  <c r="AP29" i="169" s="1"/>
  <c r="AP8" i="153"/>
  <c r="AP29" i="153" s="1"/>
  <c r="AP7" i="168" s="1"/>
  <c r="AP8" i="152"/>
  <c r="AP29" i="152" s="1"/>
  <c r="AZ10" i="154"/>
  <c r="AZ10" i="169"/>
  <c r="AZ31" i="169" s="1"/>
  <c r="AZ10" i="153"/>
  <c r="AZ31" i="153" s="1"/>
  <c r="AZ9" i="168" s="1"/>
  <c r="AZ10" i="152"/>
  <c r="AZ31" i="152" s="1"/>
  <c r="AV8" i="169"/>
  <c r="AV29" i="169" s="1"/>
  <c r="AV8" i="154"/>
  <c r="AV8" i="153"/>
  <c r="AV29" i="153" s="1"/>
  <c r="AV7" i="168" s="1"/>
  <c r="AV8" i="152"/>
  <c r="AV29" i="152" s="1"/>
  <c r="AI10" i="154"/>
  <c r="AI10" i="169"/>
  <c r="AI31" i="169" s="1"/>
  <c r="AI10" i="153"/>
  <c r="AI31" i="153" s="1"/>
  <c r="AI9" i="168" s="1"/>
  <c r="AI10" i="152"/>
  <c r="AI31" i="152" s="1"/>
  <c r="AX8" i="154"/>
  <c r="AX8" i="169"/>
  <c r="AX29" i="169" s="1"/>
  <c r="AX8" i="153"/>
  <c r="AX29" i="153" s="1"/>
  <c r="AX7" i="168" s="1"/>
  <c r="AX8" i="152"/>
  <c r="AX29" i="152" s="1"/>
  <c r="BD8" i="169"/>
  <c r="BD29" i="169" s="1"/>
  <c r="BD8" i="154"/>
  <c r="BD8" i="153"/>
  <c r="BD29" i="153" s="1"/>
  <c r="BD7" i="168" s="1"/>
  <c r="BD8" i="152"/>
  <c r="BD29" i="152" s="1"/>
  <c r="AK8" i="154"/>
  <c r="AK8" i="169"/>
  <c r="AK29" i="169" s="1"/>
  <c r="AK8" i="153"/>
  <c r="AK29" i="153" s="1"/>
  <c r="AK7" i="168" s="1"/>
  <c r="AK8" i="152"/>
  <c r="AK29" i="152" s="1"/>
  <c r="AN10" i="154"/>
  <c r="AN10" i="169"/>
  <c r="AN31" i="169" s="1"/>
  <c r="AN10" i="153"/>
  <c r="AN31" i="153" s="1"/>
  <c r="AN9" i="168" s="1"/>
  <c r="AN10" i="152"/>
  <c r="AN31" i="152" s="1"/>
  <c r="AO8" i="154"/>
  <c r="AO8" i="169"/>
  <c r="AO29" i="169" s="1"/>
  <c r="AO8" i="152"/>
  <c r="AO29" i="152" s="1"/>
  <c r="AO8" i="153"/>
  <c r="AO29" i="153" s="1"/>
  <c r="AO7" i="168" s="1"/>
  <c r="AU8" i="154"/>
  <c r="AU8" i="169"/>
  <c r="AU29" i="169" s="1"/>
  <c r="AU8" i="153"/>
  <c r="AU29" i="153" s="1"/>
  <c r="AU7" i="168" s="1"/>
  <c r="AU8" i="152"/>
  <c r="AU29" i="152" s="1"/>
  <c r="AW8" i="154"/>
  <c r="AW8" i="169"/>
  <c r="AW29" i="169" s="1"/>
  <c r="AW8" i="152"/>
  <c r="AW29" i="152" s="1"/>
  <c r="AW8" i="153"/>
  <c r="AW29" i="153" s="1"/>
  <c r="AW7" i="168" s="1"/>
  <c r="AY8" i="154"/>
  <c r="AY8" i="169"/>
  <c r="AY29" i="169" s="1"/>
  <c r="AY8" i="153"/>
  <c r="AY29" i="153" s="1"/>
  <c r="AY7" i="168" s="1"/>
  <c r="AY8" i="152"/>
  <c r="AY29" i="152" s="1"/>
  <c r="AT8" i="169"/>
  <c r="AT29" i="169" s="1"/>
  <c r="AT8" i="154"/>
  <c r="AT8" i="153"/>
  <c r="AT29" i="153" s="1"/>
  <c r="AT7" i="168" s="1"/>
  <c r="AT8" i="152"/>
  <c r="AT29" i="152" s="1"/>
  <c r="AN8" i="154"/>
  <c r="AN8" i="169"/>
  <c r="AN29" i="169" s="1"/>
  <c r="AN8" i="153"/>
  <c r="AN29" i="153" s="1"/>
  <c r="AN7" i="168" s="1"/>
  <c r="AN8" i="152"/>
  <c r="AN29" i="152" s="1"/>
  <c r="BA8" i="154"/>
  <c r="BA8" i="169"/>
  <c r="BA29" i="169" s="1"/>
  <c r="BA8" i="153"/>
  <c r="BA29" i="153" s="1"/>
  <c r="BA7" i="168" s="1"/>
  <c r="BA8" i="152"/>
  <c r="BA29" i="152" s="1"/>
  <c r="AR10" i="154"/>
  <c r="AR10" i="169"/>
  <c r="AR31" i="169" s="1"/>
  <c r="AR10" i="153"/>
  <c r="AR31" i="153" s="1"/>
  <c r="AR9" i="168" s="1"/>
  <c r="AR10" i="152"/>
  <c r="AR31" i="152" s="1"/>
  <c r="BB10" i="154"/>
  <c r="BB10" i="169"/>
  <c r="BB31" i="169" s="1"/>
  <c r="BB10" i="153"/>
  <c r="BB31" i="153" s="1"/>
  <c r="BB9" i="168" s="1"/>
  <c r="BB10" i="152"/>
  <c r="BB31" i="152" s="1"/>
  <c r="AF10" i="169"/>
  <c r="AF31" i="169" s="1"/>
  <c r="AF10" i="154"/>
  <c r="AF10" i="153"/>
  <c r="AF31" i="153" s="1"/>
  <c r="AF9" i="168" s="1"/>
  <c r="AF10" i="152"/>
  <c r="AF31" i="152" s="1"/>
  <c r="AX10" i="154"/>
  <c r="AX10" i="169"/>
  <c r="AX31" i="169" s="1"/>
  <c r="AX10" i="153"/>
  <c r="AX31" i="153" s="1"/>
  <c r="AX9" i="168" s="1"/>
  <c r="AX10" i="152"/>
  <c r="AX31" i="152" s="1"/>
  <c r="AV10" i="154"/>
  <c r="AV10" i="169"/>
  <c r="AV31" i="169" s="1"/>
  <c r="AV10" i="153"/>
  <c r="AV31" i="153" s="1"/>
  <c r="AV9" i="168" s="1"/>
  <c r="AV10" i="152"/>
  <c r="AV31" i="152" s="1"/>
  <c r="AI8" i="154"/>
  <c r="AI8" i="169"/>
  <c r="AI29" i="169" s="1"/>
  <c r="AI8" i="153"/>
  <c r="AI29" i="153" s="1"/>
  <c r="AI7" i="168" s="1"/>
  <c r="AI8" i="152"/>
  <c r="AI29" i="152" s="1"/>
  <c r="AU10" i="154"/>
  <c r="AU10" i="169"/>
  <c r="AU31" i="169" s="1"/>
  <c r="AU10" i="153"/>
  <c r="AU31" i="153" s="1"/>
  <c r="AU9" i="168" s="1"/>
  <c r="AU10" i="152"/>
  <c r="AU31" i="152" s="1"/>
  <c r="AR8" i="154"/>
  <c r="AR8" i="169"/>
  <c r="AR29" i="169" s="1"/>
  <c r="AR8" i="153"/>
  <c r="AR29" i="153" s="1"/>
  <c r="AR7" i="168" s="1"/>
  <c r="AR8" i="152"/>
  <c r="AR29" i="152" s="1"/>
  <c r="BB8" i="169"/>
  <c r="BB29" i="169" s="1"/>
  <c r="BB8" i="154"/>
  <c r="BB8" i="153"/>
  <c r="BB29" i="153" s="1"/>
  <c r="BB7" i="168" s="1"/>
  <c r="BB8" i="152"/>
  <c r="BB29" i="152" s="1"/>
  <c r="AE10" i="154"/>
  <c r="AE10" i="169"/>
  <c r="AE31" i="169" s="1"/>
  <c r="AE10" i="153"/>
  <c r="AE31" i="153" s="1"/>
  <c r="AE9" i="168" s="1"/>
  <c r="AE10" i="152"/>
  <c r="AE31" i="152" s="1"/>
  <c r="AQ10" i="154"/>
  <c r="AQ10" i="169"/>
  <c r="AQ31" i="169" s="1"/>
  <c r="AQ10" i="152"/>
  <c r="AQ31" i="152" s="1"/>
  <c r="AQ10" i="153"/>
  <c r="AQ31" i="153" s="1"/>
  <c r="AQ9" i="168" s="1"/>
  <c r="AY10" i="154"/>
  <c r="AY10" i="169"/>
  <c r="AY31" i="169" s="1"/>
  <c r="AY10" i="152"/>
  <c r="AY31" i="152" s="1"/>
  <c r="AY10" i="153"/>
  <c r="AY31" i="153" s="1"/>
  <c r="AY9" i="168" s="1"/>
  <c r="AS8" i="154"/>
  <c r="AS8" i="169"/>
  <c r="AS29" i="169" s="1"/>
  <c r="AS8" i="153"/>
  <c r="AS29" i="153" s="1"/>
  <c r="AS7" i="168" s="1"/>
  <c r="AS8" i="152"/>
  <c r="AS29" i="152" s="1"/>
  <c r="D4" i="131"/>
  <c r="D5" i="131"/>
  <c r="B4" i="131"/>
  <c r="C4" i="131"/>
  <c r="B5" i="131"/>
  <c r="C5" i="131"/>
  <c r="D4" i="130"/>
  <c r="D16" i="130" s="1"/>
  <c r="D5" i="130"/>
  <c r="D17" i="130" s="1"/>
  <c r="B4" i="130"/>
  <c r="B16" i="130" s="1"/>
  <c r="C4" i="130"/>
  <c r="C16" i="130" s="1"/>
  <c r="B5" i="130"/>
  <c r="B17" i="130" s="1"/>
  <c r="C5" i="130"/>
  <c r="C17" i="130" s="1"/>
  <c r="D4" i="128"/>
  <c r="D16" i="128" s="1"/>
  <c r="D5" i="128"/>
  <c r="D17" i="128" s="1"/>
  <c r="B4" i="128"/>
  <c r="B16" i="128" s="1"/>
  <c r="C4" i="128"/>
  <c r="C16" i="128" s="1"/>
  <c r="B5" i="128"/>
  <c r="B17" i="128" s="1"/>
  <c r="C5" i="128"/>
  <c r="C17" i="128" s="1"/>
  <c r="D4" i="127"/>
  <c r="D5" i="127"/>
  <c r="B4" i="127"/>
  <c r="C4" i="127"/>
  <c r="B5" i="127"/>
  <c r="C5" i="127"/>
  <c r="B4" i="126"/>
  <c r="B25" i="126" s="1"/>
  <c r="C4" i="126"/>
  <c r="C25" i="126" s="1"/>
  <c r="D4" i="126"/>
  <c r="D25" i="126" s="1"/>
  <c r="B5" i="126"/>
  <c r="B26" i="126" s="1"/>
  <c r="C5" i="126"/>
  <c r="C26" i="126" s="1"/>
  <c r="D5" i="126"/>
  <c r="D26" i="126" s="1"/>
  <c r="C4" i="122"/>
  <c r="C25" i="122" s="1"/>
  <c r="D4" i="122"/>
  <c r="D25" i="122" s="1"/>
  <c r="C5" i="122"/>
  <c r="C26" i="122" s="1"/>
  <c r="D5" i="122"/>
  <c r="D26" i="122" s="1"/>
  <c r="B4" i="122"/>
  <c r="B25" i="122" s="1"/>
  <c r="B5" i="122"/>
  <c r="B26" i="122" s="1"/>
  <c r="D4" i="113"/>
  <c r="D5" i="113"/>
  <c r="D5" i="115" s="1"/>
  <c r="B4" i="113"/>
  <c r="C4" i="113"/>
  <c r="C4" i="115" s="1"/>
  <c r="B5" i="113"/>
  <c r="C5" i="113"/>
  <c r="E11" i="175" l="1"/>
  <c r="E30" i="175" s="1"/>
  <c r="E12" i="177" s="1"/>
  <c r="B17" i="175"/>
  <c r="B36" i="175" s="1"/>
  <c r="B18" i="177" s="1"/>
  <c r="C11" i="175"/>
  <c r="C30" i="175" s="1"/>
  <c r="C12" i="177" s="1"/>
  <c r="B19" i="175"/>
  <c r="B38" i="175" s="1"/>
  <c r="B20" i="177" s="1"/>
  <c r="B9" i="175"/>
  <c r="B28" i="175" s="1"/>
  <c r="B10" i="177" s="1"/>
  <c r="E19" i="175"/>
  <c r="E38" i="175" s="1"/>
  <c r="E20" i="177" s="1"/>
  <c r="E9" i="175"/>
  <c r="E28" i="175" s="1"/>
  <c r="E10" i="177" s="1"/>
  <c r="C9" i="175"/>
  <c r="C28" i="175" s="1"/>
  <c r="C10" i="177" s="1"/>
  <c r="B11" i="175"/>
  <c r="B30" i="175" s="1"/>
  <c r="B12" i="177" s="1"/>
  <c r="C17" i="175"/>
  <c r="C36" i="175" s="1"/>
  <c r="C18" i="177" s="1"/>
  <c r="E17" i="175"/>
  <c r="E36" i="175" s="1"/>
  <c r="E18" i="177" s="1"/>
  <c r="C19" i="175"/>
  <c r="C38" i="175" s="1"/>
  <c r="C20" i="177" s="1"/>
  <c r="B17" i="178"/>
  <c r="B36" i="178" s="1"/>
  <c r="B17" i="176"/>
  <c r="B19" i="176"/>
  <c r="B19" i="178"/>
  <c r="B38" i="178" s="1"/>
  <c r="B11" i="176"/>
  <c r="B11" i="178"/>
  <c r="B30" i="178" s="1"/>
  <c r="C9" i="178"/>
  <c r="C28" i="178" s="1"/>
  <c r="C9" i="176"/>
  <c r="B9" i="178"/>
  <c r="B28" i="178" s="1"/>
  <c r="B9" i="176"/>
  <c r="E11" i="178"/>
  <c r="E30" i="178" s="1"/>
  <c r="E11" i="176"/>
  <c r="E17" i="178"/>
  <c r="E36" i="178" s="1"/>
  <c r="E17" i="176"/>
  <c r="C17" i="176"/>
  <c r="C17" i="178"/>
  <c r="C36" i="178" s="1"/>
  <c r="E19" i="176"/>
  <c r="E19" i="178"/>
  <c r="E38" i="178" s="1"/>
  <c r="C19" i="178"/>
  <c r="C38" i="178" s="1"/>
  <c r="C19" i="176"/>
  <c r="E9" i="176"/>
  <c r="E9" i="178"/>
  <c r="E28" i="178" s="1"/>
  <c r="C11" i="176"/>
  <c r="C11" i="178"/>
  <c r="C30" i="178" s="1"/>
  <c r="AK21" i="154"/>
  <c r="AK21" i="169"/>
  <c r="AK42" i="169" s="1"/>
  <c r="AK21" i="153"/>
  <c r="AK42" i="153" s="1"/>
  <c r="AK20" i="168" s="1"/>
  <c r="AK21" i="152"/>
  <c r="AK42" i="152" s="1"/>
  <c r="AM16" i="154"/>
  <c r="AM16" i="169"/>
  <c r="AM37" i="169" s="1"/>
  <c r="AM16" i="153"/>
  <c r="AM37" i="153" s="1"/>
  <c r="AM15" i="168" s="1"/>
  <c r="AM16" i="152"/>
  <c r="AM37" i="152" s="1"/>
  <c r="AL19" i="154"/>
  <c r="AL19" i="169"/>
  <c r="AL40" i="169" s="1"/>
  <c r="AL19" i="153"/>
  <c r="AL40" i="153" s="1"/>
  <c r="AL18" i="168" s="1"/>
  <c r="AL19" i="152"/>
  <c r="AL40" i="152" s="1"/>
  <c r="AO21" i="154"/>
  <c r="AO21" i="169"/>
  <c r="AO42" i="169" s="1"/>
  <c r="AO21" i="153"/>
  <c r="AO42" i="153" s="1"/>
  <c r="AO20" i="168" s="1"/>
  <c r="AO21" i="152"/>
  <c r="AO42" i="152" s="1"/>
  <c r="AR11" i="169"/>
  <c r="AR32" i="169" s="1"/>
  <c r="AR11" i="154"/>
  <c r="AR11" i="153"/>
  <c r="AR32" i="153" s="1"/>
  <c r="AR10" i="168" s="1"/>
  <c r="AR11" i="152"/>
  <c r="AR32" i="152" s="1"/>
  <c r="AI21" i="154"/>
  <c r="AI21" i="169"/>
  <c r="AI42" i="169" s="1"/>
  <c r="AI21" i="153"/>
  <c r="AI42" i="153" s="1"/>
  <c r="AI20" i="168" s="1"/>
  <c r="AI21" i="152"/>
  <c r="AI42" i="152" s="1"/>
  <c r="AX19" i="154"/>
  <c r="AX19" i="169"/>
  <c r="AX40" i="169" s="1"/>
  <c r="AX19" i="153"/>
  <c r="AX40" i="153" s="1"/>
  <c r="AX18" i="168" s="1"/>
  <c r="AX19" i="152"/>
  <c r="AX40" i="152" s="1"/>
  <c r="AH19" i="154"/>
  <c r="AH19" i="169"/>
  <c r="AH40" i="169" s="1"/>
  <c r="AH19" i="153"/>
  <c r="AH40" i="153" s="1"/>
  <c r="AH18" i="168" s="1"/>
  <c r="AH19" i="152"/>
  <c r="AH40" i="152" s="1"/>
  <c r="BB13" i="154"/>
  <c r="BB13" i="169"/>
  <c r="BB34" i="169" s="1"/>
  <c r="BB13" i="153"/>
  <c r="BB34" i="153" s="1"/>
  <c r="BB12" i="168" s="1"/>
  <c r="BB13" i="152"/>
  <c r="BB34" i="152" s="1"/>
  <c r="BB11" i="154"/>
  <c r="BB11" i="169"/>
  <c r="BB32" i="169" s="1"/>
  <c r="BB11" i="153"/>
  <c r="BB32" i="153" s="1"/>
  <c r="BB10" i="168" s="1"/>
  <c r="BB11" i="152"/>
  <c r="BB32" i="152" s="1"/>
  <c r="AV11" i="154"/>
  <c r="AV11" i="169"/>
  <c r="AV32" i="169" s="1"/>
  <c r="AV11" i="153"/>
  <c r="AV32" i="153" s="1"/>
  <c r="AV10" i="168" s="1"/>
  <c r="AV11" i="152"/>
  <c r="AV32" i="152" s="1"/>
  <c r="AU11" i="154"/>
  <c r="AU11" i="169"/>
  <c r="AU32" i="169" s="1"/>
  <c r="AU11" i="153"/>
  <c r="AU32" i="153" s="1"/>
  <c r="AU10" i="168" s="1"/>
  <c r="AU11" i="152"/>
  <c r="AU32" i="152" s="1"/>
  <c r="AF13" i="154"/>
  <c r="AF13" i="169"/>
  <c r="AF34" i="169" s="1"/>
  <c r="AF13" i="153"/>
  <c r="AF34" i="153" s="1"/>
  <c r="AF12" i="168" s="1"/>
  <c r="AF13" i="152"/>
  <c r="AF34" i="152" s="1"/>
  <c r="AF21" i="154"/>
  <c r="AF21" i="169"/>
  <c r="AF42" i="169" s="1"/>
  <c r="AF21" i="153"/>
  <c r="AF42" i="153" s="1"/>
  <c r="AF20" i="168" s="1"/>
  <c r="AF21" i="152"/>
  <c r="AF42" i="152" s="1"/>
  <c r="BD19" i="154"/>
  <c r="BD19" i="169"/>
  <c r="BD40" i="169" s="1"/>
  <c r="BD19" i="153"/>
  <c r="BD40" i="153" s="1"/>
  <c r="BD18" i="168" s="1"/>
  <c r="BD19" i="152"/>
  <c r="BD40" i="152" s="1"/>
  <c r="AE21" i="154"/>
  <c r="AE21" i="169"/>
  <c r="AE42" i="169" s="1"/>
  <c r="AE21" i="153"/>
  <c r="AE42" i="153" s="1"/>
  <c r="AE20" i="168" s="1"/>
  <c r="AE21" i="152"/>
  <c r="AE42" i="152" s="1"/>
  <c r="AQ11" i="154"/>
  <c r="AQ11" i="169"/>
  <c r="AQ32" i="169" s="1"/>
  <c r="AQ11" i="153"/>
  <c r="AQ32" i="153" s="1"/>
  <c r="AQ10" i="168" s="1"/>
  <c r="AQ11" i="152"/>
  <c r="AQ32" i="152" s="1"/>
  <c r="AN21" i="154"/>
  <c r="AN21" i="169"/>
  <c r="AN42" i="169" s="1"/>
  <c r="AN21" i="153"/>
  <c r="AN42" i="153" s="1"/>
  <c r="AN20" i="168" s="1"/>
  <c r="AN21" i="152"/>
  <c r="AN42" i="152" s="1"/>
  <c r="AT13" i="154"/>
  <c r="AT13" i="169"/>
  <c r="AT34" i="169" s="1"/>
  <c r="AT13" i="153"/>
  <c r="AT34" i="153" s="1"/>
  <c r="AT12" i="168" s="1"/>
  <c r="AT13" i="152"/>
  <c r="AT34" i="152" s="1"/>
  <c r="AX21" i="154"/>
  <c r="AX21" i="169"/>
  <c r="AX42" i="169" s="1"/>
  <c r="AX21" i="153"/>
  <c r="AX42" i="153" s="1"/>
  <c r="AX20" i="168" s="1"/>
  <c r="AX21" i="152"/>
  <c r="AX42" i="152" s="1"/>
  <c r="AX11" i="154"/>
  <c r="AX11" i="169"/>
  <c r="AX32" i="169" s="1"/>
  <c r="AX11" i="153"/>
  <c r="AX32" i="153" s="1"/>
  <c r="AX10" i="168" s="1"/>
  <c r="AX11" i="152"/>
  <c r="AX32" i="152" s="1"/>
  <c r="AT11" i="154"/>
  <c r="AT11" i="169"/>
  <c r="AT32" i="169" s="1"/>
  <c r="AT11" i="153"/>
  <c r="AT32" i="153" s="1"/>
  <c r="AT10" i="168" s="1"/>
  <c r="AT11" i="152"/>
  <c r="AT32" i="152" s="1"/>
  <c r="AV13" i="154"/>
  <c r="AV13" i="169"/>
  <c r="AV34" i="169" s="1"/>
  <c r="AV13" i="153"/>
  <c r="AV34" i="153" s="1"/>
  <c r="AV12" i="168" s="1"/>
  <c r="AV13" i="152"/>
  <c r="AV34" i="152" s="1"/>
  <c r="AN19" i="154"/>
  <c r="AN19" i="169"/>
  <c r="AN40" i="169" s="1"/>
  <c r="AN19" i="153"/>
  <c r="AN40" i="153" s="1"/>
  <c r="AN18" i="168" s="1"/>
  <c r="AN19" i="152"/>
  <c r="AN40" i="152" s="1"/>
  <c r="AH21" i="154"/>
  <c r="AH21" i="169"/>
  <c r="AH42" i="169" s="1"/>
  <c r="AH21" i="153"/>
  <c r="AH42" i="153" s="1"/>
  <c r="AH20" i="168" s="1"/>
  <c r="AH21" i="152"/>
  <c r="AH42" i="152" s="1"/>
  <c r="AN13" i="154"/>
  <c r="AN13" i="169"/>
  <c r="AN34" i="169" s="1"/>
  <c r="AN13" i="153"/>
  <c r="AN34" i="153" s="1"/>
  <c r="AN12" i="168" s="1"/>
  <c r="AN13" i="152"/>
  <c r="AN34" i="152" s="1"/>
  <c r="AJ13" i="154"/>
  <c r="AJ13" i="169"/>
  <c r="AJ34" i="169" s="1"/>
  <c r="AJ13" i="153"/>
  <c r="AJ34" i="153" s="1"/>
  <c r="AJ12" i="168" s="1"/>
  <c r="AJ13" i="152"/>
  <c r="AJ34" i="152" s="1"/>
  <c r="BB19" i="154"/>
  <c r="BB19" i="169"/>
  <c r="BB40" i="169" s="1"/>
  <c r="BB19" i="153"/>
  <c r="BB40" i="153" s="1"/>
  <c r="BB18" i="168" s="1"/>
  <c r="BB19" i="152"/>
  <c r="BB40" i="152" s="1"/>
  <c r="AO13" i="154"/>
  <c r="AO13" i="169"/>
  <c r="AO34" i="169" s="1"/>
  <c r="AO13" i="153"/>
  <c r="AO34" i="153" s="1"/>
  <c r="AO12" i="168" s="1"/>
  <c r="AO13" i="152"/>
  <c r="AO34" i="152" s="1"/>
  <c r="AT19" i="154"/>
  <c r="AT19" i="169"/>
  <c r="AT40" i="169" s="1"/>
  <c r="AT19" i="153"/>
  <c r="AT40" i="153" s="1"/>
  <c r="AT18" i="168" s="1"/>
  <c r="AT19" i="152"/>
  <c r="AT40" i="152" s="1"/>
  <c r="AL11" i="154"/>
  <c r="AL11" i="169"/>
  <c r="AL32" i="169" s="1"/>
  <c r="AL11" i="153"/>
  <c r="AL32" i="153" s="1"/>
  <c r="AL10" i="168" s="1"/>
  <c r="AL11" i="152"/>
  <c r="AL32" i="152" s="1"/>
  <c r="AI11" i="154"/>
  <c r="AI11" i="169"/>
  <c r="AI32" i="169" s="1"/>
  <c r="AI11" i="153"/>
  <c r="AI32" i="153" s="1"/>
  <c r="AI10" i="168" s="1"/>
  <c r="AI11" i="152"/>
  <c r="AI32" i="152" s="1"/>
  <c r="BC13" i="154"/>
  <c r="BC13" i="169"/>
  <c r="BC34" i="169" s="1"/>
  <c r="BC13" i="153"/>
  <c r="BC34" i="153" s="1"/>
  <c r="BC12" i="168" s="1"/>
  <c r="BC13" i="152"/>
  <c r="BC34" i="152" s="1"/>
  <c r="AP13" i="154"/>
  <c r="AP13" i="169"/>
  <c r="AP34" i="169" s="1"/>
  <c r="AP13" i="153"/>
  <c r="AP34" i="153" s="1"/>
  <c r="AP12" i="168" s="1"/>
  <c r="AP13" i="152"/>
  <c r="AP34" i="152" s="1"/>
  <c r="BD21" i="154"/>
  <c r="BD21" i="169"/>
  <c r="BD42" i="169" s="1"/>
  <c r="BD21" i="153"/>
  <c r="BD42" i="153" s="1"/>
  <c r="BD20" i="168" s="1"/>
  <c r="BD21" i="152"/>
  <c r="BD42" i="152" s="1"/>
  <c r="AP19" i="154"/>
  <c r="AP19" i="169"/>
  <c r="AP40" i="169" s="1"/>
  <c r="AP19" i="153"/>
  <c r="AP40" i="153" s="1"/>
  <c r="AP18" i="168" s="1"/>
  <c r="AP19" i="152"/>
  <c r="AP40" i="152" s="1"/>
  <c r="AP11" i="169"/>
  <c r="AP32" i="169" s="1"/>
  <c r="AP11" i="154"/>
  <c r="AP11" i="153"/>
  <c r="AP32" i="153" s="1"/>
  <c r="AP10" i="168" s="1"/>
  <c r="AP11" i="152"/>
  <c r="AP32" i="152" s="1"/>
  <c r="AF19" i="154"/>
  <c r="AF19" i="169"/>
  <c r="AF40" i="169" s="1"/>
  <c r="AF19" i="153"/>
  <c r="AF40" i="153" s="1"/>
  <c r="AF18" i="168" s="1"/>
  <c r="AF19" i="152"/>
  <c r="AF40" i="152" s="1"/>
  <c r="AJ11" i="154"/>
  <c r="AJ11" i="169"/>
  <c r="AJ32" i="169" s="1"/>
  <c r="AJ11" i="153"/>
  <c r="AJ32" i="153" s="1"/>
  <c r="AJ10" i="168" s="1"/>
  <c r="AJ11" i="152"/>
  <c r="AJ32" i="152" s="1"/>
  <c r="AV21" i="154"/>
  <c r="AV21" i="169"/>
  <c r="AV42" i="169" s="1"/>
  <c r="AV21" i="153"/>
  <c r="AV42" i="153" s="1"/>
  <c r="AV20" i="168" s="1"/>
  <c r="AV21" i="152"/>
  <c r="AV42" i="152" s="1"/>
  <c r="AQ13" i="154"/>
  <c r="AQ13" i="169"/>
  <c r="AQ34" i="169" s="1"/>
  <c r="AQ13" i="153"/>
  <c r="AQ34" i="153" s="1"/>
  <c r="AQ12" i="168" s="1"/>
  <c r="AQ13" i="152"/>
  <c r="AQ34" i="152" s="1"/>
  <c r="AP21" i="154"/>
  <c r="AP21" i="169"/>
  <c r="AP42" i="169" s="1"/>
  <c r="AP21" i="153"/>
  <c r="AP42" i="153" s="1"/>
  <c r="AP20" i="168" s="1"/>
  <c r="AP21" i="152"/>
  <c r="AP42" i="152" s="1"/>
  <c r="AO11" i="154"/>
  <c r="AO11" i="169"/>
  <c r="AO32" i="169" s="1"/>
  <c r="AO11" i="153"/>
  <c r="AO32" i="153" s="1"/>
  <c r="AO10" i="168" s="1"/>
  <c r="AO11" i="152"/>
  <c r="AO32" i="152" s="1"/>
  <c r="BA19" i="154"/>
  <c r="BA19" i="169"/>
  <c r="BA40" i="169" s="1"/>
  <c r="BA19" i="153"/>
  <c r="BA40" i="153" s="1"/>
  <c r="BA18" i="168" s="1"/>
  <c r="BA19" i="152"/>
  <c r="BA40" i="152" s="1"/>
  <c r="BA13" i="154"/>
  <c r="BA13" i="169"/>
  <c r="BA34" i="169" s="1"/>
  <c r="BA13" i="153"/>
  <c r="BA34" i="153" s="1"/>
  <c r="BA12" i="168" s="1"/>
  <c r="BA13" i="152"/>
  <c r="BA34" i="152" s="1"/>
  <c r="AE11" i="154"/>
  <c r="AE11" i="169"/>
  <c r="AE32" i="169" s="1"/>
  <c r="AE11" i="153"/>
  <c r="AE32" i="153" s="1"/>
  <c r="AE10" i="168" s="1"/>
  <c r="AE11" i="152"/>
  <c r="AE32" i="152" s="1"/>
  <c r="AM19" i="154"/>
  <c r="AM19" i="169"/>
  <c r="AM40" i="169" s="1"/>
  <c r="AM19" i="153"/>
  <c r="AM40" i="153" s="1"/>
  <c r="AM18" i="168" s="1"/>
  <c r="AM19" i="152"/>
  <c r="AM40" i="152" s="1"/>
  <c r="AL13" i="154"/>
  <c r="AL13" i="169"/>
  <c r="AL34" i="169" s="1"/>
  <c r="AL13" i="153"/>
  <c r="AL34" i="153" s="1"/>
  <c r="AL12" i="168" s="1"/>
  <c r="AL13" i="152"/>
  <c r="AL34" i="152" s="1"/>
  <c r="AH13" i="154"/>
  <c r="AH13" i="169"/>
  <c r="AH34" i="169" s="1"/>
  <c r="AH13" i="153"/>
  <c r="AH34" i="153" s="1"/>
  <c r="AH12" i="168" s="1"/>
  <c r="AH13" i="152"/>
  <c r="AH34" i="152" s="1"/>
  <c r="AO19" i="154"/>
  <c r="AO19" i="169"/>
  <c r="AO40" i="169" s="1"/>
  <c r="AO19" i="153"/>
  <c r="AO40" i="153" s="1"/>
  <c r="AO18" i="168" s="1"/>
  <c r="AO19" i="152"/>
  <c r="AO40" i="152" s="1"/>
  <c r="AE13" i="154"/>
  <c r="AE13" i="169"/>
  <c r="AE34" i="169" s="1"/>
  <c r="AE13" i="153"/>
  <c r="AE34" i="153" s="1"/>
  <c r="AE12" i="168" s="1"/>
  <c r="AE13" i="152"/>
  <c r="AE34" i="152" s="1"/>
  <c r="BC11" i="154"/>
  <c r="BC11" i="169"/>
  <c r="BC32" i="169" s="1"/>
  <c r="BC11" i="153"/>
  <c r="BC32" i="153" s="1"/>
  <c r="BC10" i="168" s="1"/>
  <c r="BC11" i="152"/>
  <c r="BC32" i="152" s="1"/>
  <c r="AS21" i="154"/>
  <c r="AS21" i="169"/>
  <c r="AS42" i="169" s="1"/>
  <c r="AS21" i="153"/>
  <c r="AS42" i="153" s="1"/>
  <c r="AS20" i="168" s="1"/>
  <c r="AS21" i="152"/>
  <c r="AS42" i="152" s="1"/>
  <c r="AZ11" i="154"/>
  <c r="AZ11" i="169"/>
  <c r="AZ32" i="169" s="1"/>
  <c r="AZ11" i="153"/>
  <c r="AZ32" i="153" s="1"/>
  <c r="AZ10" i="168" s="1"/>
  <c r="AZ11" i="152"/>
  <c r="AZ32" i="152" s="1"/>
  <c r="AJ21" i="154"/>
  <c r="AJ21" i="169"/>
  <c r="AJ42" i="169" s="1"/>
  <c r="AJ21" i="153"/>
  <c r="AJ42" i="153" s="1"/>
  <c r="AJ20" i="168" s="1"/>
  <c r="AJ21" i="152"/>
  <c r="AJ42" i="152" s="1"/>
  <c r="AY11" i="154"/>
  <c r="AY11" i="169"/>
  <c r="AY32" i="169" s="1"/>
  <c r="AY11" i="153"/>
  <c r="AY32" i="153" s="1"/>
  <c r="AY10" i="168" s="1"/>
  <c r="AY11" i="152"/>
  <c r="AY32" i="152" s="1"/>
  <c r="AM21" i="154"/>
  <c r="AM21" i="169"/>
  <c r="AM42" i="169" s="1"/>
  <c r="AM21" i="153"/>
  <c r="AM42" i="153" s="1"/>
  <c r="AM20" i="168" s="1"/>
  <c r="AM21" i="152"/>
  <c r="AM42" i="152" s="1"/>
  <c r="AK13" i="154"/>
  <c r="AK13" i="169"/>
  <c r="AK34" i="169" s="1"/>
  <c r="AK13" i="153"/>
  <c r="AK34" i="153" s="1"/>
  <c r="AK12" i="168" s="1"/>
  <c r="AK13" i="152"/>
  <c r="AK34" i="152" s="1"/>
  <c r="AX13" i="154"/>
  <c r="AX13" i="169"/>
  <c r="AX34" i="169" s="1"/>
  <c r="AX13" i="153"/>
  <c r="AX34" i="153" s="1"/>
  <c r="AX12" i="168" s="1"/>
  <c r="AX13" i="152"/>
  <c r="AX34" i="152" s="1"/>
  <c r="AF11" i="154"/>
  <c r="AF11" i="169"/>
  <c r="AF32" i="169" s="1"/>
  <c r="AF11" i="153"/>
  <c r="AF32" i="153" s="1"/>
  <c r="AF10" i="168" s="1"/>
  <c r="AF11" i="152"/>
  <c r="AF32" i="152" s="1"/>
  <c r="AH11" i="154"/>
  <c r="AH11" i="169"/>
  <c r="AH32" i="169" s="1"/>
  <c r="AH11" i="153"/>
  <c r="AH32" i="153" s="1"/>
  <c r="AH10" i="168" s="1"/>
  <c r="AH11" i="152"/>
  <c r="AH32" i="152" s="1"/>
  <c r="AN11" i="154"/>
  <c r="AN11" i="169"/>
  <c r="AN32" i="169" s="1"/>
  <c r="AN11" i="153"/>
  <c r="AN32" i="153" s="1"/>
  <c r="AN10" i="168" s="1"/>
  <c r="AN11" i="152"/>
  <c r="AN32" i="152" s="1"/>
  <c r="AZ19" i="154"/>
  <c r="AZ19" i="169"/>
  <c r="AZ40" i="169" s="1"/>
  <c r="AZ19" i="153"/>
  <c r="AZ40" i="153" s="1"/>
  <c r="AZ18" i="168" s="1"/>
  <c r="AZ19" i="152"/>
  <c r="AZ40" i="152" s="1"/>
  <c r="BC21" i="154"/>
  <c r="BC21" i="169"/>
  <c r="BC42" i="169" s="1"/>
  <c r="BC21" i="153"/>
  <c r="BC42" i="153" s="1"/>
  <c r="BC20" i="168" s="1"/>
  <c r="BC21" i="152"/>
  <c r="BC42" i="152" s="1"/>
  <c r="AZ21" i="154"/>
  <c r="AZ21" i="169"/>
  <c r="AZ42" i="169" s="1"/>
  <c r="AZ21" i="153"/>
  <c r="AZ42" i="153" s="1"/>
  <c r="AZ20" i="168" s="1"/>
  <c r="AZ21" i="152"/>
  <c r="AZ42" i="152" s="1"/>
  <c r="AE19" i="154"/>
  <c r="AE19" i="169"/>
  <c r="AE40" i="169" s="1"/>
  <c r="AE19" i="153"/>
  <c r="AE40" i="153" s="1"/>
  <c r="AE18" i="168" s="1"/>
  <c r="AE19" i="152"/>
  <c r="AE40" i="152" s="1"/>
  <c r="AW19" i="154"/>
  <c r="AW19" i="169"/>
  <c r="AW40" i="169" s="1"/>
  <c r="AW19" i="153"/>
  <c r="AW40" i="153" s="1"/>
  <c r="AW18" i="168" s="1"/>
  <c r="AW19" i="152"/>
  <c r="AW40" i="152" s="1"/>
  <c r="AU21" i="154"/>
  <c r="AU21" i="169"/>
  <c r="AU42" i="169" s="1"/>
  <c r="AU21" i="153"/>
  <c r="AU42" i="153" s="1"/>
  <c r="AU20" i="168" s="1"/>
  <c r="AU21" i="152"/>
  <c r="AU42" i="152" s="1"/>
  <c r="AV19" i="154"/>
  <c r="AV19" i="169"/>
  <c r="AV40" i="169" s="1"/>
  <c r="AV19" i="153"/>
  <c r="AV40" i="153" s="1"/>
  <c r="AV18" i="168" s="1"/>
  <c r="AV19" i="152"/>
  <c r="AV40" i="152" s="1"/>
  <c r="BB21" i="154"/>
  <c r="BB21" i="169"/>
  <c r="BB42" i="169" s="1"/>
  <c r="BB21" i="153"/>
  <c r="BB42" i="153" s="1"/>
  <c r="BB20" i="168" s="1"/>
  <c r="BB21" i="152"/>
  <c r="BB42" i="152" s="1"/>
  <c r="AW11" i="154"/>
  <c r="AW11" i="169"/>
  <c r="AW32" i="169" s="1"/>
  <c r="AW11" i="153"/>
  <c r="AW32" i="153" s="1"/>
  <c r="AW10" i="168" s="1"/>
  <c r="AW11" i="152"/>
  <c r="AW32" i="152" s="1"/>
  <c r="AK19" i="154"/>
  <c r="AK19" i="169"/>
  <c r="AK40" i="169" s="1"/>
  <c r="AK19" i="153"/>
  <c r="AK40" i="153" s="1"/>
  <c r="AK18" i="168" s="1"/>
  <c r="AK19" i="152"/>
  <c r="AK40" i="152" s="1"/>
  <c r="AK11" i="154"/>
  <c r="AK11" i="169"/>
  <c r="AK32" i="169" s="1"/>
  <c r="AK11" i="152"/>
  <c r="AK32" i="152" s="1"/>
  <c r="AK11" i="153"/>
  <c r="AK32" i="153" s="1"/>
  <c r="AK10" i="168" s="1"/>
  <c r="AW21" i="154"/>
  <c r="AW21" i="169"/>
  <c r="AW42" i="169" s="1"/>
  <c r="AW21" i="153"/>
  <c r="AW42" i="153" s="1"/>
  <c r="AW20" i="168" s="1"/>
  <c r="AW21" i="152"/>
  <c r="AW42" i="152" s="1"/>
  <c r="AU19" i="154"/>
  <c r="AU19" i="169"/>
  <c r="AU40" i="169" s="1"/>
  <c r="AU19" i="153"/>
  <c r="AU40" i="153" s="1"/>
  <c r="AU18" i="168" s="1"/>
  <c r="AU19" i="152"/>
  <c r="AU40" i="152" s="1"/>
  <c r="AZ13" i="169"/>
  <c r="AZ34" i="169" s="1"/>
  <c r="AZ13" i="154"/>
  <c r="AZ13" i="153"/>
  <c r="AZ34" i="153" s="1"/>
  <c r="AZ12" i="168" s="1"/>
  <c r="AZ13" i="152"/>
  <c r="AZ34" i="152" s="1"/>
  <c r="BA21" i="154"/>
  <c r="BA21" i="169"/>
  <c r="BA42" i="169" s="1"/>
  <c r="BA21" i="153"/>
  <c r="BA42" i="153" s="1"/>
  <c r="BA20" i="168" s="1"/>
  <c r="BA21" i="152"/>
  <c r="BA42" i="152" s="1"/>
  <c r="AW13" i="154"/>
  <c r="AW13" i="169"/>
  <c r="AW34" i="169" s="1"/>
  <c r="AW13" i="153"/>
  <c r="AW34" i="153" s="1"/>
  <c r="AW12" i="168" s="1"/>
  <c r="AW13" i="152"/>
  <c r="AW34" i="152" s="1"/>
  <c r="BA11" i="154"/>
  <c r="BA11" i="169"/>
  <c r="BA32" i="169" s="1"/>
  <c r="BA11" i="153"/>
  <c r="BA32" i="153" s="1"/>
  <c r="BA10" i="168" s="1"/>
  <c r="BA11" i="152"/>
  <c r="BA32" i="152" s="1"/>
  <c r="AI19" i="154"/>
  <c r="AI19" i="169"/>
  <c r="AI40" i="169" s="1"/>
  <c r="AI19" i="153"/>
  <c r="AI40" i="153" s="1"/>
  <c r="AI18" i="168" s="1"/>
  <c r="AI19" i="152"/>
  <c r="AI40" i="152" s="1"/>
  <c r="BD13" i="154"/>
  <c r="BD13" i="169"/>
  <c r="BD34" i="169" s="1"/>
  <c r="BD13" i="153"/>
  <c r="BD34" i="153" s="1"/>
  <c r="BD12" i="168" s="1"/>
  <c r="BD13" i="152"/>
  <c r="BD34" i="152" s="1"/>
  <c r="AM14" i="154"/>
  <c r="AM14" i="169"/>
  <c r="AM35" i="169" s="1"/>
  <c r="AM14" i="153"/>
  <c r="AM35" i="153" s="1"/>
  <c r="AM13" i="168" s="1"/>
  <c r="AM14" i="152"/>
  <c r="AM35" i="152" s="1"/>
  <c r="AY19" i="154"/>
  <c r="AY19" i="169"/>
  <c r="AY40" i="169" s="1"/>
  <c r="AY19" i="153"/>
  <c r="AY40" i="153" s="1"/>
  <c r="AY18" i="168" s="1"/>
  <c r="AY19" i="152"/>
  <c r="AY40" i="152" s="1"/>
  <c r="AJ19" i="154"/>
  <c r="AJ19" i="169"/>
  <c r="AJ40" i="169" s="1"/>
  <c r="AJ19" i="153"/>
  <c r="AJ40" i="153" s="1"/>
  <c r="AJ18" i="168" s="1"/>
  <c r="AJ19" i="152"/>
  <c r="AJ40" i="152" s="1"/>
  <c r="AR21" i="154"/>
  <c r="AR21" i="169"/>
  <c r="AR42" i="169" s="1"/>
  <c r="AR21" i="153"/>
  <c r="AR42" i="153" s="1"/>
  <c r="AR20" i="168" s="1"/>
  <c r="AR21" i="152"/>
  <c r="AR42" i="152" s="1"/>
  <c r="AY13" i="154"/>
  <c r="AY13" i="169"/>
  <c r="AY34" i="169" s="1"/>
  <c r="AY13" i="153"/>
  <c r="AY34" i="153" s="1"/>
  <c r="AY12" i="168" s="1"/>
  <c r="AY13" i="152"/>
  <c r="AY34" i="152" s="1"/>
  <c r="AR13" i="154"/>
  <c r="AR13" i="169"/>
  <c r="AR34" i="169" s="1"/>
  <c r="AR13" i="153"/>
  <c r="AR34" i="153" s="1"/>
  <c r="AR12" i="168" s="1"/>
  <c r="AR13" i="152"/>
  <c r="AR34" i="152" s="1"/>
  <c r="BC19" i="154"/>
  <c r="BC19" i="169"/>
  <c r="BC40" i="169" s="1"/>
  <c r="BC19" i="153"/>
  <c r="BC40" i="153" s="1"/>
  <c r="BC18" i="168" s="1"/>
  <c r="BC19" i="152"/>
  <c r="BC40" i="152" s="1"/>
  <c r="AY21" i="154"/>
  <c r="AY21" i="169"/>
  <c r="AY42" i="169" s="1"/>
  <c r="AY21" i="153"/>
  <c r="AY42" i="153" s="1"/>
  <c r="AY20" i="168" s="1"/>
  <c r="AY21" i="152"/>
  <c r="AY42" i="152" s="1"/>
  <c r="AL21" i="169"/>
  <c r="AL42" i="169" s="1"/>
  <c r="AL21" i="154"/>
  <c r="AL21" i="153"/>
  <c r="AL42" i="153" s="1"/>
  <c r="AL20" i="168" s="1"/>
  <c r="AL21" i="152"/>
  <c r="AL42" i="152" s="1"/>
  <c r="AI13" i="154"/>
  <c r="AI13" i="169"/>
  <c r="AI34" i="169" s="1"/>
  <c r="AI13" i="153"/>
  <c r="AI34" i="153" s="1"/>
  <c r="AI12" i="168" s="1"/>
  <c r="AI13" i="152"/>
  <c r="AI34" i="152" s="1"/>
  <c r="AS19" i="154"/>
  <c r="AS19" i="169"/>
  <c r="AS40" i="169" s="1"/>
  <c r="AS19" i="153"/>
  <c r="AS40" i="153" s="1"/>
  <c r="AS18" i="168" s="1"/>
  <c r="AS19" i="152"/>
  <c r="AS40" i="152" s="1"/>
  <c r="AS13" i="154"/>
  <c r="AS13" i="169"/>
  <c r="AS34" i="169" s="1"/>
  <c r="AS13" i="153"/>
  <c r="AS34" i="153" s="1"/>
  <c r="AS12" i="168" s="1"/>
  <c r="AS13" i="152"/>
  <c r="AS34" i="152" s="1"/>
  <c r="AS11" i="154"/>
  <c r="AS11" i="169"/>
  <c r="AS32" i="169" s="1"/>
  <c r="AS11" i="153"/>
  <c r="AS32" i="153" s="1"/>
  <c r="AS10" i="168" s="1"/>
  <c r="AS11" i="152"/>
  <c r="AS32" i="152" s="1"/>
  <c r="BD11" i="154"/>
  <c r="BD11" i="169"/>
  <c r="BD32" i="169" s="1"/>
  <c r="BD11" i="153"/>
  <c r="BD32" i="153" s="1"/>
  <c r="BD10" i="168" s="1"/>
  <c r="BD11" i="152"/>
  <c r="BD32" i="152" s="1"/>
  <c r="AU13" i="154"/>
  <c r="AU13" i="169"/>
  <c r="AU34" i="169" s="1"/>
  <c r="AU13" i="152"/>
  <c r="AU34" i="152" s="1"/>
  <c r="AU13" i="153"/>
  <c r="AU34" i="153" s="1"/>
  <c r="AU12" i="168" s="1"/>
  <c r="AR19" i="154"/>
  <c r="AR19" i="169"/>
  <c r="AR40" i="169" s="1"/>
  <c r="AR19" i="153"/>
  <c r="AR40" i="153" s="1"/>
  <c r="AR18" i="168" s="1"/>
  <c r="AR19" i="152"/>
  <c r="AR40" i="152" s="1"/>
  <c r="AT21" i="154"/>
  <c r="AT21" i="169"/>
  <c r="AT42" i="169" s="1"/>
  <c r="AT21" i="153"/>
  <c r="AT42" i="153" s="1"/>
  <c r="AT20" i="168" s="1"/>
  <c r="AT21" i="152"/>
  <c r="AT42" i="152" s="1"/>
  <c r="D25" i="113"/>
  <c r="D4" i="115"/>
  <c r="B4" i="114"/>
  <c r="B25" i="114" s="1"/>
  <c r="B4" i="115"/>
  <c r="C5" i="114"/>
  <c r="C26" i="114" s="1"/>
  <c r="C5" i="115"/>
  <c r="B26" i="113"/>
  <c r="B5" i="115"/>
  <c r="B25" i="113"/>
  <c r="C26" i="113"/>
  <c r="B5" i="114"/>
  <c r="B26" i="114" s="1"/>
  <c r="C25" i="113"/>
  <c r="D4" i="114"/>
  <c r="D25" i="114" s="1"/>
  <c r="C4" i="114"/>
  <c r="C25" i="114" s="1"/>
  <c r="D5" i="114"/>
  <c r="D26" i="114" s="1"/>
  <c r="D26" i="113"/>
  <c r="D7" i="127"/>
  <c r="D7" i="130"/>
  <c r="D19" i="130" s="1"/>
  <c r="D7" i="131"/>
  <c r="D7" i="128"/>
  <c r="D19" i="128" s="1"/>
  <c r="D7" i="122"/>
  <c r="D28" i="122" s="1"/>
  <c r="D7" i="113"/>
  <c r="D7" i="115" s="1"/>
  <c r="D7" i="126"/>
  <c r="D28" i="126" s="1"/>
  <c r="C7" i="127"/>
  <c r="C7" i="130"/>
  <c r="C19" i="130" s="1"/>
  <c r="C7" i="126"/>
  <c r="C28" i="126" s="1"/>
  <c r="C7" i="128"/>
  <c r="C19" i="128" s="1"/>
  <c r="C7" i="122"/>
  <c r="C28" i="122" s="1"/>
  <c r="C7" i="113"/>
  <c r="C7" i="115" s="1"/>
  <c r="C7" i="131"/>
  <c r="B7" i="128"/>
  <c r="B19" i="128" s="1"/>
  <c r="B7" i="126"/>
  <c r="B28" i="126" s="1"/>
  <c r="B7" i="131"/>
  <c r="B7" i="127"/>
  <c r="B7" i="113"/>
  <c r="B7" i="115" s="1"/>
  <c r="B7" i="122"/>
  <c r="B28" i="122" s="1"/>
  <c r="B7" i="130"/>
  <c r="B19" i="130" s="1"/>
  <c r="E12" i="175" l="1"/>
  <c r="E31" i="175" s="1"/>
  <c r="E13" i="177" s="1"/>
  <c r="B14" i="175"/>
  <c r="B33" i="175" s="1"/>
  <c r="B15" i="177" s="1"/>
  <c r="C12" i="175"/>
  <c r="C31" i="175" s="1"/>
  <c r="C13" i="177" s="1"/>
  <c r="E14" i="175"/>
  <c r="E33" i="175" s="1"/>
  <c r="E15" i="177" s="1"/>
  <c r="B12" i="175"/>
  <c r="B31" i="175" s="1"/>
  <c r="B13" i="177" s="1"/>
  <c r="C14" i="175"/>
  <c r="C33" i="175" s="1"/>
  <c r="C15" i="177" s="1"/>
  <c r="C12" i="178"/>
  <c r="C31" i="178" s="1"/>
  <c r="C12" i="176"/>
  <c r="C14" i="176"/>
  <c r="C14" i="178"/>
  <c r="C33" i="178" s="1"/>
  <c r="B12" i="176"/>
  <c r="B12" i="178"/>
  <c r="B31" i="178" s="1"/>
  <c r="B14" i="178"/>
  <c r="B33" i="178" s="1"/>
  <c r="B14" i="176"/>
  <c r="E12" i="176"/>
  <c r="E12" i="178"/>
  <c r="E31" i="178" s="1"/>
  <c r="E14" i="178"/>
  <c r="E33" i="178" s="1"/>
  <c r="E14" i="176"/>
  <c r="AY16" i="154"/>
  <c r="AY16" i="169"/>
  <c r="AY37" i="169" s="1"/>
  <c r="AY16" i="153"/>
  <c r="AY37" i="153" s="1"/>
  <c r="AY15" i="168" s="1"/>
  <c r="AY16" i="152"/>
  <c r="AY37" i="152" s="1"/>
  <c r="AS14" i="154"/>
  <c r="AS14" i="169"/>
  <c r="AS35" i="169" s="1"/>
  <c r="AS14" i="153"/>
  <c r="AS35" i="153" s="1"/>
  <c r="AS13" i="168" s="1"/>
  <c r="AS14" i="152"/>
  <c r="AS35" i="152" s="1"/>
  <c r="AF14" i="154"/>
  <c r="AF14" i="153"/>
  <c r="AF35" i="153" s="1"/>
  <c r="AF13" i="168" s="1"/>
  <c r="AF14" i="169"/>
  <c r="AF35" i="169" s="1"/>
  <c r="AF14" i="152"/>
  <c r="AF35" i="152" s="1"/>
  <c r="AH16" i="154"/>
  <c r="AH16" i="169"/>
  <c r="AH37" i="169" s="1"/>
  <c r="AH16" i="153"/>
  <c r="AH37" i="153" s="1"/>
  <c r="AH15" i="168" s="1"/>
  <c r="AH16" i="152"/>
  <c r="AH37" i="152" s="1"/>
  <c r="AO16" i="154"/>
  <c r="AO16" i="169"/>
  <c r="AO37" i="169" s="1"/>
  <c r="AO16" i="153"/>
  <c r="AO37" i="153" s="1"/>
  <c r="AO15" i="168" s="1"/>
  <c r="AO16" i="152"/>
  <c r="AO37" i="152" s="1"/>
  <c r="AT16" i="154"/>
  <c r="AT16" i="169"/>
  <c r="AT37" i="169" s="1"/>
  <c r="AT16" i="153"/>
  <c r="AT37" i="153" s="1"/>
  <c r="AT15" i="168" s="1"/>
  <c r="AT16" i="152"/>
  <c r="AT37" i="152" s="1"/>
  <c r="AN16" i="169"/>
  <c r="AN37" i="169" s="1"/>
  <c r="AN16" i="154"/>
  <c r="AN16" i="153"/>
  <c r="AN37" i="153" s="1"/>
  <c r="AN15" i="168" s="1"/>
  <c r="AN16" i="152"/>
  <c r="AN37" i="152" s="1"/>
  <c r="AY14" i="154"/>
  <c r="AY14" i="169"/>
  <c r="AY35" i="169" s="1"/>
  <c r="AY14" i="153"/>
  <c r="AY35" i="153" s="1"/>
  <c r="AY13" i="168" s="1"/>
  <c r="AY14" i="152"/>
  <c r="AY35" i="152" s="1"/>
  <c r="AK14" i="154"/>
  <c r="AK14" i="169"/>
  <c r="AK35" i="169" s="1"/>
  <c r="AK14" i="153"/>
  <c r="AK35" i="153" s="1"/>
  <c r="AK13" i="168" s="1"/>
  <c r="AK14" i="152"/>
  <c r="AK35" i="152" s="1"/>
  <c r="AO14" i="154"/>
  <c r="AO14" i="169"/>
  <c r="AO35" i="169" s="1"/>
  <c r="AO14" i="153"/>
  <c r="AO35" i="153" s="1"/>
  <c r="AO13" i="168" s="1"/>
  <c r="AO14" i="152"/>
  <c r="AO35" i="152" s="1"/>
  <c r="AE14" i="154"/>
  <c r="AE14" i="169"/>
  <c r="AE35" i="169" s="1"/>
  <c r="AE14" i="153"/>
  <c r="AE35" i="153" s="1"/>
  <c r="AE13" i="168" s="1"/>
  <c r="AE14" i="152"/>
  <c r="AE35" i="152" s="1"/>
  <c r="AM17" i="154"/>
  <c r="AM17" i="169"/>
  <c r="AM38" i="169" s="1"/>
  <c r="AM17" i="153"/>
  <c r="AM38" i="153" s="1"/>
  <c r="AM16" i="168" s="1"/>
  <c r="AM17" i="152"/>
  <c r="AM38" i="152" s="1"/>
  <c r="AR16" i="154"/>
  <c r="AR16" i="169"/>
  <c r="AR37" i="169" s="1"/>
  <c r="AR16" i="153"/>
  <c r="AR37" i="153" s="1"/>
  <c r="AR15" i="168" s="1"/>
  <c r="AR16" i="152"/>
  <c r="AR37" i="152" s="1"/>
  <c r="AI16" i="154"/>
  <c r="AI16" i="169"/>
  <c r="AI37" i="169" s="1"/>
  <c r="AI16" i="153"/>
  <c r="AI37" i="153" s="1"/>
  <c r="AI15" i="168" s="1"/>
  <c r="AI16" i="152"/>
  <c r="AI37" i="152" s="1"/>
  <c r="AX14" i="154"/>
  <c r="AX14" i="169"/>
  <c r="AX35" i="169" s="1"/>
  <c r="AX14" i="153"/>
  <c r="AX35" i="153" s="1"/>
  <c r="AX13" i="168" s="1"/>
  <c r="AX14" i="152"/>
  <c r="AX35" i="152" s="1"/>
  <c r="AS16" i="154"/>
  <c r="AS16" i="169"/>
  <c r="AS37" i="169" s="1"/>
  <c r="AS16" i="153"/>
  <c r="AS37" i="153" s="1"/>
  <c r="AS15" i="168" s="1"/>
  <c r="AS16" i="152"/>
  <c r="AS37" i="152" s="1"/>
  <c r="AX16" i="154"/>
  <c r="AX16" i="169"/>
  <c r="AX37" i="169" s="1"/>
  <c r="AX16" i="153"/>
  <c r="AX37" i="153" s="1"/>
  <c r="AX15" i="168" s="1"/>
  <c r="AX16" i="152"/>
  <c r="AX37" i="152" s="1"/>
  <c r="AW16" i="154"/>
  <c r="AW16" i="169"/>
  <c r="AW37" i="169" s="1"/>
  <c r="AW16" i="153"/>
  <c r="AW37" i="153" s="1"/>
  <c r="AW15" i="168" s="1"/>
  <c r="AW16" i="152"/>
  <c r="AW37" i="152" s="1"/>
  <c r="AN14" i="154"/>
  <c r="AN14" i="169"/>
  <c r="AN35" i="169" s="1"/>
  <c r="AN14" i="153"/>
  <c r="AN35" i="153" s="1"/>
  <c r="AN13" i="168" s="1"/>
  <c r="AN14" i="152"/>
  <c r="AN35" i="152" s="1"/>
  <c r="AP14" i="154"/>
  <c r="AP14" i="169"/>
  <c r="AP35" i="169" s="1"/>
  <c r="AP14" i="153"/>
  <c r="AP35" i="153" s="1"/>
  <c r="AP13" i="168" s="1"/>
  <c r="AP14" i="152"/>
  <c r="AP35" i="152" s="1"/>
  <c r="AE16" i="154"/>
  <c r="AE16" i="169"/>
  <c r="AE37" i="169" s="1"/>
  <c r="AE16" i="153"/>
  <c r="AE37" i="153" s="1"/>
  <c r="AE15" i="168" s="1"/>
  <c r="AE16" i="152"/>
  <c r="AE37" i="152" s="1"/>
  <c r="AR14" i="154"/>
  <c r="AR14" i="169"/>
  <c r="AR35" i="169" s="1"/>
  <c r="AR14" i="153"/>
  <c r="AR35" i="153" s="1"/>
  <c r="AR13" i="168" s="1"/>
  <c r="AR14" i="152"/>
  <c r="AR35" i="152" s="1"/>
  <c r="AP16" i="169"/>
  <c r="AP37" i="169" s="1"/>
  <c r="AP16" i="154"/>
  <c r="AP16" i="152"/>
  <c r="AP37" i="152" s="1"/>
  <c r="AP16" i="153"/>
  <c r="AP37" i="153" s="1"/>
  <c r="AP15" i="168" s="1"/>
  <c r="AL14" i="154"/>
  <c r="AL14" i="169"/>
  <c r="AL35" i="169" s="1"/>
  <c r="AL14" i="153"/>
  <c r="AL35" i="153" s="1"/>
  <c r="AL13" i="168" s="1"/>
  <c r="AL14" i="152"/>
  <c r="AL35" i="152" s="1"/>
  <c r="AV16" i="154"/>
  <c r="AV16" i="169"/>
  <c r="AV37" i="169" s="1"/>
  <c r="AV16" i="153"/>
  <c r="AV37" i="153" s="1"/>
  <c r="AV15" i="168" s="1"/>
  <c r="AV16" i="152"/>
  <c r="AV37" i="152" s="1"/>
  <c r="AZ16" i="154"/>
  <c r="AZ16" i="169"/>
  <c r="AZ37" i="169" s="1"/>
  <c r="AZ16" i="153"/>
  <c r="AZ37" i="153" s="1"/>
  <c r="AZ15" i="168" s="1"/>
  <c r="AZ16" i="152"/>
  <c r="AZ37" i="152" s="1"/>
  <c r="AU14" i="154"/>
  <c r="AU14" i="169"/>
  <c r="AU35" i="169" s="1"/>
  <c r="AU14" i="153"/>
  <c r="AU35" i="153" s="1"/>
  <c r="AU13" i="168" s="1"/>
  <c r="AU14" i="152"/>
  <c r="AU35" i="152" s="1"/>
  <c r="AT14" i="154"/>
  <c r="AT14" i="169"/>
  <c r="AT35" i="169" s="1"/>
  <c r="AT14" i="153"/>
  <c r="AT35" i="153" s="1"/>
  <c r="AT13" i="168" s="1"/>
  <c r="AT14" i="152"/>
  <c r="AT35" i="152" s="1"/>
  <c r="AK16" i="154"/>
  <c r="AK16" i="169"/>
  <c r="AK37" i="169" s="1"/>
  <c r="AK16" i="153"/>
  <c r="AK37" i="153" s="1"/>
  <c r="AK15" i="168" s="1"/>
  <c r="AK16" i="152"/>
  <c r="AK37" i="152" s="1"/>
  <c r="AV14" i="154"/>
  <c r="AV14" i="169"/>
  <c r="AV35" i="169" s="1"/>
  <c r="AV14" i="153"/>
  <c r="AV35" i="153" s="1"/>
  <c r="AV13" i="168" s="1"/>
  <c r="AV14" i="152"/>
  <c r="AV35" i="152" s="1"/>
  <c r="AJ16" i="154"/>
  <c r="AJ16" i="169"/>
  <c r="AJ37" i="169" s="1"/>
  <c r="AJ16" i="153"/>
  <c r="AJ37" i="153" s="1"/>
  <c r="AJ15" i="168" s="1"/>
  <c r="AJ16" i="152"/>
  <c r="AJ37" i="152" s="1"/>
  <c r="AZ14" i="154"/>
  <c r="AZ14" i="169"/>
  <c r="AZ35" i="169" s="1"/>
  <c r="AZ14" i="153"/>
  <c r="AZ35" i="153" s="1"/>
  <c r="AZ13" i="168" s="1"/>
  <c r="AZ14" i="152"/>
  <c r="AZ35" i="152" s="1"/>
  <c r="AU16" i="154"/>
  <c r="AU16" i="169"/>
  <c r="AU37" i="169" s="1"/>
  <c r="AU16" i="153"/>
  <c r="AU37" i="153" s="1"/>
  <c r="AU15" i="168" s="1"/>
  <c r="AU16" i="152"/>
  <c r="AU37" i="152" s="1"/>
  <c r="BA14" i="154"/>
  <c r="BA14" i="169"/>
  <c r="BA35" i="169" s="1"/>
  <c r="BA14" i="153"/>
  <c r="BA35" i="153" s="1"/>
  <c r="BA13" i="168" s="1"/>
  <c r="BA14" i="152"/>
  <c r="BA35" i="152" s="1"/>
  <c r="BB14" i="154"/>
  <c r="BB14" i="169"/>
  <c r="BB35" i="169" s="1"/>
  <c r="BB14" i="153"/>
  <c r="BB35" i="153" s="1"/>
  <c r="BB13" i="168" s="1"/>
  <c r="BB14" i="152"/>
  <c r="BB35" i="152" s="1"/>
  <c r="AL16" i="154"/>
  <c r="AL16" i="169"/>
  <c r="AL37" i="169" s="1"/>
  <c r="AL16" i="153"/>
  <c r="AL37" i="153" s="1"/>
  <c r="AL15" i="168" s="1"/>
  <c r="AL16" i="152"/>
  <c r="AL37" i="152" s="1"/>
  <c r="BD16" i="154"/>
  <c r="BD16" i="169"/>
  <c r="BD37" i="169" s="1"/>
  <c r="BD16" i="153"/>
  <c r="BD37" i="153" s="1"/>
  <c r="BD15" i="168" s="1"/>
  <c r="BD16" i="152"/>
  <c r="BD37" i="152" s="1"/>
  <c r="AQ16" i="154"/>
  <c r="AQ16" i="169"/>
  <c r="AQ37" i="169" s="1"/>
  <c r="AQ16" i="153"/>
  <c r="AQ37" i="153" s="1"/>
  <c r="AQ15" i="168" s="1"/>
  <c r="AQ16" i="152"/>
  <c r="AQ37" i="152" s="1"/>
  <c r="BC16" i="154"/>
  <c r="BC16" i="169"/>
  <c r="BC37" i="169" s="1"/>
  <c r="BC16" i="153"/>
  <c r="BC37" i="153" s="1"/>
  <c r="BC15" i="168" s="1"/>
  <c r="BC16" i="152"/>
  <c r="BC37" i="152" s="1"/>
  <c r="BB16" i="154"/>
  <c r="BB16" i="169"/>
  <c r="BB37" i="169" s="1"/>
  <c r="BB16" i="152"/>
  <c r="BB37" i="152" s="1"/>
  <c r="BB16" i="153"/>
  <c r="BB37" i="153" s="1"/>
  <c r="BB15" i="168" s="1"/>
  <c r="BC14" i="154"/>
  <c r="BC14" i="169"/>
  <c r="BC35" i="169" s="1"/>
  <c r="BC14" i="153"/>
  <c r="BC35" i="153" s="1"/>
  <c r="BC13" i="168" s="1"/>
  <c r="BC14" i="152"/>
  <c r="BC35" i="152" s="1"/>
  <c r="AJ14" i="154"/>
  <c r="AJ14" i="169"/>
  <c r="AJ35" i="169" s="1"/>
  <c r="AJ14" i="153"/>
  <c r="AJ35" i="153" s="1"/>
  <c r="AJ13" i="168" s="1"/>
  <c r="AJ14" i="152"/>
  <c r="AJ35" i="152" s="1"/>
  <c r="AI14" i="154"/>
  <c r="AI14" i="169"/>
  <c r="AI35" i="169" s="1"/>
  <c r="AI14" i="153"/>
  <c r="AI35" i="153" s="1"/>
  <c r="AI13" i="168" s="1"/>
  <c r="AI14" i="152"/>
  <c r="AI35" i="152" s="1"/>
  <c r="BD14" i="154"/>
  <c r="BD14" i="169"/>
  <c r="BD35" i="169" s="1"/>
  <c r="BD14" i="153"/>
  <c r="BD35" i="153" s="1"/>
  <c r="BD13" i="168" s="1"/>
  <c r="BD14" i="152"/>
  <c r="BD35" i="152" s="1"/>
  <c r="AF16" i="154"/>
  <c r="AF16" i="169"/>
  <c r="AF37" i="169" s="1"/>
  <c r="AF16" i="153"/>
  <c r="AF37" i="153" s="1"/>
  <c r="AF15" i="168" s="1"/>
  <c r="AF16" i="152"/>
  <c r="AF37" i="152" s="1"/>
  <c r="AQ14" i="154"/>
  <c r="AQ14" i="169"/>
  <c r="AQ35" i="169" s="1"/>
  <c r="AQ14" i="153"/>
  <c r="AQ35" i="153" s="1"/>
  <c r="AQ13" i="168" s="1"/>
  <c r="AQ14" i="152"/>
  <c r="AQ35" i="152" s="1"/>
  <c r="AW14" i="154"/>
  <c r="AW14" i="169"/>
  <c r="AW35" i="169" s="1"/>
  <c r="AW14" i="153"/>
  <c r="AW35" i="153" s="1"/>
  <c r="AW13" i="168" s="1"/>
  <c r="AW14" i="152"/>
  <c r="AW35" i="152" s="1"/>
  <c r="BA16" i="154"/>
  <c r="BA16" i="169"/>
  <c r="BA37" i="169" s="1"/>
  <c r="BA16" i="153"/>
  <c r="BA37" i="153" s="1"/>
  <c r="BA15" i="168" s="1"/>
  <c r="BA16" i="152"/>
  <c r="BA37" i="152" s="1"/>
  <c r="AH14" i="154"/>
  <c r="AH14" i="169"/>
  <c r="AH35" i="169" s="1"/>
  <c r="AH14" i="153"/>
  <c r="AH35" i="153" s="1"/>
  <c r="AH13" i="168" s="1"/>
  <c r="AH14" i="152"/>
  <c r="AH35" i="152" s="1"/>
  <c r="B28" i="113"/>
  <c r="B7" i="114"/>
  <c r="B28" i="114" s="1"/>
  <c r="D7" i="114"/>
  <c r="D28" i="114" s="1"/>
  <c r="D28" i="113"/>
  <c r="C28" i="113"/>
  <c r="C7" i="114"/>
  <c r="C28" i="114" s="1"/>
  <c r="B5" i="154"/>
  <c r="B4" i="154"/>
  <c r="B5" i="153"/>
  <c r="B26" i="153" s="1"/>
  <c r="B4" i="168" s="1"/>
  <c r="B4" i="153"/>
  <c r="B25" i="153" s="1"/>
  <c r="B3" i="168" s="1"/>
  <c r="B4" i="152"/>
  <c r="B25" i="152" s="1"/>
  <c r="B5" i="152"/>
  <c r="B26" i="152" s="1"/>
  <c r="B15" i="175" l="1"/>
  <c r="B34" i="175" s="1"/>
  <c r="B16" i="177" s="1"/>
  <c r="C15" i="175"/>
  <c r="C34" i="175" s="1"/>
  <c r="C16" i="177" s="1"/>
  <c r="E15" i="175"/>
  <c r="E34" i="175" s="1"/>
  <c r="E16" i="177" s="1"/>
  <c r="E15" i="176"/>
  <c r="E15" i="178"/>
  <c r="E34" i="178" s="1"/>
  <c r="C15" i="178"/>
  <c r="C34" i="178" s="1"/>
  <c r="C15" i="176"/>
  <c r="B15" i="178"/>
  <c r="B34" i="178" s="1"/>
  <c r="B15" i="176"/>
  <c r="AL17" i="153"/>
  <c r="AL38" i="153" s="1"/>
  <c r="AL16" i="168" s="1"/>
  <c r="AL17" i="169"/>
  <c r="AL38" i="169" s="1"/>
  <c r="AL17" i="152"/>
  <c r="AL38" i="152" s="1"/>
  <c r="AL17" i="154"/>
  <c r="Y8" i="154"/>
  <c r="Y8" i="169"/>
  <c r="Y29" i="169" s="1"/>
  <c r="Y8" i="153"/>
  <c r="Y29" i="153" s="1"/>
  <c r="Y7" i="168" s="1"/>
  <c r="Y8" i="152"/>
  <c r="Y29" i="152" s="1"/>
  <c r="BD17" i="154"/>
  <c r="BD17" i="169"/>
  <c r="BD38" i="169" s="1"/>
  <c r="BD17" i="153"/>
  <c r="BD38" i="153" s="1"/>
  <c r="BD16" i="168" s="1"/>
  <c r="BD17" i="152"/>
  <c r="BD38" i="152" s="1"/>
  <c r="T8" i="154"/>
  <c r="T8" i="169"/>
  <c r="T29" i="169" s="1"/>
  <c r="T8" i="153"/>
  <c r="T29" i="153" s="1"/>
  <c r="T7" i="168" s="1"/>
  <c r="T8" i="152"/>
  <c r="T29" i="152" s="1"/>
  <c r="Q8" i="154"/>
  <c r="Q8" i="169"/>
  <c r="Q29" i="169" s="1"/>
  <c r="Q8" i="152"/>
  <c r="Q29" i="152" s="1"/>
  <c r="Q8" i="153"/>
  <c r="Q29" i="153" s="1"/>
  <c r="Q7" i="168" s="1"/>
  <c r="AW17" i="154"/>
  <c r="AW17" i="169"/>
  <c r="AW38" i="169" s="1"/>
  <c r="AW17" i="153"/>
  <c r="AW38" i="153" s="1"/>
  <c r="AW16" i="168" s="1"/>
  <c r="AW17" i="152"/>
  <c r="AW38" i="152" s="1"/>
  <c r="AI17" i="154"/>
  <c r="AI17" i="169"/>
  <c r="AI38" i="169" s="1"/>
  <c r="AI17" i="153"/>
  <c r="AI38" i="153" s="1"/>
  <c r="AI16" i="168" s="1"/>
  <c r="AI17" i="152"/>
  <c r="AI38" i="152" s="1"/>
  <c r="N10" i="154"/>
  <c r="N10" i="169"/>
  <c r="N31" i="169" s="1"/>
  <c r="N10" i="153"/>
  <c r="N31" i="153" s="1"/>
  <c r="N9" i="168" s="1"/>
  <c r="N10" i="152"/>
  <c r="N31" i="152" s="1"/>
  <c r="F8" i="154"/>
  <c r="F8" i="169"/>
  <c r="F29" i="169" s="1"/>
  <c r="F8" i="153"/>
  <c r="F29" i="153" s="1"/>
  <c r="F7" i="168" s="1"/>
  <c r="F8" i="152"/>
  <c r="F29" i="152" s="1"/>
  <c r="AJ17" i="154"/>
  <c r="AJ17" i="169"/>
  <c r="AJ38" i="169" s="1"/>
  <c r="AJ17" i="153"/>
  <c r="AJ38" i="153" s="1"/>
  <c r="AJ16" i="168" s="1"/>
  <c r="AJ17" i="152"/>
  <c r="AJ38" i="152" s="1"/>
  <c r="M10" i="154"/>
  <c r="M10" i="169"/>
  <c r="M31" i="169" s="1"/>
  <c r="M10" i="153"/>
  <c r="M31" i="153" s="1"/>
  <c r="M9" i="168" s="1"/>
  <c r="M10" i="152"/>
  <c r="M31" i="152" s="1"/>
  <c r="M8" i="154"/>
  <c r="M8" i="169"/>
  <c r="M29" i="169" s="1"/>
  <c r="M8" i="153"/>
  <c r="M29" i="153" s="1"/>
  <c r="M7" i="168" s="1"/>
  <c r="M8" i="152"/>
  <c r="M29" i="152" s="1"/>
  <c r="AO17" i="154"/>
  <c r="AO17" i="169"/>
  <c r="AO38" i="169" s="1"/>
  <c r="AO17" i="153"/>
  <c r="AO38" i="153" s="1"/>
  <c r="AO16" i="168" s="1"/>
  <c r="AO17" i="152"/>
  <c r="AO38" i="152" s="1"/>
  <c r="AQ17" i="154"/>
  <c r="AQ17" i="169"/>
  <c r="AQ38" i="169" s="1"/>
  <c r="AQ17" i="153"/>
  <c r="AQ38" i="153" s="1"/>
  <c r="AQ16" i="168" s="1"/>
  <c r="AQ17" i="152"/>
  <c r="AQ38" i="152" s="1"/>
  <c r="AX17" i="169"/>
  <c r="AX38" i="169" s="1"/>
  <c r="AX17" i="154"/>
  <c r="AX17" i="153"/>
  <c r="AX38" i="153" s="1"/>
  <c r="AX16" i="168" s="1"/>
  <c r="AX17" i="152"/>
  <c r="AX38" i="152" s="1"/>
  <c r="K10" i="154"/>
  <c r="K10" i="169"/>
  <c r="K31" i="169" s="1"/>
  <c r="K10" i="152"/>
  <c r="K31" i="152" s="1"/>
  <c r="K10" i="153"/>
  <c r="K31" i="153" s="1"/>
  <c r="K9" i="168" s="1"/>
  <c r="L8" i="154"/>
  <c r="L8" i="169"/>
  <c r="L29" i="169" s="1"/>
  <c r="L8" i="153"/>
  <c r="L29" i="153" s="1"/>
  <c r="L7" i="168" s="1"/>
  <c r="L8" i="152"/>
  <c r="L29" i="152" s="1"/>
  <c r="AV17" i="154"/>
  <c r="AV17" i="169"/>
  <c r="AV38" i="169" s="1"/>
  <c r="AV17" i="153"/>
  <c r="AV38" i="153" s="1"/>
  <c r="AV16" i="168" s="1"/>
  <c r="AV17" i="152"/>
  <c r="AV38" i="152" s="1"/>
  <c r="AR17" i="154"/>
  <c r="AR17" i="169"/>
  <c r="AR38" i="169" s="1"/>
  <c r="AR17" i="153"/>
  <c r="AR38" i="153" s="1"/>
  <c r="AR16" i="168" s="1"/>
  <c r="AR17" i="152"/>
  <c r="AR38" i="152" s="1"/>
  <c r="AT17" i="154"/>
  <c r="AT17" i="169"/>
  <c r="AT38" i="169" s="1"/>
  <c r="AT17" i="153"/>
  <c r="AT38" i="153" s="1"/>
  <c r="AT16" i="168" s="1"/>
  <c r="AT17" i="152"/>
  <c r="AT38" i="152" s="1"/>
  <c r="AP17" i="154"/>
  <c r="AP17" i="169"/>
  <c r="AP38" i="169" s="1"/>
  <c r="AP17" i="153"/>
  <c r="AP38" i="153" s="1"/>
  <c r="AP16" i="168" s="1"/>
  <c r="AP17" i="152"/>
  <c r="AP38" i="152" s="1"/>
  <c r="K8" i="154"/>
  <c r="K8" i="169"/>
  <c r="K29" i="169" s="1"/>
  <c r="K8" i="153"/>
  <c r="K29" i="153" s="1"/>
  <c r="K7" i="168" s="1"/>
  <c r="K8" i="152"/>
  <c r="K29" i="152" s="1"/>
  <c r="AH17" i="154"/>
  <c r="AH17" i="169"/>
  <c r="AH38" i="169" s="1"/>
  <c r="AH17" i="153"/>
  <c r="AH38" i="153" s="1"/>
  <c r="AH16" i="168" s="1"/>
  <c r="AH17" i="152"/>
  <c r="AH38" i="152" s="1"/>
  <c r="V10" i="154"/>
  <c r="V10" i="169"/>
  <c r="V31" i="169" s="1"/>
  <c r="V10" i="153"/>
  <c r="V31" i="153" s="1"/>
  <c r="V9" i="168" s="1"/>
  <c r="V10" i="152"/>
  <c r="V31" i="152" s="1"/>
  <c r="F10" i="154"/>
  <c r="F10" i="169"/>
  <c r="F31" i="169" s="1"/>
  <c r="F10" i="153"/>
  <c r="F31" i="153" s="1"/>
  <c r="F9" i="168" s="1"/>
  <c r="F10" i="152"/>
  <c r="F31" i="152" s="1"/>
  <c r="E10" i="154"/>
  <c r="E10" i="169"/>
  <c r="E31" i="169" s="1"/>
  <c r="E10" i="153"/>
  <c r="E31" i="153" s="1"/>
  <c r="E9" i="168" s="1"/>
  <c r="E10" i="152"/>
  <c r="E31" i="152" s="1"/>
  <c r="H8" i="169"/>
  <c r="H29" i="169" s="1"/>
  <c r="H8" i="154"/>
  <c r="H8" i="153"/>
  <c r="H29" i="153" s="1"/>
  <c r="H7" i="168" s="1"/>
  <c r="H8" i="152"/>
  <c r="H29" i="152" s="1"/>
  <c r="AF17" i="154"/>
  <c r="AF17" i="169"/>
  <c r="AF38" i="169" s="1"/>
  <c r="AF17" i="153"/>
  <c r="AF38" i="153" s="1"/>
  <c r="AF16" i="168" s="1"/>
  <c r="AF17" i="152"/>
  <c r="AF38" i="152" s="1"/>
  <c r="BC17" i="154"/>
  <c r="BC17" i="169"/>
  <c r="BC38" i="169" s="1"/>
  <c r="BC17" i="153"/>
  <c r="BC38" i="153" s="1"/>
  <c r="BC16" i="168" s="1"/>
  <c r="BC17" i="152"/>
  <c r="BC38" i="152" s="1"/>
  <c r="BB17" i="154"/>
  <c r="BB17" i="169"/>
  <c r="BB38" i="169" s="1"/>
  <c r="BB17" i="153"/>
  <c r="BB38" i="153" s="1"/>
  <c r="BB16" i="168" s="1"/>
  <c r="BB17" i="152"/>
  <c r="BB38" i="152" s="1"/>
  <c r="C8" i="154"/>
  <c r="C8" i="169"/>
  <c r="C29" i="169" s="1"/>
  <c r="C8" i="153"/>
  <c r="C29" i="153" s="1"/>
  <c r="C7" i="168" s="1"/>
  <c r="C8" i="152"/>
  <c r="C29" i="152" s="1"/>
  <c r="AS17" i="154"/>
  <c r="AS17" i="169"/>
  <c r="AS38" i="169" s="1"/>
  <c r="AS17" i="153"/>
  <c r="AS38" i="153" s="1"/>
  <c r="AS16" i="168" s="1"/>
  <c r="AS17" i="152"/>
  <c r="AS38" i="152" s="1"/>
  <c r="T10" i="154"/>
  <c r="T10" i="169"/>
  <c r="T31" i="169" s="1"/>
  <c r="T10" i="153"/>
  <c r="T31" i="153" s="1"/>
  <c r="T9" i="168" s="1"/>
  <c r="T10" i="152"/>
  <c r="T31" i="152" s="1"/>
  <c r="AZ17" i="154"/>
  <c r="AZ17" i="169"/>
  <c r="AZ38" i="169" s="1"/>
  <c r="AZ17" i="153"/>
  <c r="AZ38" i="153" s="1"/>
  <c r="AZ16" i="168" s="1"/>
  <c r="AZ17" i="152"/>
  <c r="AZ38" i="152" s="1"/>
  <c r="AK17" i="154"/>
  <c r="AK17" i="169"/>
  <c r="AK38" i="169" s="1"/>
  <c r="AK17" i="153"/>
  <c r="AK38" i="153" s="1"/>
  <c r="AK16" i="168" s="1"/>
  <c r="AK17" i="152"/>
  <c r="AK38" i="152" s="1"/>
  <c r="AE17" i="154"/>
  <c r="AE17" i="169"/>
  <c r="AE38" i="169" s="1"/>
  <c r="AE17" i="153"/>
  <c r="AE38" i="153" s="1"/>
  <c r="AE16" i="168" s="1"/>
  <c r="AE17" i="152"/>
  <c r="AE38" i="152" s="1"/>
  <c r="AY17" i="154"/>
  <c r="AY17" i="169"/>
  <c r="AY38" i="169" s="1"/>
  <c r="AY17" i="153"/>
  <c r="AY38" i="153" s="1"/>
  <c r="AY16" i="168" s="1"/>
  <c r="AY17" i="152"/>
  <c r="AY38" i="152" s="1"/>
  <c r="C10" i="154"/>
  <c r="C10" i="169"/>
  <c r="C31" i="169" s="1"/>
  <c r="C10" i="153"/>
  <c r="C31" i="153" s="1"/>
  <c r="C9" i="168" s="1"/>
  <c r="C10" i="152"/>
  <c r="C31" i="152" s="1"/>
  <c r="E8" i="154"/>
  <c r="E8" i="169"/>
  <c r="E29" i="169" s="1"/>
  <c r="E8" i="153"/>
  <c r="E29" i="153" s="1"/>
  <c r="E7" i="168" s="1"/>
  <c r="E8" i="152"/>
  <c r="E29" i="152" s="1"/>
  <c r="AN17" i="154"/>
  <c r="AN17" i="169"/>
  <c r="AN38" i="169" s="1"/>
  <c r="AN17" i="153"/>
  <c r="AN38" i="153" s="1"/>
  <c r="AN16" i="168" s="1"/>
  <c r="AN17" i="152"/>
  <c r="AN38" i="152" s="1"/>
  <c r="AU17" i="154"/>
  <c r="AU17" i="169"/>
  <c r="AU38" i="169" s="1"/>
  <c r="AU17" i="153"/>
  <c r="AU38" i="153" s="1"/>
  <c r="AU16" i="168" s="1"/>
  <c r="AU17" i="152"/>
  <c r="AU38" i="152" s="1"/>
  <c r="BA17" i="154"/>
  <c r="BA17" i="169"/>
  <c r="BA38" i="169" s="1"/>
  <c r="BA17" i="153"/>
  <c r="BA38" i="153" s="1"/>
  <c r="BA16" i="168" s="1"/>
  <c r="BA17" i="152"/>
  <c r="BA38" i="152" s="1"/>
  <c r="B7" i="154"/>
  <c r="B7" i="153"/>
  <c r="B28" i="153" s="1"/>
  <c r="B6" i="168" s="1"/>
  <c r="B7" i="152"/>
  <c r="B28" i="152" s="1"/>
  <c r="AD10" i="154" l="1"/>
  <c r="AD10" i="169"/>
  <c r="AD31" i="169" s="1"/>
  <c r="AD10" i="153"/>
  <c r="AD31" i="153" s="1"/>
  <c r="AD9" i="168" s="1"/>
  <c r="AD10" i="152"/>
  <c r="AD31" i="152" s="1"/>
  <c r="Q19" i="154"/>
  <c r="Q19" i="169"/>
  <c r="Q40" i="169" s="1"/>
  <c r="Q19" i="153"/>
  <c r="Q40" i="153" s="1"/>
  <c r="Q18" i="168" s="1"/>
  <c r="Q19" i="152"/>
  <c r="Q40" i="152" s="1"/>
  <c r="T13" i="154"/>
  <c r="T13" i="169"/>
  <c r="T34" i="169" s="1"/>
  <c r="T13" i="153"/>
  <c r="T34" i="153" s="1"/>
  <c r="T12" i="168" s="1"/>
  <c r="T13" i="152"/>
  <c r="T34" i="152" s="1"/>
  <c r="K19" i="154"/>
  <c r="K19" i="169"/>
  <c r="K40" i="169" s="1"/>
  <c r="K19" i="153"/>
  <c r="K40" i="153" s="1"/>
  <c r="K18" i="168" s="1"/>
  <c r="K19" i="152"/>
  <c r="K40" i="152" s="1"/>
  <c r="H10" i="154"/>
  <c r="H10" i="169"/>
  <c r="H31" i="169" s="1"/>
  <c r="H10" i="153"/>
  <c r="H31" i="153" s="1"/>
  <c r="H9" i="168" s="1"/>
  <c r="H10" i="152"/>
  <c r="H31" i="152" s="1"/>
  <c r="J10" i="154"/>
  <c r="J10" i="169"/>
  <c r="J31" i="169" s="1"/>
  <c r="J10" i="153"/>
  <c r="J31" i="153" s="1"/>
  <c r="J9" i="168" s="1"/>
  <c r="J10" i="152"/>
  <c r="J31" i="152" s="1"/>
  <c r="X8" i="154"/>
  <c r="X8" i="169"/>
  <c r="X29" i="169" s="1"/>
  <c r="X8" i="153"/>
  <c r="X29" i="153" s="1"/>
  <c r="X7" i="168" s="1"/>
  <c r="X8" i="152"/>
  <c r="X29" i="152" s="1"/>
  <c r="AC8" i="154"/>
  <c r="AC8" i="169"/>
  <c r="AC29" i="169" s="1"/>
  <c r="AC8" i="153"/>
  <c r="AC29" i="153" s="1"/>
  <c r="AC7" i="168" s="1"/>
  <c r="AC8" i="152"/>
  <c r="AC29" i="152" s="1"/>
  <c r="L19" i="154"/>
  <c r="L19" i="169"/>
  <c r="L40" i="169" s="1"/>
  <c r="L19" i="153"/>
  <c r="L40" i="153" s="1"/>
  <c r="L18" i="168" s="1"/>
  <c r="L19" i="152"/>
  <c r="L40" i="152" s="1"/>
  <c r="S10" i="154"/>
  <c r="S10" i="169"/>
  <c r="S31" i="169" s="1"/>
  <c r="S10" i="152"/>
  <c r="S31" i="152" s="1"/>
  <c r="S10" i="153"/>
  <c r="S31" i="153" s="1"/>
  <c r="S9" i="168" s="1"/>
  <c r="E11" i="154"/>
  <c r="E11" i="169"/>
  <c r="E32" i="169" s="1"/>
  <c r="E11" i="152"/>
  <c r="E32" i="152" s="1"/>
  <c r="E11" i="153"/>
  <c r="E32" i="153" s="1"/>
  <c r="E10" i="168" s="1"/>
  <c r="Z10" i="169"/>
  <c r="Z31" i="169" s="1"/>
  <c r="Z10" i="154"/>
  <c r="Z10" i="153"/>
  <c r="Z31" i="153" s="1"/>
  <c r="Z9" i="168" s="1"/>
  <c r="Z10" i="152"/>
  <c r="Z31" i="152" s="1"/>
  <c r="Z8" i="154"/>
  <c r="Z8" i="169"/>
  <c r="Z29" i="169" s="1"/>
  <c r="Z8" i="153"/>
  <c r="Z29" i="153" s="1"/>
  <c r="Z7" i="168" s="1"/>
  <c r="Z8" i="152"/>
  <c r="Z29" i="152" s="1"/>
  <c r="W10" i="154"/>
  <c r="W10" i="169"/>
  <c r="W31" i="169" s="1"/>
  <c r="W10" i="153"/>
  <c r="W31" i="153" s="1"/>
  <c r="W9" i="168" s="1"/>
  <c r="W10" i="152"/>
  <c r="W31" i="152" s="1"/>
  <c r="P8" i="169"/>
  <c r="P29" i="169" s="1"/>
  <c r="P8" i="154"/>
  <c r="P8" i="153"/>
  <c r="P29" i="153" s="1"/>
  <c r="P7" i="168" s="1"/>
  <c r="P8" i="152"/>
  <c r="P29" i="152" s="1"/>
  <c r="U10" i="154"/>
  <c r="U10" i="169"/>
  <c r="U31" i="169" s="1"/>
  <c r="U10" i="153"/>
  <c r="U31" i="153" s="1"/>
  <c r="U9" i="168" s="1"/>
  <c r="U10" i="152"/>
  <c r="U31" i="152" s="1"/>
  <c r="V11" i="154"/>
  <c r="V11" i="169"/>
  <c r="V32" i="169" s="1"/>
  <c r="V11" i="153"/>
  <c r="V32" i="153" s="1"/>
  <c r="V10" i="168" s="1"/>
  <c r="V11" i="152"/>
  <c r="V32" i="152" s="1"/>
  <c r="T11" i="154"/>
  <c r="T11" i="169"/>
  <c r="T32" i="169" s="1"/>
  <c r="T11" i="153"/>
  <c r="T32" i="153" s="1"/>
  <c r="T10" i="168" s="1"/>
  <c r="T11" i="152"/>
  <c r="T32" i="152" s="1"/>
  <c r="E13" i="154"/>
  <c r="E13" i="169"/>
  <c r="E34" i="169" s="1"/>
  <c r="E13" i="153"/>
  <c r="E34" i="153" s="1"/>
  <c r="E12" i="168" s="1"/>
  <c r="E13" i="152"/>
  <c r="E34" i="152" s="1"/>
  <c r="AC10" i="154"/>
  <c r="AC10" i="169"/>
  <c r="AC31" i="169" s="1"/>
  <c r="AC10" i="153"/>
  <c r="AC31" i="153" s="1"/>
  <c r="AC9" i="168" s="1"/>
  <c r="AC10" i="152"/>
  <c r="AC31" i="152" s="1"/>
  <c r="H19" i="154"/>
  <c r="H19" i="169"/>
  <c r="H40" i="169" s="1"/>
  <c r="H19" i="153"/>
  <c r="H40" i="153" s="1"/>
  <c r="H18" i="168" s="1"/>
  <c r="H19" i="152"/>
  <c r="H40" i="152" s="1"/>
  <c r="J8" i="154"/>
  <c r="J8" i="169"/>
  <c r="J29" i="169" s="1"/>
  <c r="J8" i="153"/>
  <c r="J29" i="153" s="1"/>
  <c r="J7" i="168" s="1"/>
  <c r="J8" i="152"/>
  <c r="J29" i="152" s="1"/>
  <c r="W8" i="154"/>
  <c r="W8" i="169"/>
  <c r="W29" i="169" s="1"/>
  <c r="W8" i="153"/>
  <c r="W29" i="153" s="1"/>
  <c r="W7" i="168" s="1"/>
  <c r="W8" i="152"/>
  <c r="W29" i="152" s="1"/>
  <c r="Y21" i="154"/>
  <c r="Y21" i="169"/>
  <c r="Y42" i="169" s="1"/>
  <c r="Y21" i="153"/>
  <c r="Y42" i="153" s="1"/>
  <c r="Y20" i="168" s="1"/>
  <c r="Y21" i="152"/>
  <c r="Y42" i="152" s="1"/>
  <c r="U8" i="154"/>
  <c r="U8" i="169"/>
  <c r="U29" i="169" s="1"/>
  <c r="U8" i="153"/>
  <c r="U29" i="153" s="1"/>
  <c r="U7" i="168" s="1"/>
  <c r="U8" i="152"/>
  <c r="U29" i="152" s="1"/>
  <c r="E19" i="154"/>
  <c r="E19" i="169"/>
  <c r="E40" i="169" s="1"/>
  <c r="E19" i="153"/>
  <c r="E40" i="153" s="1"/>
  <c r="E18" i="168" s="1"/>
  <c r="E19" i="152"/>
  <c r="E40" i="152" s="1"/>
  <c r="K13" i="154"/>
  <c r="K13" i="169"/>
  <c r="K34" i="169" s="1"/>
  <c r="K13" i="153"/>
  <c r="K34" i="153" s="1"/>
  <c r="K12" i="168" s="1"/>
  <c r="K13" i="152"/>
  <c r="K34" i="152" s="1"/>
  <c r="Y19" i="154"/>
  <c r="Y19" i="169"/>
  <c r="Y40" i="169" s="1"/>
  <c r="Y19" i="153"/>
  <c r="Y40" i="153" s="1"/>
  <c r="Y18" i="168" s="1"/>
  <c r="Y19" i="152"/>
  <c r="Y40" i="152" s="1"/>
  <c r="M13" i="154"/>
  <c r="M13" i="169"/>
  <c r="M34" i="169" s="1"/>
  <c r="M13" i="153"/>
  <c r="M34" i="153" s="1"/>
  <c r="M12" i="168" s="1"/>
  <c r="M13" i="152"/>
  <c r="M34" i="152" s="1"/>
  <c r="E21" i="154"/>
  <c r="E21" i="169"/>
  <c r="E42" i="169" s="1"/>
  <c r="E21" i="153"/>
  <c r="E42" i="153" s="1"/>
  <c r="E20" i="168" s="1"/>
  <c r="E21" i="152"/>
  <c r="E42" i="152" s="1"/>
  <c r="D8" i="154"/>
  <c r="D8" i="169"/>
  <c r="D29" i="169" s="1"/>
  <c r="D8" i="153"/>
  <c r="D29" i="153" s="1"/>
  <c r="D7" i="168" s="1"/>
  <c r="D8" i="152"/>
  <c r="D29" i="152" s="1"/>
  <c r="D10" i="154"/>
  <c r="D10" i="169"/>
  <c r="D31" i="169" s="1"/>
  <c r="D10" i="153"/>
  <c r="D31" i="153" s="1"/>
  <c r="D9" i="168" s="1"/>
  <c r="D10" i="152"/>
  <c r="D31" i="152" s="1"/>
  <c r="C13" i="154"/>
  <c r="C13" i="169"/>
  <c r="C34" i="169" s="1"/>
  <c r="C13" i="153"/>
  <c r="C34" i="153" s="1"/>
  <c r="C12" i="168" s="1"/>
  <c r="C13" i="152"/>
  <c r="C34" i="152" s="1"/>
  <c r="K11" i="154"/>
  <c r="K11" i="169"/>
  <c r="K32" i="169" s="1"/>
  <c r="K11" i="153"/>
  <c r="K32" i="153" s="1"/>
  <c r="K10" i="168" s="1"/>
  <c r="K11" i="152"/>
  <c r="K32" i="152" s="1"/>
  <c r="V8" i="154"/>
  <c r="V8" i="169"/>
  <c r="V29" i="169" s="1"/>
  <c r="V8" i="153"/>
  <c r="V29" i="153" s="1"/>
  <c r="V7" i="168" s="1"/>
  <c r="V8" i="152"/>
  <c r="V29" i="152" s="1"/>
  <c r="K21" i="154"/>
  <c r="K21" i="169"/>
  <c r="K42" i="169" s="1"/>
  <c r="K21" i="153"/>
  <c r="K42" i="153" s="1"/>
  <c r="K20" i="168" s="1"/>
  <c r="K21" i="152"/>
  <c r="K42" i="152" s="1"/>
  <c r="V13" i="169"/>
  <c r="V34" i="169" s="1"/>
  <c r="V13" i="154"/>
  <c r="V13" i="153"/>
  <c r="V34" i="153" s="1"/>
  <c r="V12" i="168" s="1"/>
  <c r="V13" i="152"/>
  <c r="V34" i="152" s="1"/>
  <c r="C11" i="154"/>
  <c r="C11" i="169"/>
  <c r="C32" i="169" s="1"/>
  <c r="C11" i="153"/>
  <c r="C32" i="153" s="1"/>
  <c r="C10" i="168" s="1"/>
  <c r="C11" i="152"/>
  <c r="C32" i="152" s="1"/>
  <c r="AB8" i="154"/>
  <c r="AB8" i="169"/>
  <c r="AB29" i="169" s="1"/>
  <c r="AB8" i="153"/>
  <c r="AB29" i="153" s="1"/>
  <c r="AB7" i="168" s="1"/>
  <c r="AB8" i="152"/>
  <c r="AB29" i="152" s="1"/>
  <c r="F13" i="169"/>
  <c r="F34" i="169" s="1"/>
  <c r="F13" i="154"/>
  <c r="F13" i="153"/>
  <c r="F34" i="153" s="1"/>
  <c r="F12" i="168" s="1"/>
  <c r="F13" i="152"/>
  <c r="F34" i="152" s="1"/>
  <c r="Y10" i="154"/>
  <c r="Y10" i="169"/>
  <c r="Y31" i="169" s="1"/>
  <c r="Y10" i="153"/>
  <c r="Y31" i="153" s="1"/>
  <c r="Y9" i="168" s="1"/>
  <c r="Y10" i="152"/>
  <c r="Y31" i="152" s="1"/>
  <c r="M21" i="154"/>
  <c r="M21" i="169"/>
  <c r="M42" i="169" s="1"/>
  <c r="M21" i="153"/>
  <c r="M42" i="153" s="1"/>
  <c r="M20" i="168" s="1"/>
  <c r="M21" i="152"/>
  <c r="M42" i="152" s="1"/>
  <c r="C21" i="154"/>
  <c r="C21" i="169"/>
  <c r="C42" i="169" s="1"/>
  <c r="C21" i="153"/>
  <c r="C42" i="153" s="1"/>
  <c r="C20" i="168" s="1"/>
  <c r="C21" i="152"/>
  <c r="C42" i="152" s="1"/>
  <c r="G10" i="154"/>
  <c r="G10" i="169"/>
  <c r="G31" i="169" s="1"/>
  <c r="G10" i="153"/>
  <c r="G31" i="153" s="1"/>
  <c r="G9" i="168" s="1"/>
  <c r="G10" i="152"/>
  <c r="G31" i="152" s="1"/>
  <c r="N11" i="154"/>
  <c r="N11" i="169"/>
  <c r="N32" i="169" s="1"/>
  <c r="N11" i="153"/>
  <c r="N32" i="153" s="1"/>
  <c r="N10" i="168" s="1"/>
  <c r="N11" i="152"/>
  <c r="N32" i="152" s="1"/>
  <c r="F11" i="154"/>
  <c r="F11" i="169"/>
  <c r="F32" i="169" s="1"/>
  <c r="F11" i="153"/>
  <c r="F32" i="153" s="1"/>
  <c r="F10" i="168" s="1"/>
  <c r="F11" i="152"/>
  <c r="F32" i="152" s="1"/>
  <c r="F21" i="169"/>
  <c r="F42" i="169" s="1"/>
  <c r="F21" i="154"/>
  <c r="F21" i="153"/>
  <c r="F42" i="153" s="1"/>
  <c r="F20" i="168" s="1"/>
  <c r="F21" i="152"/>
  <c r="F42" i="152" s="1"/>
  <c r="M19" i="154"/>
  <c r="M19" i="169"/>
  <c r="M40" i="169" s="1"/>
  <c r="M19" i="153"/>
  <c r="M40" i="153" s="1"/>
  <c r="M18" i="168" s="1"/>
  <c r="M19" i="152"/>
  <c r="M40" i="152" s="1"/>
  <c r="AA8" i="154"/>
  <c r="AA8" i="169"/>
  <c r="AA29" i="169" s="1"/>
  <c r="AA8" i="153"/>
  <c r="AA29" i="153" s="1"/>
  <c r="AA7" i="168" s="1"/>
  <c r="AA8" i="152"/>
  <c r="AA29" i="152" s="1"/>
  <c r="M11" i="154"/>
  <c r="M11" i="169"/>
  <c r="M32" i="169" s="1"/>
  <c r="M11" i="153"/>
  <c r="M32" i="153" s="1"/>
  <c r="M10" i="168" s="1"/>
  <c r="M11" i="152"/>
  <c r="M32" i="152" s="1"/>
  <c r="L21" i="154"/>
  <c r="L21" i="169"/>
  <c r="L42" i="169" s="1"/>
  <c r="L21" i="153"/>
  <c r="L42" i="153" s="1"/>
  <c r="L20" i="168" s="1"/>
  <c r="L21" i="152"/>
  <c r="L42" i="152" s="1"/>
  <c r="H21" i="154"/>
  <c r="H21" i="169"/>
  <c r="H42" i="169" s="1"/>
  <c r="H21" i="153"/>
  <c r="H42" i="153" s="1"/>
  <c r="H20" i="168" s="1"/>
  <c r="H21" i="152"/>
  <c r="H42" i="152" s="1"/>
  <c r="AA10" i="154"/>
  <c r="AA10" i="169"/>
  <c r="AA31" i="169" s="1"/>
  <c r="AA10" i="152"/>
  <c r="AA31" i="152" s="1"/>
  <c r="AA10" i="153"/>
  <c r="AA31" i="153" s="1"/>
  <c r="AA9" i="168" s="1"/>
  <c r="X10" i="169"/>
  <c r="X31" i="169" s="1"/>
  <c r="X10" i="154"/>
  <c r="X10" i="153"/>
  <c r="X31" i="153" s="1"/>
  <c r="X9" i="168" s="1"/>
  <c r="X10" i="152"/>
  <c r="X31" i="152" s="1"/>
  <c r="I10" i="154"/>
  <c r="I10" i="169"/>
  <c r="I31" i="169" s="1"/>
  <c r="I10" i="153"/>
  <c r="I31" i="153" s="1"/>
  <c r="I9" i="168" s="1"/>
  <c r="I10" i="152"/>
  <c r="I31" i="152" s="1"/>
  <c r="N13" i="169"/>
  <c r="N34" i="169" s="1"/>
  <c r="N13" i="154"/>
  <c r="N13" i="153"/>
  <c r="N34" i="153" s="1"/>
  <c r="N12" i="168" s="1"/>
  <c r="N13" i="152"/>
  <c r="N34" i="152" s="1"/>
  <c r="I8" i="154"/>
  <c r="I8" i="169"/>
  <c r="I29" i="169" s="1"/>
  <c r="I8" i="152"/>
  <c r="I29" i="152" s="1"/>
  <c r="I8" i="153"/>
  <c r="I29" i="153" s="1"/>
  <c r="I7" i="168" s="1"/>
  <c r="R10" i="154"/>
  <c r="R10" i="169"/>
  <c r="R31" i="169" s="1"/>
  <c r="R10" i="153"/>
  <c r="R31" i="153" s="1"/>
  <c r="R9" i="168" s="1"/>
  <c r="R10" i="152"/>
  <c r="R31" i="152" s="1"/>
  <c r="AB10" i="154"/>
  <c r="AB10" i="169"/>
  <c r="AB31" i="169" s="1"/>
  <c r="AB10" i="153"/>
  <c r="AB31" i="153" s="1"/>
  <c r="AB9" i="168" s="1"/>
  <c r="AB10" i="152"/>
  <c r="AB31" i="152" s="1"/>
  <c r="R8" i="154"/>
  <c r="R8" i="169"/>
  <c r="R29" i="169" s="1"/>
  <c r="R8" i="153"/>
  <c r="R29" i="153" s="1"/>
  <c r="R7" i="168" s="1"/>
  <c r="R8" i="152"/>
  <c r="R29" i="152" s="1"/>
  <c r="N8" i="169"/>
  <c r="N29" i="169" s="1"/>
  <c r="N8" i="154"/>
  <c r="N8" i="153"/>
  <c r="N29" i="153" s="1"/>
  <c r="N7" i="168" s="1"/>
  <c r="N8" i="152"/>
  <c r="N29" i="152" s="1"/>
  <c r="G8" i="154"/>
  <c r="G8" i="169"/>
  <c r="G29" i="169" s="1"/>
  <c r="G8" i="153"/>
  <c r="G29" i="153" s="1"/>
  <c r="G7" i="168" s="1"/>
  <c r="G8" i="152"/>
  <c r="G29" i="152" s="1"/>
  <c r="L10" i="154"/>
  <c r="L10" i="169"/>
  <c r="L31" i="169" s="1"/>
  <c r="L10" i="153"/>
  <c r="L31" i="153" s="1"/>
  <c r="L9" i="168" s="1"/>
  <c r="L10" i="152"/>
  <c r="L31" i="152" s="1"/>
  <c r="T21" i="154"/>
  <c r="T21" i="169"/>
  <c r="T42" i="169" s="1"/>
  <c r="T21" i="153"/>
  <c r="T42" i="153" s="1"/>
  <c r="T20" i="168" s="1"/>
  <c r="T21" i="152"/>
  <c r="T42" i="152" s="1"/>
  <c r="F19" i="154"/>
  <c r="F19" i="169"/>
  <c r="F40" i="169" s="1"/>
  <c r="F19" i="153"/>
  <c r="F40" i="153" s="1"/>
  <c r="F18" i="168" s="1"/>
  <c r="F19" i="152"/>
  <c r="F40" i="152" s="1"/>
  <c r="C19" i="154"/>
  <c r="C19" i="169"/>
  <c r="C40" i="169" s="1"/>
  <c r="C19" i="153"/>
  <c r="C40" i="153" s="1"/>
  <c r="C18" i="168" s="1"/>
  <c r="C19" i="152"/>
  <c r="C40" i="152" s="1"/>
  <c r="S8" i="154"/>
  <c r="S8" i="169"/>
  <c r="S29" i="169" s="1"/>
  <c r="S8" i="153"/>
  <c r="S29" i="153" s="1"/>
  <c r="S7" i="168" s="1"/>
  <c r="S8" i="152"/>
  <c r="S29" i="152" s="1"/>
  <c r="Q10" i="154"/>
  <c r="Q10" i="169"/>
  <c r="Q31" i="169" s="1"/>
  <c r="Q10" i="153"/>
  <c r="Q31" i="153" s="1"/>
  <c r="Q9" i="168" s="1"/>
  <c r="Q10" i="152"/>
  <c r="Q31" i="152" s="1"/>
  <c r="T19" i="154"/>
  <c r="T19" i="169"/>
  <c r="T40" i="169" s="1"/>
  <c r="T19" i="153"/>
  <c r="T40" i="153" s="1"/>
  <c r="T18" i="168" s="1"/>
  <c r="T19" i="152"/>
  <c r="T40" i="152" s="1"/>
  <c r="P10" i="154"/>
  <c r="P10" i="169"/>
  <c r="P31" i="169" s="1"/>
  <c r="P10" i="153"/>
  <c r="P31" i="153" s="1"/>
  <c r="P9" i="168" s="1"/>
  <c r="P10" i="152"/>
  <c r="P31" i="152" s="1"/>
  <c r="AD8" i="154"/>
  <c r="AD8" i="169"/>
  <c r="AD29" i="169" s="1"/>
  <c r="AD8" i="153"/>
  <c r="AD29" i="153" s="1"/>
  <c r="AD7" i="168" s="1"/>
  <c r="AD8" i="152"/>
  <c r="AD29" i="152" s="1"/>
  <c r="Q21" i="154"/>
  <c r="Q21" i="169"/>
  <c r="Q42" i="169" s="1"/>
  <c r="Q21" i="153"/>
  <c r="Q42" i="153" s="1"/>
  <c r="Q20" i="168" s="1"/>
  <c r="Q21" i="152"/>
  <c r="Q42" i="152" s="1"/>
  <c r="B8" i="169"/>
  <c r="B29" i="169" s="1"/>
  <c r="B10" i="169"/>
  <c r="B31" i="169" s="1"/>
  <c r="B8" i="154"/>
  <c r="B8" i="153"/>
  <c r="B29" i="153" s="1"/>
  <c r="B7" i="168" s="1"/>
  <c r="B8" i="152"/>
  <c r="B29" i="152" s="1"/>
  <c r="B10" i="154"/>
  <c r="B10" i="153"/>
  <c r="B31" i="153" s="1"/>
  <c r="B9" i="168" s="1"/>
  <c r="B10" i="152"/>
  <c r="B31" i="152" s="1"/>
  <c r="L11" i="154" l="1"/>
  <c r="L11" i="169"/>
  <c r="L32" i="169" s="1"/>
  <c r="L11" i="153"/>
  <c r="L32" i="153" s="1"/>
  <c r="L10" i="168" s="1"/>
  <c r="L11" i="152"/>
  <c r="L32" i="152" s="1"/>
  <c r="AC13" i="154"/>
  <c r="AC13" i="169"/>
  <c r="AC34" i="169" s="1"/>
  <c r="AC13" i="153"/>
  <c r="AC34" i="153" s="1"/>
  <c r="AC12" i="168" s="1"/>
  <c r="AC13" i="152"/>
  <c r="AC34" i="152" s="1"/>
  <c r="J13" i="154"/>
  <c r="J13" i="169"/>
  <c r="J34" i="169" s="1"/>
  <c r="J13" i="153"/>
  <c r="J34" i="153" s="1"/>
  <c r="J12" i="168" s="1"/>
  <c r="J13" i="152"/>
  <c r="J34" i="152" s="1"/>
  <c r="J19" i="154"/>
  <c r="J19" i="169"/>
  <c r="J40" i="169" s="1"/>
  <c r="J19" i="153"/>
  <c r="J40" i="153" s="1"/>
  <c r="J18" i="168" s="1"/>
  <c r="J19" i="152"/>
  <c r="J40" i="152" s="1"/>
  <c r="Y13" i="154"/>
  <c r="Y13" i="169"/>
  <c r="Y34" i="169" s="1"/>
  <c r="Y13" i="153"/>
  <c r="Y34" i="153" s="1"/>
  <c r="Y12" i="168" s="1"/>
  <c r="Y13" i="152"/>
  <c r="Y34" i="152" s="1"/>
  <c r="AA21" i="154"/>
  <c r="AA21" i="169"/>
  <c r="AA42" i="169" s="1"/>
  <c r="AA21" i="153"/>
  <c r="AA42" i="153" s="1"/>
  <c r="AA20" i="168" s="1"/>
  <c r="AA21" i="152"/>
  <c r="AA42" i="152" s="1"/>
  <c r="AB11" i="169"/>
  <c r="AB32" i="169" s="1"/>
  <c r="AB11" i="154"/>
  <c r="AB11" i="153"/>
  <c r="AB32" i="153" s="1"/>
  <c r="AB10" i="168" s="1"/>
  <c r="AB11" i="152"/>
  <c r="AB32" i="152" s="1"/>
  <c r="D11" i="169"/>
  <c r="D32" i="169" s="1"/>
  <c r="D11" i="154"/>
  <c r="D11" i="153"/>
  <c r="D32" i="153" s="1"/>
  <c r="D10" i="168" s="1"/>
  <c r="D11" i="152"/>
  <c r="D32" i="152" s="1"/>
  <c r="W13" i="154"/>
  <c r="W13" i="169"/>
  <c r="W34" i="169" s="1"/>
  <c r="W13" i="153"/>
  <c r="W34" i="153" s="1"/>
  <c r="W12" i="168" s="1"/>
  <c r="W13" i="152"/>
  <c r="W34" i="152" s="1"/>
  <c r="AC19" i="154"/>
  <c r="AC19" i="169"/>
  <c r="AC40" i="169" s="1"/>
  <c r="AC19" i="153"/>
  <c r="AC40" i="153" s="1"/>
  <c r="AC18" i="168" s="1"/>
  <c r="AC19" i="152"/>
  <c r="AC40" i="152" s="1"/>
  <c r="AD13" i="154"/>
  <c r="AD13" i="169"/>
  <c r="AD34" i="169" s="1"/>
  <c r="AD13" i="153"/>
  <c r="AD34" i="153" s="1"/>
  <c r="AD12" i="168" s="1"/>
  <c r="AD13" i="152"/>
  <c r="AD34" i="152" s="1"/>
  <c r="F14" i="154"/>
  <c r="F14" i="169"/>
  <c r="F35" i="169" s="1"/>
  <c r="F14" i="153"/>
  <c r="F35" i="153" s="1"/>
  <c r="F13" i="168" s="1"/>
  <c r="F14" i="152"/>
  <c r="F35" i="152" s="1"/>
  <c r="E16" i="154"/>
  <c r="E16" i="169"/>
  <c r="E37" i="169" s="1"/>
  <c r="E16" i="153"/>
  <c r="E37" i="153" s="1"/>
  <c r="E15" i="168" s="1"/>
  <c r="E16" i="152"/>
  <c r="E37" i="152" s="1"/>
  <c r="D21" i="154"/>
  <c r="D21" i="169"/>
  <c r="D42" i="169" s="1"/>
  <c r="D21" i="153"/>
  <c r="D42" i="153" s="1"/>
  <c r="D20" i="168" s="1"/>
  <c r="D21" i="152"/>
  <c r="D42" i="152" s="1"/>
  <c r="U21" i="154"/>
  <c r="U21" i="169"/>
  <c r="U42" i="169" s="1"/>
  <c r="U21" i="153"/>
  <c r="U42" i="153" s="1"/>
  <c r="U20" i="168" s="1"/>
  <c r="U21" i="152"/>
  <c r="U42" i="152" s="1"/>
  <c r="C14" i="154"/>
  <c r="C14" i="169"/>
  <c r="C35" i="169" s="1"/>
  <c r="C14" i="153"/>
  <c r="C35" i="153" s="1"/>
  <c r="C13" i="168" s="1"/>
  <c r="C14" i="152"/>
  <c r="C35" i="152" s="1"/>
  <c r="I21" i="154"/>
  <c r="I21" i="169"/>
  <c r="I42" i="169" s="1"/>
  <c r="I21" i="153"/>
  <c r="I42" i="153" s="1"/>
  <c r="I20" i="168" s="1"/>
  <c r="I21" i="152"/>
  <c r="I42" i="152" s="1"/>
  <c r="S19" i="154"/>
  <c r="S19" i="169"/>
  <c r="S40" i="169" s="1"/>
  <c r="S19" i="153"/>
  <c r="S40" i="153" s="1"/>
  <c r="S18" i="168" s="1"/>
  <c r="S19" i="152"/>
  <c r="S40" i="152" s="1"/>
  <c r="X13" i="154"/>
  <c r="X13" i="169"/>
  <c r="X34" i="169" s="1"/>
  <c r="X13" i="153"/>
  <c r="X34" i="153" s="1"/>
  <c r="X12" i="168" s="1"/>
  <c r="X13" i="152"/>
  <c r="X34" i="152" s="1"/>
  <c r="H11" i="154"/>
  <c r="H11" i="169"/>
  <c r="H32" i="169" s="1"/>
  <c r="H11" i="153"/>
  <c r="H32" i="153" s="1"/>
  <c r="H10" i="168" s="1"/>
  <c r="H11" i="152"/>
  <c r="H32" i="152" s="1"/>
  <c r="W19" i="154"/>
  <c r="W19" i="169"/>
  <c r="W40" i="169" s="1"/>
  <c r="W19" i="153"/>
  <c r="W40" i="153" s="1"/>
  <c r="W18" i="168" s="1"/>
  <c r="W19" i="152"/>
  <c r="W40" i="152" s="1"/>
  <c r="S11" i="154"/>
  <c r="S11" i="169"/>
  <c r="S32" i="169" s="1"/>
  <c r="S11" i="153"/>
  <c r="S32" i="153" s="1"/>
  <c r="S10" i="168" s="1"/>
  <c r="S11" i="152"/>
  <c r="S32" i="152" s="1"/>
  <c r="U13" i="154"/>
  <c r="U13" i="169"/>
  <c r="U34" i="169" s="1"/>
  <c r="U13" i="153"/>
  <c r="U34" i="153" s="1"/>
  <c r="U12" i="168" s="1"/>
  <c r="U13" i="152"/>
  <c r="U34" i="152" s="1"/>
  <c r="M16" i="154"/>
  <c r="M16" i="169"/>
  <c r="M37" i="169" s="1"/>
  <c r="M16" i="153"/>
  <c r="M37" i="153" s="1"/>
  <c r="M15" i="168" s="1"/>
  <c r="M16" i="152"/>
  <c r="M37" i="152" s="1"/>
  <c r="S21" i="154"/>
  <c r="S21" i="169"/>
  <c r="S42" i="169" s="1"/>
  <c r="S21" i="153"/>
  <c r="S42" i="153" s="1"/>
  <c r="S20" i="168" s="1"/>
  <c r="S21" i="152"/>
  <c r="S42" i="152" s="1"/>
  <c r="Y11" i="154"/>
  <c r="Y11" i="169"/>
  <c r="Y32" i="169" s="1"/>
  <c r="Y11" i="153"/>
  <c r="Y32" i="153" s="1"/>
  <c r="Y10" i="168" s="1"/>
  <c r="Y11" i="152"/>
  <c r="Y32" i="152" s="1"/>
  <c r="P21" i="154"/>
  <c r="P21" i="169"/>
  <c r="P42" i="169" s="1"/>
  <c r="P21" i="153"/>
  <c r="P42" i="153" s="1"/>
  <c r="P20" i="168" s="1"/>
  <c r="P21" i="152"/>
  <c r="P42" i="152" s="1"/>
  <c r="R21" i="154"/>
  <c r="R21" i="169"/>
  <c r="R42" i="169" s="1"/>
  <c r="R21" i="153"/>
  <c r="R42" i="153" s="1"/>
  <c r="R20" i="168" s="1"/>
  <c r="R21" i="152"/>
  <c r="R42" i="152" s="1"/>
  <c r="W21" i="154"/>
  <c r="W21" i="169"/>
  <c r="W42" i="169" s="1"/>
  <c r="W21" i="153"/>
  <c r="W42" i="153" s="1"/>
  <c r="W20" i="168" s="1"/>
  <c r="W21" i="152"/>
  <c r="W42" i="152" s="1"/>
  <c r="Z19" i="154"/>
  <c r="Z19" i="169"/>
  <c r="Z40" i="169" s="1"/>
  <c r="Z19" i="153"/>
  <c r="Z40" i="153" s="1"/>
  <c r="Z18" i="168" s="1"/>
  <c r="Z19" i="152"/>
  <c r="Z40" i="152" s="1"/>
  <c r="I13" i="154"/>
  <c r="I13" i="169"/>
  <c r="I34" i="169" s="1"/>
  <c r="I13" i="153"/>
  <c r="I34" i="153" s="1"/>
  <c r="I12" i="168" s="1"/>
  <c r="I13" i="152"/>
  <c r="I34" i="152" s="1"/>
  <c r="G21" i="154"/>
  <c r="G21" i="169"/>
  <c r="G42" i="169" s="1"/>
  <c r="G21" i="153"/>
  <c r="G42" i="153" s="1"/>
  <c r="G20" i="168" s="1"/>
  <c r="G21" i="152"/>
  <c r="G42" i="152" s="1"/>
  <c r="R19" i="154"/>
  <c r="R19" i="169"/>
  <c r="R40" i="169" s="1"/>
  <c r="R19" i="153"/>
  <c r="R40" i="153" s="1"/>
  <c r="R18" i="168" s="1"/>
  <c r="R19" i="152"/>
  <c r="R40" i="152" s="1"/>
  <c r="G13" i="154"/>
  <c r="G13" i="169"/>
  <c r="G34" i="169" s="1"/>
  <c r="G13" i="153"/>
  <c r="G34" i="153" s="1"/>
  <c r="G12" i="168" s="1"/>
  <c r="G13" i="152"/>
  <c r="G34" i="152" s="1"/>
  <c r="AB19" i="169"/>
  <c r="AB40" i="169" s="1"/>
  <c r="AB19" i="154"/>
  <c r="AB19" i="153"/>
  <c r="AB40" i="153" s="1"/>
  <c r="AB18" i="168" s="1"/>
  <c r="AB19" i="152"/>
  <c r="AB40" i="152" s="1"/>
  <c r="P13" i="154"/>
  <c r="P13" i="169"/>
  <c r="P34" i="169" s="1"/>
  <c r="P13" i="153"/>
  <c r="P34" i="153" s="1"/>
  <c r="P12" i="168" s="1"/>
  <c r="P13" i="152"/>
  <c r="P34" i="152" s="1"/>
  <c r="J11" i="154"/>
  <c r="J11" i="169"/>
  <c r="J32" i="169" s="1"/>
  <c r="J11" i="153"/>
  <c r="J32" i="153" s="1"/>
  <c r="J10" i="168" s="1"/>
  <c r="J11" i="152"/>
  <c r="J32" i="152" s="1"/>
  <c r="D13" i="169"/>
  <c r="D34" i="169" s="1"/>
  <c r="D13" i="154"/>
  <c r="D13" i="153"/>
  <c r="D34" i="153" s="1"/>
  <c r="D12" i="168" s="1"/>
  <c r="D13" i="152"/>
  <c r="D34" i="152" s="1"/>
  <c r="T16" i="154"/>
  <c r="T16" i="169"/>
  <c r="T37" i="169" s="1"/>
  <c r="T16" i="153"/>
  <c r="T37" i="153" s="1"/>
  <c r="T15" i="168" s="1"/>
  <c r="T16" i="152"/>
  <c r="T37" i="152" s="1"/>
  <c r="AD19" i="154"/>
  <c r="AD19" i="169"/>
  <c r="AD40" i="169" s="1"/>
  <c r="AD19" i="153"/>
  <c r="AD40" i="153" s="1"/>
  <c r="AD18" i="168" s="1"/>
  <c r="AD19" i="152"/>
  <c r="AD40" i="152" s="1"/>
  <c r="R13" i="154"/>
  <c r="R13" i="169"/>
  <c r="R34" i="169" s="1"/>
  <c r="R13" i="153"/>
  <c r="R34" i="153" s="1"/>
  <c r="R12" i="168" s="1"/>
  <c r="R13" i="152"/>
  <c r="R34" i="152" s="1"/>
  <c r="F16" i="154"/>
  <c r="F16" i="169"/>
  <c r="F37" i="169" s="1"/>
  <c r="F16" i="153"/>
  <c r="F37" i="153" s="1"/>
  <c r="F15" i="168" s="1"/>
  <c r="F16" i="152"/>
  <c r="F37" i="152" s="1"/>
  <c r="R11" i="154"/>
  <c r="R11" i="169"/>
  <c r="R32" i="169" s="1"/>
  <c r="R11" i="153"/>
  <c r="R32" i="153" s="1"/>
  <c r="R10" i="168" s="1"/>
  <c r="R11" i="152"/>
  <c r="R32" i="152" s="1"/>
  <c r="E14" i="154"/>
  <c r="E14" i="169"/>
  <c r="E35" i="169" s="1"/>
  <c r="E14" i="153"/>
  <c r="E35" i="153" s="1"/>
  <c r="E13" i="168" s="1"/>
  <c r="E14" i="152"/>
  <c r="E35" i="152" s="1"/>
  <c r="D19" i="154"/>
  <c r="D19" i="169"/>
  <c r="D40" i="169" s="1"/>
  <c r="D19" i="153"/>
  <c r="D40" i="153" s="1"/>
  <c r="D18" i="168" s="1"/>
  <c r="D19" i="152"/>
  <c r="D40" i="152" s="1"/>
  <c r="X21" i="154"/>
  <c r="X21" i="169"/>
  <c r="X42" i="169" s="1"/>
  <c r="X21" i="153"/>
  <c r="X42" i="153" s="1"/>
  <c r="X20" i="168" s="1"/>
  <c r="X21" i="152"/>
  <c r="X42" i="152" s="1"/>
  <c r="Z21" i="154"/>
  <c r="Z21" i="169"/>
  <c r="Z42" i="169" s="1"/>
  <c r="Z21" i="153"/>
  <c r="Z42" i="153" s="1"/>
  <c r="Z20" i="168" s="1"/>
  <c r="Z21" i="152"/>
  <c r="Z42" i="152" s="1"/>
  <c r="P19" i="154"/>
  <c r="P19" i="169"/>
  <c r="P40" i="169" s="1"/>
  <c r="P19" i="153"/>
  <c r="P40" i="153" s="1"/>
  <c r="P18" i="168" s="1"/>
  <c r="P19" i="152"/>
  <c r="P40" i="152" s="1"/>
  <c r="V14" i="154"/>
  <c r="V14" i="169"/>
  <c r="V35" i="169" s="1"/>
  <c r="V14" i="153"/>
  <c r="V35" i="153" s="1"/>
  <c r="V13" i="168" s="1"/>
  <c r="V14" i="152"/>
  <c r="V35" i="152" s="1"/>
  <c r="N16" i="154"/>
  <c r="N16" i="169"/>
  <c r="N37" i="169" s="1"/>
  <c r="N16" i="153"/>
  <c r="N37" i="153" s="1"/>
  <c r="N15" i="168" s="1"/>
  <c r="N16" i="152"/>
  <c r="N37" i="152" s="1"/>
  <c r="Z13" i="154"/>
  <c r="Z13" i="169"/>
  <c r="Z34" i="169" s="1"/>
  <c r="Z13" i="153"/>
  <c r="Z34" i="153" s="1"/>
  <c r="Z12" i="168" s="1"/>
  <c r="Z13" i="152"/>
  <c r="Z34" i="152" s="1"/>
  <c r="W11" i="154"/>
  <c r="W11" i="169"/>
  <c r="W32" i="169" s="1"/>
  <c r="W11" i="153"/>
  <c r="W32" i="153" s="1"/>
  <c r="W10" i="168" s="1"/>
  <c r="W11" i="152"/>
  <c r="W32" i="152" s="1"/>
  <c r="N21" i="154"/>
  <c r="N21" i="169"/>
  <c r="N42" i="169" s="1"/>
  <c r="N21" i="153"/>
  <c r="N42" i="153" s="1"/>
  <c r="N20" i="168" s="1"/>
  <c r="N21" i="152"/>
  <c r="N42" i="152" s="1"/>
  <c r="X11" i="154"/>
  <c r="X11" i="169"/>
  <c r="X32" i="169" s="1"/>
  <c r="X11" i="153"/>
  <c r="X32" i="153" s="1"/>
  <c r="X10" i="168" s="1"/>
  <c r="X11" i="152"/>
  <c r="X32" i="152" s="1"/>
  <c r="I19" i="154"/>
  <c r="I19" i="169"/>
  <c r="I40" i="169" s="1"/>
  <c r="I19" i="153"/>
  <c r="I40" i="153" s="1"/>
  <c r="I18" i="168" s="1"/>
  <c r="I19" i="152"/>
  <c r="I40" i="152" s="1"/>
  <c r="AD21" i="154"/>
  <c r="AD21" i="169"/>
  <c r="AD42" i="169" s="1"/>
  <c r="AD21" i="153"/>
  <c r="AD42" i="153" s="1"/>
  <c r="AD20" i="168" s="1"/>
  <c r="AD21" i="152"/>
  <c r="AD42" i="152" s="1"/>
  <c r="V19" i="154"/>
  <c r="V19" i="169"/>
  <c r="V40" i="169" s="1"/>
  <c r="V19" i="153"/>
  <c r="V40" i="153" s="1"/>
  <c r="V18" i="168" s="1"/>
  <c r="V19" i="152"/>
  <c r="V40" i="152" s="1"/>
  <c r="AA11" i="154"/>
  <c r="AA11" i="169"/>
  <c r="AA32" i="169" s="1"/>
  <c r="AA11" i="153"/>
  <c r="AA32" i="153" s="1"/>
  <c r="AA10" i="168" s="1"/>
  <c r="AA11" i="152"/>
  <c r="AA32" i="152" s="1"/>
  <c r="M14" i="154"/>
  <c r="M14" i="169"/>
  <c r="M35" i="169" s="1"/>
  <c r="M14" i="153"/>
  <c r="M35" i="153" s="1"/>
  <c r="M13" i="168" s="1"/>
  <c r="M14" i="152"/>
  <c r="M35" i="152" s="1"/>
  <c r="L13" i="154"/>
  <c r="L13" i="169"/>
  <c r="L34" i="169" s="1"/>
  <c r="L13" i="153"/>
  <c r="L34" i="153" s="1"/>
  <c r="L12" i="168" s="1"/>
  <c r="L13" i="152"/>
  <c r="L34" i="152" s="1"/>
  <c r="X19" i="154"/>
  <c r="X19" i="169"/>
  <c r="X40" i="169" s="1"/>
  <c r="X19" i="153"/>
  <c r="X40" i="153" s="1"/>
  <c r="X18" i="168" s="1"/>
  <c r="X19" i="152"/>
  <c r="X40" i="152" s="1"/>
  <c r="G11" i="154"/>
  <c r="G11" i="169"/>
  <c r="G32" i="169" s="1"/>
  <c r="G11" i="153"/>
  <c r="G32" i="153" s="1"/>
  <c r="G10" i="168" s="1"/>
  <c r="G11" i="152"/>
  <c r="G32" i="152" s="1"/>
  <c r="V16" i="154"/>
  <c r="V16" i="169"/>
  <c r="V37" i="169" s="1"/>
  <c r="V16" i="153"/>
  <c r="V37" i="153" s="1"/>
  <c r="V15" i="168" s="1"/>
  <c r="V16" i="152"/>
  <c r="V37" i="152" s="1"/>
  <c r="N14" i="154"/>
  <c r="N14" i="169"/>
  <c r="N35" i="169" s="1"/>
  <c r="N14" i="153"/>
  <c r="N35" i="153" s="1"/>
  <c r="N13" i="168" s="1"/>
  <c r="N14" i="152"/>
  <c r="N35" i="152" s="1"/>
  <c r="Z11" i="154"/>
  <c r="Z11" i="169"/>
  <c r="Z32" i="169" s="1"/>
  <c r="Z11" i="153"/>
  <c r="Z32" i="153" s="1"/>
  <c r="Z10" i="168" s="1"/>
  <c r="Z11" i="152"/>
  <c r="Z32" i="152" s="1"/>
  <c r="Q13" i="154"/>
  <c r="Q13" i="169"/>
  <c r="Q34" i="169" s="1"/>
  <c r="Q13" i="153"/>
  <c r="Q34" i="153" s="1"/>
  <c r="Q12" i="168" s="1"/>
  <c r="Q13" i="152"/>
  <c r="Q34" i="152" s="1"/>
  <c r="N19" i="154"/>
  <c r="N19" i="169"/>
  <c r="N40" i="169" s="1"/>
  <c r="N19" i="153"/>
  <c r="N40" i="153" s="1"/>
  <c r="N18" i="168" s="1"/>
  <c r="N19" i="152"/>
  <c r="N40" i="152" s="1"/>
  <c r="P11" i="154"/>
  <c r="P11" i="169"/>
  <c r="P32" i="169" s="1"/>
  <c r="P11" i="153"/>
  <c r="P32" i="153" s="1"/>
  <c r="P10" i="168" s="1"/>
  <c r="P11" i="152"/>
  <c r="P32" i="152" s="1"/>
  <c r="AB21" i="154"/>
  <c r="AB21" i="169"/>
  <c r="AB42" i="169" s="1"/>
  <c r="AB21" i="153"/>
  <c r="AB42" i="153" s="1"/>
  <c r="AB20" i="168" s="1"/>
  <c r="AB21" i="152"/>
  <c r="AB42" i="152" s="1"/>
  <c r="AC21" i="154"/>
  <c r="AC21" i="169"/>
  <c r="AC42" i="169" s="1"/>
  <c r="AC21" i="153"/>
  <c r="AC42" i="153" s="1"/>
  <c r="AC20" i="168" s="1"/>
  <c r="AC21" i="152"/>
  <c r="AC42" i="152" s="1"/>
  <c r="K14" i="154"/>
  <c r="K14" i="169"/>
  <c r="K35" i="169" s="1"/>
  <c r="K14" i="153"/>
  <c r="K35" i="153" s="1"/>
  <c r="K13" i="168" s="1"/>
  <c r="K14" i="152"/>
  <c r="K35" i="152" s="1"/>
  <c r="AA19" i="154"/>
  <c r="AA19" i="169"/>
  <c r="AA40" i="169" s="1"/>
  <c r="AA19" i="153"/>
  <c r="AA40" i="153" s="1"/>
  <c r="AA18" i="168" s="1"/>
  <c r="AA19" i="152"/>
  <c r="AA40" i="152" s="1"/>
  <c r="V21" i="154"/>
  <c r="V21" i="169"/>
  <c r="V42" i="169" s="1"/>
  <c r="V21" i="153"/>
  <c r="V42" i="153" s="1"/>
  <c r="V20" i="168" s="1"/>
  <c r="V21" i="152"/>
  <c r="V42" i="152" s="1"/>
  <c r="AD11" i="154"/>
  <c r="AD11" i="169"/>
  <c r="AD32" i="169" s="1"/>
  <c r="AD11" i="153"/>
  <c r="AD32" i="153" s="1"/>
  <c r="AD10" i="168" s="1"/>
  <c r="AD11" i="152"/>
  <c r="AD32" i="152" s="1"/>
  <c r="G19" i="154"/>
  <c r="G19" i="169"/>
  <c r="G40" i="169" s="1"/>
  <c r="G19" i="153"/>
  <c r="G40" i="153" s="1"/>
  <c r="G18" i="168" s="1"/>
  <c r="G19" i="152"/>
  <c r="G40" i="152" s="1"/>
  <c r="J21" i="154"/>
  <c r="J21" i="169"/>
  <c r="J42" i="169" s="1"/>
  <c r="J21" i="153"/>
  <c r="J42" i="153" s="1"/>
  <c r="J20" i="168" s="1"/>
  <c r="J21" i="152"/>
  <c r="J42" i="152" s="1"/>
  <c r="AB13" i="154"/>
  <c r="AB13" i="169"/>
  <c r="AB34" i="169" s="1"/>
  <c r="AB13" i="153"/>
  <c r="AB34" i="153" s="1"/>
  <c r="AB12" i="168" s="1"/>
  <c r="AB13" i="152"/>
  <c r="AB34" i="152" s="1"/>
  <c r="S13" i="154"/>
  <c r="S13" i="169"/>
  <c r="S34" i="169" s="1"/>
  <c r="S13" i="153"/>
  <c r="S34" i="153" s="1"/>
  <c r="S12" i="168" s="1"/>
  <c r="S13" i="152"/>
  <c r="S34" i="152" s="1"/>
  <c r="AA13" i="154"/>
  <c r="AA13" i="169"/>
  <c r="AA34" i="169" s="1"/>
  <c r="AA13" i="153"/>
  <c r="AA34" i="153" s="1"/>
  <c r="AA12" i="168" s="1"/>
  <c r="AA13" i="152"/>
  <c r="AA34" i="152" s="1"/>
  <c r="I11" i="154"/>
  <c r="I11" i="169"/>
  <c r="I32" i="169" s="1"/>
  <c r="I11" i="153"/>
  <c r="I32" i="153" s="1"/>
  <c r="I10" i="168" s="1"/>
  <c r="I11" i="152"/>
  <c r="I32" i="152" s="1"/>
  <c r="AC11" i="154"/>
  <c r="AC11" i="169"/>
  <c r="AC32" i="169" s="1"/>
  <c r="AC11" i="153"/>
  <c r="AC32" i="153" s="1"/>
  <c r="AC10" i="168" s="1"/>
  <c r="AC11" i="152"/>
  <c r="AC32" i="152" s="1"/>
  <c r="H13" i="154"/>
  <c r="H13" i="169"/>
  <c r="H34" i="169" s="1"/>
  <c r="H13" i="153"/>
  <c r="H34" i="153" s="1"/>
  <c r="H12" i="168" s="1"/>
  <c r="H13" i="152"/>
  <c r="H34" i="152" s="1"/>
  <c r="U11" i="154"/>
  <c r="U11" i="169"/>
  <c r="U32" i="169" s="1"/>
  <c r="U11" i="152"/>
  <c r="U32" i="152" s="1"/>
  <c r="U11" i="153"/>
  <c r="U32" i="153" s="1"/>
  <c r="U10" i="168" s="1"/>
  <c r="T14" i="154"/>
  <c r="T14" i="169"/>
  <c r="T35" i="169" s="1"/>
  <c r="T14" i="153"/>
  <c r="T35" i="153" s="1"/>
  <c r="T13" i="168" s="1"/>
  <c r="T14" i="152"/>
  <c r="T35" i="152" s="1"/>
  <c r="Q11" i="154"/>
  <c r="Q11" i="169"/>
  <c r="Q32" i="169" s="1"/>
  <c r="Q11" i="153"/>
  <c r="Q32" i="153" s="1"/>
  <c r="Q10" i="168" s="1"/>
  <c r="Q11" i="152"/>
  <c r="Q32" i="152" s="1"/>
  <c r="K16" i="154"/>
  <c r="K16" i="169"/>
  <c r="K37" i="169" s="1"/>
  <c r="K16" i="153"/>
  <c r="K37" i="153" s="1"/>
  <c r="K15" i="168" s="1"/>
  <c r="K16" i="152"/>
  <c r="K37" i="152" s="1"/>
  <c r="C16" i="154"/>
  <c r="C16" i="169"/>
  <c r="C37" i="169" s="1"/>
  <c r="C16" i="152"/>
  <c r="C37" i="152" s="1"/>
  <c r="C16" i="153"/>
  <c r="C37" i="153" s="1"/>
  <c r="C15" i="168" s="1"/>
  <c r="U19" i="154"/>
  <c r="U19" i="169"/>
  <c r="U40" i="169" s="1"/>
  <c r="U19" i="153"/>
  <c r="U40" i="153" s="1"/>
  <c r="U18" i="168" s="1"/>
  <c r="U19" i="152"/>
  <c r="U40" i="152" s="1"/>
  <c r="B21" i="169"/>
  <c r="B42" i="169" s="1"/>
  <c r="B11" i="169"/>
  <c r="B32" i="169" s="1"/>
  <c r="B19" i="169"/>
  <c r="B40" i="169" s="1"/>
  <c r="B13" i="169"/>
  <c r="B34" i="169" s="1"/>
  <c r="B21" i="153"/>
  <c r="B42" i="153" s="1"/>
  <c r="B20" i="168" s="1"/>
  <c r="B19" i="152"/>
  <c r="B40" i="152" s="1"/>
  <c r="B19" i="153"/>
  <c r="B40" i="153" s="1"/>
  <c r="B18" i="168" s="1"/>
  <c r="B19" i="154"/>
  <c r="B21" i="154"/>
  <c r="B21" i="152"/>
  <c r="B42" i="152" s="1"/>
  <c r="B11" i="154"/>
  <c r="B11" i="153"/>
  <c r="B32" i="153" s="1"/>
  <c r="B10" i="168" s="1"/>
  <c r="B11" i="152"/>
  <c r="B32" i="152" s="1"/>
  <c r="B13" i="154"/>
  <c r="B13" i="152"/>
  <c r="B34" i="152" s="1"/>
  <c r="B13" i="153"/>
  <c r="B34" i="153" s="1"/>
  <c r="B12" i="168" s="1"/>
  <c r="S16" i="154" l="1"/>
  <c r="S16" i="169"/>
  <c r="S37" i="169" s="1"/>
  <c r="S16" i="153"/>
  <c r="S37" i="153" s="1"/>
  <c r="S15" i="168" s="1"/>
  <c r="S16" i="152"/>
  <c r="S37" i="152" s="1"/>
  <c r="I14" i="154"/>
  <c r="I14" i="169"/>
  <c r="I35" i="169" s="1"/>
  <c r="I14" i="153"/>
  <c r="I35" i="153" s="1"/>
  <c r="I13" i="168" s="1"/>
  <c r="I14" i="152"/>
  <c r="I35" i="152" s="1"/>
  <c r="Z14" i="154"/>
  <c r="Z14" i="169"/>
  <c r="Z35" i="169" s="1"/>
  <c r="Z14" i="153"/>
  <c r="Z35" i="153" s="1"/>
  <c r="Z13" i="168" s="1"/>
  <c r="Z14" i="152"/>
  <c r="Z35" i="152" s="1"/>
  <c r="J14" i="154"/>
  <c r="J14" i="169"/>
  <c r="J35" i="169" s="1"/>
  <c r="J14" i="153"/>
  <c r="J35" i="153" s="1"/>
  <c r="J13" i="168" s="1"/>
  <c r="J14" i="152"/>
  <c r="J35" i="152" s="1"/>
  <c r="Q16" i="154"/>
  <c r="Q16" i="169"/>
  <c r="Q37" i="169" s="1"/>
  <c r="Q16" i="153"/>
  <c r="Q37" i="153" s="1"/>
  <c r="Q15" i="168" s="1"/>
  <c r="Q16" i="152"/>
  <c r="Q37" i="152" s="1"/>
  <c r="L16" i="154"/>
  <c r="L16" i="169"/>
  <c r="L37" i="169" s="1"/>
  <c r="L16" i="153"/>
  <c r="L37" i="153" s="1"/>
  <c r="L15" i="168" s="1"/>
  <c r="L16" i="152"/>
  <c r="L37" i="152" s="1"/>
  <c r="E17" i="154"/>
  <c r="E17" i="169"/>
  <c r="E38" i="169" s="1"/>
  <c r="E17" i="153"/>
  <c r="E38" i="153" s="1"/>
  <c r="E16" i="168" s="1"/>
  <c r="E17" i="152"/>
  <c r="E38" i="152" s="1"/>
  <c r="W14" i="154"/>
  <c r="W14" i="169"/>
  <c r="W35" i="169" s="1"/>
  <c r="W14" i="153"/>
  <c r="W35" i="153" s="1"/>
  <c r="W13" i="168" s="1"/>
  <c r="W14" i="152"/>
  <c r="W35" i="152" s="1"/>
  <c r="L14" i="154"/>
  <c r="L14" i="169"/>
  <c r="L35" i="169" s="1"/>
  <c r="L14" i="153"/>
  <c r="L35" i="153" s="1"/>
  <c r="L13" i="168" s="1"/>
  <c r="L14" i="152"/>
  <c r="L35" i="152" s="1"/>
  <c r="M17" i="154"/>
  <c r="M17" i="169"/>
  <c r="M38" i="169" s="1"/>
  <c r="M17" i="153"/>
  <c r="M38" i="153" s="1"/>
  <c r="M16" i="168" s="1"/>
  <c r="M17" i="152"/>
  <c r="M38" i="152" s="1"/>
  <c r="V17" i="154"/>
  <c r="V17" i="169"/>
  <c r="V38" i="169" s="1"/>
  <c r="V17" i="153"/>
  <c r="V38" i="153" s="1"/>
  <c r="V16" i="168" s="1"/>
  <c r="V17" i="152"/>
  <c r="V38" i="152" s="1"/>
  <c r="T17" i="154"/>
  <c r="T17" i="169"/>
  <c r="T38" i="169" s="1"/>
  <c r="T17" i="153"/>
  <c r="T38" i="153" s="1"/>
  <c r="T16" i="168" s="1"/>
  <c r="T17" i="152"/>
  <c r="T38" i="152" s="1"/>
  <c r="W16" i="154"/>
  <c r="W16" i="169"/>
  <c r="W37" i="169" s="1"/>
  <c r="W16" i="153"/>
  <c r="W37" i="153" s="1"/>
  <c r="W15" i="168" s="1"/>
  <c r="W16" i="152"/>
  <c r="W37" i="152" s="1"/>
  <c r="R14" i="154"/>
  <c r="R14" i="169"/>
  <c r="R35" i="169" s="1"/>
  <c r="R14" i="153"/>
  <c r="R35" i="153" s="1"/>
  <c r="R13" i="168" s="1"/>
  <c r="R14" i="152"/>
  <c r="R35" i="152" s="1"/>
  <c r="U16" i="154"/>
  <c r="U16" i="169"/>
  <c r="U37" i="169" s="1"/>
  <c r="U16" i="153"/>
  <c r="U37" i="153" s="1"/>
  <c r="U15" i="168" s="1"/>
  <c r="U16" i="152"/>
  <c r="U37" i="152" s="1"/>
  <c r="AB16" i="154"/>
  <c r="AB16" i="169"/>
  <c r="AB37" i="169" s="1"/>
  <c r="AB16" i="152"/>
  <c r="AB37" i="152" s="1"/>
  <c r="AB16" i="153"/>
  <c r="AB37" i="153" s="1"/>
  <c r="AB15" i="168" s="1"/>
  <c r="AC16" i="154"/>
  <c r="AC16" i="169"/>
  <c r="AC37" i="169" s="1"/>
  <c r="AC16" i="153"/>
  <c r="AC37" i="153" s="1"/>
  <c r="AC15" i="168" s="1"/>
  <c r="AC16" i="152"/>
  <c r="AC37" i="152" s="1"/>
  <c r="U14" i="154"/>
  <c r="U14" i="169"/>
  <c r="U35" i="169" s="1"/>
  <c r="U14" i="153"/>
  <c r="U35" i="153" s="1"/>
  <c r="U13" i="168" s="1"/>
  <c r="U14" i="152"/>
  <c r="U35" i="152" s="1"/>
  <c r="H14" i="154"/>
  <c r="H14" i="169"/>
  <c r="H35" i="169" s="1"/>
  <c r="H14" i="153"/>
  <c r="H35" i="153" s="1"/>
  <c r="H13" i="168" s="1"/>
  <c r="H14" i="152"/>
  <c r="H35" i="152" s="1"/>
  <c r="G16" i="154"/>
  <c r="G16" i="169"/>
  <c r="G37" i="169" s="1"/>
  <c r="G16" i="153"/>
  <c r="G37" i="153" s="1"/>
  <c r="G15" i="168" s="1"/>
  <c r="G16" i="152"/>
  <c r="G37" i="152" s="1"/>
  <c r="S14" i="154"/>
  <c r="S14" i="169"/>
  <c r="S35" i="169" s="1"/>
  <c r="S14" i="153"/>
  <c r="S35" i="153" s="1"/>
  <c r="S13" i="168" s="1"/>
  <c r="S14" i="152"/>
  <c r="S35" i="152" s="1"/>
  <c r="C17" i="154"/>
  <c r="C17" i="169"/>
  <c r="C38" i="169" s="1"/>
  <c r="C17" i="153"/>
  <c r="C38" i="153" s="1"/>
  <c r="C16" i="168" s="1"/>
  <c r="C17" i="152"/>
  <c r="C38" i="152" s="1"/>
  <c r="Y14" i="154"/>
  <c r="Y14" i="169"/>
  <c r="Y35" i="169" s="1"/>
  <c r="Y14" i="153"/>
  <c r="Y35" i="153" s="1"/>
  <c r="Y13" i="168" s="1"/>
  <c r="Y14" i="152"/>
  <c r="Y35" i="152" s="1"/>
  <c r="AB14" i="154"/>
  <c r="AB14" i="169"/>
  <c r="AB35" i="169" s="1"/>
  <c r="AB14" i="153"/>
  <c r="AB35" i="153" s="1"/>
  <c r="AB13" i="168" s="1"/>
  <c r="AB14" i="152"/>
  <c r="AB35" i="152" s="1"/>
  <c r="AC14" i="154"/>
  <c r="AC14" i="169"/>
  <c r="AC35" i="169" s="1"/>
  <c r="AC14" i="153"/>
  <c r="AC35" i="153" s="1"/>
  <c r="AC13" i="168" s="1"/>
  <c r="AC14" i="152"/>
  <c r="AC35" i="152" s="1"/>
  <c r="F17" i="154"/>
  <c r="F17" i="169"/>
  <c r="F38" i="169" s="1"/>
  <c r="F17" i="153"/>
  <c r="F38" i="153" s="1"/>
  <c r="F16" i="168" s="1"/>
  <c r="F17" i="152"/>
  <c r="F38" i="152" s="1"/>
  <c r="Q14" i="154"/>
  <c r="Q14" i="169"/>
  <c r="Q35" i="169" s="1"/>
  <c r="Q14" i="153"/>
  <c r="Q35" i="153" s="1"/>
  <c r="Q13" i="168" s="1"/>
  <c r="Q14" i="152"/>
  <c r="Q35" i="152" s="1"/>
  <c r="AA16" i="154"/>
  <c r="AA16" i="169"/>
  <c r="AA37" i="169" s="1"/>
  <c r="AA16" i="153"/>
  <c r="AA37" i="153" s="1"/>
  <c r="AA15" i="168" s="1"/>
  <c r="AA16" i="152"/>
  <c r="AA37" i="152" s="1"/>
  <c r="I16" i="154"/>
  <c r="I16" i="169"/>
  <c r="I37" i="169" s="1"/>
  <c r="I16" i="153"/>
  <c r="I37" i="153" s="1"/>
  <c r="I15" i="168" s="1"/>
  <c r="I16" i="152"/>
  <c r="I37" i="152" s="1"/>
  <c r="AD14" i="169"/>
  <c r="AD35" i="169" s="1"/>
  <c r="AD14" i="154"/>
  <c r="AD14" i="153"/>
  <c r="AD35" i="153" s="1"/>
  <c r="AD13" i="168" s="1"/>
  <c r="AD14" i="152"/>
  <c r="AD35" i="152" s="1"/>
  <c r="N17" i="154"/>
  <c r="N17" i="169"/>
  <c r="N38" i="169" s="1"/>
  <c r="N17" i="153"/>
  <c r="N38" i="153" s="1"/>
  <c r="N16" i="168" s="1"/>
  <c r="N17" i="152"/>
  <c r="N38" i="152" s="1"/>
  <c r="H16" i="169"/>
  <c r="H37" i="169" s="1"/>
  <c r="H16" i="154"/>
  <c r="H16" i="153"/>
  <c r="H37" i="153" s="1"/>
  <c r="H15" i="168" s="1"/>
  <c r="H16" i="152"/>
  <c r="H37" i="152" s="1"/>
  <c r="K17" i="154"/>
  <c r="K17" i="169"/>
  <c r="K38" i="169" s="1"/>
  <c r="K17" i="152"/>
  <c r="K38" i="152" s="1"/>
  <c r="K17" i="153"/>
  <c r="K38" i="153" s="1"/>
  <c r="K16" i="168" s="1"/>
  <c r="P16" i="154"/>
  <c r="P16" i="169"/>
  <c r="P37" i="169" s="1"/>
  <c r="P16" i="153"/>
  <c r="P37" i="153" s="1"/>
  <c r="P15" i="168" s="1"/>
  <c r="P16" i="152"/>
  <c r="P37" i="152" s="1"/>
  <c r="AA14" i="154"/>
  <c r="AA14" i="169"/>
  <c r="AA35" i="169" s="1"/>
  <c r="AA14" i="153"/>
  <c r="AA35" i="153" s="1"/>
  <c r="AA13" i="168" s="1"/>
  <c r="AA14" i="152"/>
  <c r="AA35" i="152" s="1"/>
  <c r="X16" i="154"/>
  <c r="X16" i="169"/>
  <c r="X37" i="169" s="1"/>
  <c r="X16" i="153"/>
  <c r="X37" i="153" s="1"/>
  <c r="X15" i="168" s="1"/>
  <c r="X16" i="152"/>
  <c r="X37" i="152" s="1"/>
  <c r="R16" i="154"/>
  <c r="R16" i="169"/>
  <c r="R37" i="169" s="1"/>
  <c r="R16" i="153"/>
  <c r="R37" i="153" s="1"/>
  <c r="R15" i="168" s="1"/>
  <c r="R16" i="152"/>
  <c r="R37" i="152" s="1"/>
  <c r="G14" i="154"/>
  <c r="G14" i="169"/>
  <c r="G35" i="169" s="1"/>
  <c r="G14" i="153"/>
  <c r="G35" i="153" s="1"/>
  <c r="G13" i="168" s="1"/>
  <c r="G14" i="152"/>
  <c r="G35" i="152" s="1"/>
  <c r="AD16" i="154"/>
  <c r="AD16" i="169"/>
  <c r="AD37" i="169" s="1"/>
  <c r="AD16" i="153"/>
  <c r="AD37" i="153" s="1"/>
  <c r="AD15" i="168" s="1"/>
  <c r="AD16" i="152"/>
  <c r="AD37" i="152" s="1"/>
  <c r="D14" i="154"/>
  <c r="D14" i="169"/>
  <c r="D35" i="169" s="1"/>
  <c r="D14" i="153"/>
  <c r="D35" i="153" s="1"/>
  <c r="D13" i="168" s="1"/>
  <c r="D14" i="152"/>
  <c r="D35" i="152" s="1"/>
  <c r="Z16" i="154"/>
  <c r="Z16" i="169"/>
  <c r="Z37" i="169" s="1"/>
  <c r="Z16" i="153"/>
  <c r="Z37" i="153" s="1"/>
  <c r="Z15" i="168" s="1"/>
  <c r="Z16" i="152"/>
  <c r="Z37" i="152" s="1"/>
  <c r="J16" i="154"/>
  <c r="J16" i="169"/>
  <c r="J37" i="169" s="1"/>
  <c r="J16" i="153"/>
  <c r="J37" i="153" s="1"/>
  <c r="J15" i="168" s="1"/>
  <c r="J16" i="152"/>
  <c r="J37" i="152" s="1"/>
  <c r="Y16" i="154"/>
  <c r="Y16" i="169"/>
  <c r="Y37" i="169" s="1"/>
  <c r="Y16" i="153"/>
  <c r="Y37" i="153" s="1"/>
  <c r="Y15" i="168" s="1"/>
  <c r="Y16" i="152"/>
  <c r="Y37" i="152" s="1"/>
  <c r="D16" i="154"/>
  <c r="D16" i="169"/>
  <c r="D37" i="169" s="1"/>
  <c r="D16" i="153"/>
  <c r="D37" i="153" s="1"/>
  <c r="D15" i="168" s="1"/>
  <c r="D16" i="152"/>
  <c r="D37" i="152" s="1"/>
  <c r="P14" i="154"/>
  <c r="P14" i="169"/>
  <c r="P35" i="169" s="1"/>
  <c r="P14" i="153"/>
  <c r="P35" i="153" s="1"/>
  <c r="P13" i="168" s="1"/>
  <c r="P14" i="152"/>
  <c r="P35" i="152" s="1"/>
  <c r="X14" i="154"/>
  <c r="X14" i="169"/>
  <c r="X35" i="169" s="1"/>
  <c r="X14" i="153"/>
  <c r="X35" i="153" s="1"/>
  <c r="X13" i="168" s="1"/>
  <c r="X14" i="152"/>
  <c r="X35" i="152" s="1"/>
  <c r="B16" i="169"/>
  <c r="B37" i="169" s="1"/>
  <c r="B14" i="169"/>
  <c r="B35" i="169" s="1"/>
  <c r="B14" i="154"/>
  <c r="B14" i="153"/>
  <c r="B35" i="153" s="1"/>
  <c r="B13" i="168" s="1"/>
  <c r="B14" i="152"/>
  <c r="B35" i="152" s="1"/>
  <c r="B16" i="153"/>
  <c r="B37" i="153" s="1"/>
  <c r="B15" i="168" s="1"/>
  <c r="B16" i="152"/>
  <c r="B37" i="152" s="1"/>
  <c r="B16" i="154"/>
  <c r="I17" i="154" l="1"/>
  <c r="I17" i="169"/>
  <c r="I38" i="169" s="1"/>
  <c r="I17" i="153"/>
  <c r="I38" i="153" s="1"/>
  <c r="I16" i="168" s="1"/>
  <c r="I17" i="152"/>
  <c r="I38" i="152" s="1"/>
  <c r="R17" i="169"/>
  <c r="R38" i="169" s="1"/>
  <c r="R17" i="154"/>
  <c r="R17" i="153"/>
  <c r="R38" i="153" s="1"/>
  <c r="R16" i="168" s="1"/>
  <c r="R17" i="152"/>
  <c r="R38" i="152" s="1"/>
  <c r="D17" i="154"/>
  <c r="D17" i="169"/>
  <c r="D38" i="169" s="1"/>
  <c r="D17" i="153"/>
  <c r="D38" i="153" s="1"/>
  <c r="D16" i="168" s="1"/>
  <c r="D17" i="152"/>
  <c r="D38" i="152" s="1"/>
  <c r="X17" i="154"/>
  <c r="X17" i="169"/>
  <c r="X38" i="169" s="1"/>
  <c r="X17" i="153"/>
  <c r="X38" i="153" s="1"/>
  <c r="X16" i="168" s="1"/>
  <c r="X17" i="152"/>
  <c r="X38" i="152" s="1"/>
  <c r="U17" i="154"/>
  <c r="U17" i="169"/>
  <c r="U38" i="169" s="1"/>
  <c r="U17" i="153"/>
  <c r="U38" i="153" s="1"/>
  <c r="U16" i="168" s="1"/>
  <c r="U17" i="152"/>
  <c r="U38" i="152" s="1"/>
  <c r="G17" i="154"/>
  <c r="G17" i="169"/>
  <c r="G38" i="169" s="1"/>
  <c r="G17" i="153"/>
  <c r="G38" i="153" s="1"/>
  <c r="G16" i="168" s="1"/>
  <c r="G17" i="152"/>
  <c r="G38" i="152" s="1"/>
  <c r="AC17" i="154"/>
  <c r="AC17" i="169"/>
  <c r="AC38" i="169" s="1"/>
  <c r="AC17" i="153"/>
  <c r="AC38" i="153" s="1"/>
  <c r="AC16" i="168" s="1"/>
  <c r="AC17" i="152"/>
  <c r="AC38" i="152" s="1"/>
  <c r="AB17" i="154"/>
  <c r="AB17" i="169"/>
  <c r="AB38" i="169" s="1"/>
  <c r="AB17" i="153"/>
  <c r="AB38" i="153" s="1"/>
  <c r="AB16" i="168" s="1"/>
  <c r="AB17" i="152"/>
  <c r="AB38" i="152" s="1"/>
  <c r="Y17" i="154"/>
  <c r="Y17" i="169"/>
  <c r="Y38" i="169" s="1"/>
  <c r="Y17" i="153"/>
  <c r="Y38" i="153" s="1"/>
  <c r="Y16" i="168" s="1"/>
  <c r="Y17" i="152"/>
  <c r="Y38" i="152" s="1"/>
  <c r="H17" i="154"/>
  <c r="H17" i="169"/>
  <c r="H38" i="169" s="1"/>
  <c r="H17" i="153"/>
  <c r="H38" i="153" s="1"/>
  <c r="H16" i="168" s="1"/>
  <c r="H17" i="152"/>
  <c r="H38" i="152" s="1"/>
  <c r="AD17" i="154"/>
  <c r="AD17" i="169"/>
  <c r="AD38" i="169" s="1"/>
  <c r="AD17" i="153"/>
  <c r="AD38" i="153" s="1"/>
  <c r="AD16" i="168" s="1"/>
  <c r="AD17" i="152"/>
  <c r="AD38" i="152" s="1"/>
  <c r="AA17" i="154"/>
  <c r="AA17" i="169"/>
  <c r="AA38" i="169" s="1"/>
  <c r="AA17" i="153"/>
  <c r="AA38" i="153" s="1"/>
  <c r="AA16" i="168" s="1"/>
  <c r="AA17" i="152"/>
  <c r="AA38" i="152" s="1"/>
  <c r="Q17" i="154"/>
  <c r="Q17" i="169"/>
  <c r="Q38" i="169" s="1"/>
  <c r="Q17" i="153"/>
  <c r="Q38" i="153" s="1"/>
  <c r="Q16" i="168" s="1"/>
  <c r="Q17" i="152"/>
  <c r="Q38" i="152" s="1"/>
  <c r="L17" i="154"/>
  <c r="L17" i="169"/>
  <c r="L38" i="169" s="1"/>
  <c r="L17" i="153"/>
  <c r="L38" i="153" s="1"/>
  <c r="L16" i="168" s="1"/>
  <c r="L17" i="152"/>
  <c r="L38" i="152" s="1"/>
  <c r="P17" i="154"/>
  <c r="P17" i="169"/>
  <c r="P38" i="169" s="1"/>
  <c r="P17" i="153"/>
  <c r="P38" i="153" s="1"/>
  <c r="P16" i="168" s="1"/>
  <c r="P17" i="152"/>
  <c r="P38" i="152" s="1"/>
  <c r="J17" i="154"/>
  <c r="J17" i="169"/>
  <c r="J38" i="169" s="1"/>
  <c r="J17" i="153"/>
  <c r="J38" i="153" s="1"/>
  <c r="J16" i="168" s="1"/>
  <c r="J17" i="152"/>
  <c r="J38" i="152" s="1"/>
  <c r="Z17" i="154"/>
  <c r="Z17" i="169"/>
  <c r="Z38" i="169" s="1"/>
  <c r="Z17" i="153"/>
  <c r="Z38" i="153" s="1"/>
  <c r="Z16" i="168" s="1"/>
  <c r="Z17" i="152"/>
  <c r="Z38" i="152" s="1"/>
  <c r="S17" i="154"/>
  <c r="S17" i="169"/>
  <c r="S38" i="169" s="1"/>
  <c r="S17" i="153"/>
  <c r="S38" i="153" s="1"/>
  <c r="S16" i="168" s="1"/>
  <c r="S17" i="152"/>
  <c r="S38" i="152" s="1"/>
  <c r="W17" i="154"/>
  <c r="W17" i="169"/>
  <c r="W38" i="169" s="1"/>
  <c r="W17" i="153"/>
  <c r="W38" i="153" s="1"/>
  <c r="W16" i="168" s="1"/>
  <c r="W17" i="152"/>
  <c r="W38" i="152" s="1"/>
  <c r="B17" i="169"/>
  <c r="B38" i="169" s="1"/>
  <c r="B17" i="154"/>
  <c r="B17" i="153"/>
  <c r="B38" i="153" s="1"/>
  <c r="B16" i="168" s="1"/>
  <c r="B17" i="152"/>
  <c r="B38" i="152" s="1"/>
  <c r="B2" i="147"/>
  <c r="B21" i="147" s="1"/>
  <c r="B3" i="147"/>
  <c r="B22" i="147" s="1"/>
  <c r="B5" i="147" l="1"/>
  <c r="B24" i="147" s="1"/>
  <c r="C8" i="126" l="1"/>
  <c r="C29" i="126" s="1"/>
  <c r="C8" i="127"/>
  <c r="C8" i="122"/>
  <c r="C29" i="122" s="1"/>
  <c r="C8" i="113"/>
  <c r="C8" i="115" s="1"/>
  <c r="B21" i="127"/>
  <c r="B21" i="126"/>
  <c r="B42" i="126" s="1"/>
  <c r="B21" i="122"/>
  <c r="B42" i="122" s="1"/>
  <c r="B21" i="113"/>
  <c r="B21" i="115" s="1"/>
  <c r="C9" i="131"/>
  <c r="C9" i="130"/>
  <c r="C21" i="130" s="1"/>
  <c r="C10" i="126"/>
  <c r="C31" i="126" s="1"/>
  <c r="C10" i="122"/>
  <c r="C31" i="122" s="1"/>
  <c r="C9" i="128"/>
  <c r="C21" i="128" s="1"/>
  <c r="C10" i="127"/>
  <c r="C10" i="113"/>
  <c r="C10" i="115" s="1"/>
  <c r="C21" i="126"/>
  <c r="C42" i="126" s="1"/>
  <c r="C21" i="122"/>
  <c r="C42" i="122" s="1"/>
  <c r="C21" i="113"/>
  <c r="C21" i="115" s="1"/>
  <c r="C21" i="127"/>
  <c r="B10" i="127"/>
  <c r="B10" i="126"/>
  <c r="B31" i="126" s="1"/>
  <c r="B9" i="131"/>
  <c r="B9" i="130"/>
  <c r="B21" i="130" s="1"/>
  <c r="B9" i="128"/>
  <c r="B21" i="128" s="1"/>
  <c r="B10" i="122"/>
  <c r="B31" i="122" s="1"/>
  <c r="B10" i="113"/>
  <c r="B10" i="115" s="1"/>
  <c r="B8" i="126"/>
  <c r="B29" i="126" s="1"/>
  <c r="B8" i="127"/>
  <c r="B8" i="122"/>
  <c r="B29" i="122" s="1"/>
  <c r="B8" i="113"/>
  <c r="B8" i="115" s="1"/>
  <c r="C11" i="131" l="1"/>
  <c r="C11" i="130"/>
  <c r="C23" i="130" s="1"/>
  <c r="C11" i="128"/>
  <c r="C23" i="128" s="1"/>
  <c r="C13" i="127"/>
  <c r="C13" i="126"/>
  <c r="C34" i="126" s="1"/>
  <c r="C13" i="122"/>
  <c r="C34" i="122" s="1"/>
  <c r="C13" i="113"/>
  <c r="C13" i="115" s="1"/>
  <c r="C10" i="114"/>
  <c r="C31" i="114" s="1"/>
  <c r="C31" i="113"/>
  <c r="C11" i="126"/>
  <c r="C32" i="126" s="1"/>
  <c r="C11" i="127"/>
  <c r="C11" i="113"/>
  <c r="C11" i="115" s="1"/>
  <c r="C11" i="122"/>
  <c r="C32" i="122" s="1"/>
  <c r="B31" i="113"/>
  <c r="B10" i="114"/>
  <c r="B31" i="114" s="1"/>
  <c r="C42" i="113"/>
  <c r="C21" i="114"/>
  <c r="C42" i="114" s="1"/>
  <c r="B8" i="114"/>
  <c r="B29" i="114" s="1"/>
  <c r="B29" i="113"/>
  <c r="B21" i="114"/>
  <c r="B42" i="114" s="1"/>
  <c r="B42" i="113"/>
  <c r="C8" i="114"/>
  <c r="C29" i="114" s="1"/>
  <c r="C29" i="113"/>
  <c r="B11" i="131"/>
  <c r="B11" i="130"/>
  <c r="B23" i="130" s="1"/>
  <c r="B11" i="128"/>
  <c r="B23" i="128" s="1"/>
  <c r="B13" i="127"/>
  <c r="B13" i="126"/>
  <c r="B34" i="126" s="1"/>
  <c r="B13" i="122"/>
  <c r="B34" i="122" s="1"/>
  <c r="B13" i="113"/>
  <c r="B13" i="115" s="1"/>
  <c r="B11" i="127"/>
  <c r="B11" i="113"/>
  <c r="B11" i="115" s="1"/>
  <c r="B11" i="126"/>
  <c r="B32" i="126" s="1"/>
  <c r="B11" i="122"/>
  <c r="B32" i="122" s="1"/>
  <c r="B13" i="114" l="1"/>
  <c r="B34" i="114" s="1"/>
  <c r="B34" i="113"/>
  <c r="C13" i="114"/>
  <c r="C34" i="114" s="1"/>
  <c r="C34" i="113"/>
  <c r="C14" i="127"/>
  <c r="C14" i="126"/>
  <c r="C35" i="126" s="1"/>
  <c r="C14" i="122"/>
  <c r="C35" i="122" s="1"/>
  <c r="C14" i="113"/>
  <c r="C14" i="115" s="1"/>
  <c r="B11" i="114"/>
  <c r="B32" i="114" s="1"/>
  <c r="B32" i="113"/>
  <c r="C13" i="128"/>
  <c r="C25" i="128" s="1"/>
  <c r="C13" i="131"/>
  <c r="C16" i="122"/>
  <c r="C37" i="122" s="1"/>
  <c r="C13" i="130"/>
  <c r="C25" i="130" s="1"/>
  <c r="C16" i="113"/>
  <c r="C16" i="115" s="1"/>
  <c r="C16" i="127"/>
  <c r="C16" i="126"/>
  <c r="C37" i="126" s="1"/>
  <c r="B14" i="127"/>
  <c r="B14" i="126"/>
  <c r="B35" i="126" s="1"/>
  <c r="B14" i="113"/>
  <c r="B14" i="115" s="1"/>
  <c r="B14" i="122"/>
  <c r="B35" i="122" s="1"/>
  <c r="B13" i="128"/>
  <c r="B25" i="128" s="1"/>
  <c r="B16" i="126"/>
  <c r="B37" i="126" s="1"/>
  <c r="B13" i="131"/>
  <c r="B13" i="130"/>
  <c r="B25" i="130" s="1"/>
  <c r="B16" i="122"/>
  <c r="B37" i="122" s="1"/>
  <c r="B16" i="127"/>
  <c r="B16" i="113"/>
  <c r="B16" i="115" s="1"/>
  <c r="C11" i="114"/>
  <c r="C32" i="114" s="1"/>
  <c r="C32" i="113"/>
  <c r="C16" i="114" l="1"/>
  <c r="C37" i="114" s="1"/>
  <c r="C37" i="113"/>
  <c r="C35" i="113"/>
  <c r="C14" i="114"/>
  <c r="C35" i="114" s="1"/>
  <c r="B19" i="127"/>
  <c r="B19" i="122"/>
  <c r="B40" i="122" s="1"/>
  <c r="B19" i="113"/>
  <c r="B19" i="115" s="1"/>
  <c r="B19" i="126"/>
  <c r="B40" i="126" s="1"/>
  <c r="C17" i="126"/>
  <c r="C38" i="126" s="1"/>
  <c r="C17" i="127"/>
  <c r="C17" i="122"/>
  <c r="C38" i="122" s="1"/>
  <c r="C17" i="113"/>
  <c r="C17" i="115" s="1"/>
  <c r="B37" i="113"/>
  <c r="B16" i="114"/>
  <c r="B37" i="114" s="1"/>
  <c r="B14" i="114"/>
  <c r="B35" i="114" s="1"/>
  <c r="B35" i="113"/>
  <c r="B17" i="127"/>
  <c r="B17" i="126"/>
  <c r="B38" i="126" s="1"/>
  <c r="B17" i="122"/>
  <c r="B38" i="122" s="1"/>
  <c r="B17" i="113"/>
  <c r="B17" i="115" s="1"/>
  <c r="C19" i="127"/>
  <c r="C19" i="126"/>
  <c r="C40" i="126" s="1"/>
  <c r="C19" i="113"/>
  <c r="C19" i="115" s="1"/>
  <c r="C19" i="122"/>
  <c r="C40" i="122" s="1"/>
  <c r="C38" i="113" l="1"/>
  <c r="C17" i="114"/>
  <c r="C38" i="114" s="1"/>
  <c r="B19" i="114"/>
  <c r="B40" i="114" s="1"/>
  <c r="B40" i="113"/>
  <c r="C40" i="113"/>
  <c r="C19" i="114"/>
  <c r="C40" i="114" s="1"/>
  <c r="B38" i="113"/>
  <c r="B17" i="114"/>
  <c r="B38" i="114" s="1"/>
  <c r="B3" i="149" l="1"/>
  <c r="B2" i="149"/>
  <c r="B2" i="148" l="1"/>
  <c r="B21" i="148" s="1"/>
  <c r="B3" i="148"/>
  <c r="B22" i="148" s="1"/>
  <c r="B2" i="75" l="1"/>
  <c r="B21" i="75" s="1"/>
  <c r="B3" i="75"/>
  <c r="B3" i="111" s="1"/>
  <c r="B22" i="111" s="1"/>
  <c r="B22" i="75" l="1"/>
  <c r="B2" i="111"/>
  <c r="B21" i="111" s="1"/>
  <c r="B3" i="112"/>
  <c r="B2" i="112"/>
  <c r="B2" i="138" l="1"/>
  <c r="B21" i="138" s="1"/>
  <c r="B3" i="139"/>
  <c r="B3" i="138" l="1"/>
  <c r="B22" i="138" s="1"/>
  <c r="B2" i="139"/>
  <c r="B5" i="138" l="1"/>
  <c r="B19" i="138" l="1"/>
  <c r="B8" i="138"/>
  <c r="B5" i="139"/>
  <c r="B24" i="138"/>
  <c r="B6" i="138"/>
  <c r="B11" i="138" l="1"/>
  <c r="B27" i="138"/>
  <c r="B8" i="139"/>
  <c r="B25" i="138"/>
  <c r="B6" i="139"/>
  <c r="B9" i="138"/>
  <c r="B38" i="138"/>
  <c r="B19" i="139"/>
  <c r="B30" i="138" l="1"/>
  <c r="B11" i="139"/>
  <c r="B9" i="139"/>
  <c r="B28" i="138"/>
  <c r="B14" i="138"/>
  <c r="B12" i="138"/>
  <c r="B33" i="138" l="1"/>
  <c r="B14" i="139"/>
  <c r="B17" i="138"/>
  <c r="B15" i="138"/>
  <c r="B31" i="138"/>
  <c r="B12" i="139"/>
  <c r="B36" i="138" l="1"/>
  <c r="B17" i="139"/>
  <c r="B15" i="139"/>
  <c r="B34" i="138"/>
  <c r="B4" i="135" l="1"/>
  <c r="B25" i="135" s="1"/>
  <c r="B5" i="135"/>
  <c r="B26" i="135" s="1"/>
  <c r="B4" i="134"/>
  <c r="B25" i="134" s="1"/>
  <c r="B5" i="134"/>
  <c r="B26" i="134" s="1"/>
  <c r="B4" i="133"/>
  <c r="B5" i="133"/>
  <c r="B7" i="135" l="1"/>
  <c r="B28" i="135" s="1"/>
  <c r="B7" i="133"/>
  <c r="B7" i="134"/>
  <c r="B28" i="134" s="1"/>
  <c r="B8" i="135" l="1"/>
  <c r="B29" i="135" s="1"/>
  <c r="B8" i="133"/>
  <c r="B8" i="134"/>
  <c r="B29" i="134" s="1"/>
  <c r="B11" i="135"/>
  <c r="B32" i="135" s="1"/>
  <c r="B11" i="133"/>
  <c r="B11" i="134"/>
  <c r="B32" i="134" s="1"/>
  <c r="B13" i="133"/>
  <c r="B13" i="135"/>
  <c r="B34" i="135" s="1"/>
  <c r="B13" i="134"/>
  <c r="B34" i="134" s="1"/>
  <c r="B21" i="133"/>
  <c r="B21" i="135"/>
  <c r="B42" i="135" s="1"/>
  <c r="B21" i="134"/>
  <c r="B42" i="134" s="1"/>
  <c r="B10" i="135"/>
  <c r="B31" i="135" s="1"/>
  <c r="B10" i="133"/>
  <c r="B10" i="134"/>
  <c r="B31" i="134" s="1"/>
  <c r="B14" i="133" l="1"/>
  <c r="B14" i="134"/>
  <c r="B35" i="134" s="1"/>
  <c r="B14" i="135"/>
  <c r="B35" i="135" s="1"/>
  <c r="B16" i="133"/>
  <c r="B16" i="135"/>
  <c r="B37" i="135" s="1"/>
  <c r="B16" i="134"/>
  <c r="B37" i="134" s="1"/>
  <c r="B17" i="133" l="1"/>
  <c r="B17" i="135"/>
  <c r="B38" i="135" s="1"/>
  <c r="B17" i="134"/>
  <c r="B38" i="134" s="1"/>
  <c r="B19" i="133"/>
  <c r="B19" i="135"/>
  <c r="B40" i="135" s="1"/>
  <c r="B19" i="134"/>
  <c r="B40" i="134" s="1"/>
  <c r="B20" i="125" l="1"/>
  <c r="B5" i="125"/>
  <c r="B24" i="125" s="1"/>
  <c r="B4" i="125"/>
  <c r="B23" i="125" s="1"/>
  <c r="S4" i="80"/>
  <c r="S24" i="80" s="1"/>
  <c r="S5" i="80"/>
  <c r="S25" i="80" s="1"/>
  <c r="N4" i="80"/>
  <c r="N24" i="80" s="1"/>
  <c r="N5" i="80"/>
  <c r="N25" i="80" s="1"/>
  <c r="N7" i="80" l="1"/>
  <c r="N27" i="80" s="1"/>
  <c r="S7" i="80"/>
  <c r="S27" i="80" s="1"/>
  <c r="B7" i="125"/>
  <c r="B26" i="125" s="1"/>
  <c r="AJ4" i="80"/>
  <c r="AJ24" i="80" s="1"/>
  <c r="AK4" i="80"/>
  <c r="AK24" i="80" s="1"/>
  <c r="AJ5" i="80"/>
  <c r="AJ25" i="80" s="1"/>
  <c r="AK5" i="80"/>
  <c r="AK25" i="80" s="1"/>
  <c r="AC4" i="80"/>
  <c r="AC24" i="80" s="1"/>
  <c r="AD4" i="80"/>
  <c r="AD24" i="80" s="1"/>
  <c r="AE4" i="80"/>
  <c r="AE24" i="80" s="1"/>
  <c r="AF4" i="80"/>
  <c r="AF24" i="80" s="1"/>
  <c r="AG4" i="80"/>
  <c r="AG24" i="80" s="1"/>
  <c r="AH4" i="80"/>
  <c r="AH24" i="80" s="1"/>
  <c r="AI4" i="80"/>
  <c r="AI24" i="80" s="1"/>
  <c r="AC5" i="80"/>
  <c r="AC25" i="80" s="1"/>
  <c r="AD5" i="80"/>
  <c r="AD25" i="80" s="1"/>
  <c r="AE5" i="80"/>
  <c r="AE25" i="80" s="1"/>
  <c r="AF5" i="80"/>
  <c r="AF25" i="80" s="1"/>
  <c r="AG5" i="80"/>
  <c r="AG25" i="80" s="1"/>
  <c r="AH5" i="80"/>
  <c r="AH25" i="80" s="1"/>
  <c r="AI5" i="80"/>
  <c r="AI25" i="80" s="1"/>
  <c r="B8" i="125" l="1"/>
  <c r="B27" i="125" s="1"/>
  <c r="N8" i="80"/>
  <c r="N28" i="80" s="1"/>
  <c r="N21" i="80"/>
  <c r="N41" i="80" s="1"/>
  <c r="S10" i="80"/>
  <c r="S30" i="80" s="1"/>
  <c r="S21" i="80"/>
  <c r="S41" i="80" s="1"/>
  <c r="N10" i="80"/>
  <c r="N30" i="80" s="1"/>
  <c r="B10" i="125"/>
  <c r="B29" i="125" s="1"/>
  <c r="S8" i="80"/>
  <c r="S28" i="80" s="1"/>
  <c r="B4" i="80"/>
  <c r="B24" i="80" s="1"/>
  <c r="B5" i="80"/>
  <c r="B25" i="80" s="1"/>
  <c r="B11" i="125" l="1"/>
  <c r="B30" i="125" s="1"/>
  <c r="N11" i="80"/>
  <c r="N31" i="80" s="1"/>
  <c r="S11" i="80"/>
  <c r="S31" i="80" s="1"/>
  <c r="S13" i="80"/>
  <c r="S33" i="80" s="1"/>
  <c r="B13" i="125"/>
  <c r="B32" i="125" s="1"/>
  <c r="N13" i="80"/>
  <c r="N33" i="80" s="1"/>
  <c r="AC21" i="80"/>
  <c r="AC41" i="80" s="1"/>
  <c r="AI10" i="80"/>
  <c r="AI30" i="80" s="1"/>
  <c r="AK7" i="80"/>
  <c r="AK27" i="80" s="1"/>
  <c r="AJ7" i="80"/>
  <c r="AJ27" i="80" s="1"/>
  <c r="AG8" i="80"/>
  <c r="AG28" i="80" s="1"/>
  <c r="AI7" i="80"/>
  <c r="AI27" i="80" s="1"/>
  <c r="AE7" i="80"/>
  <c r="AE27" i="80" s="1"/>
  <c r="AH7" i="80"/>
  <c r="AH27" i="80" s="1"/>
  <c r="AD7" i="80"/>
  <c r="AD27" i="80" s="1"/>
  <c r="AG7" i="80"/>
  <c r="AG27" i="80" s="1"/>
  <c r="AC7" i="80"/>
  <c r="AC27" i="80" s="1"/>
  <c r="B8" i="80"/>
  <c r="B28" i="80" s="1"/>
  <c r="B7" i="80"/>
  <c r="B27" i="80" s="1"/>
  <c r="T4" i="80"/>
  <c r="T24" i="80" s="1"/>
  <c r="U4" i="80"/>
  <c r="U24" i="80" s="1"/>
  <c r="V4" i="80"/>
  <c r="V24" i="80" s="1"/>
  <c r="W4" i="80"/>
  <c r="W24" i="80" s="1"/>
  <c r="X4" i="80"/>
  <c r="X24" i="80" s="1"/>
  <c r="Y4" i="80"/>
  <c r="Y24" i="80" s="1"/>
  <c r="Z4" i="80"/>
  <c r="Z24" i="80" s="1"/>
  <c r="AA4" i="80"/>
  <c r="AA24" i="80" s="1"/>
  <c r="AB4" i="80"/>
  <c r="AB24" i="80" s="1"/>
  <c r="T5" i="80"/>
  <c r="T25" i="80" s="1"/>
  <c r="U5" i="80"/>
  <c r="U25" i="80" s="1"/>
  <c r="V5" i="80"/>
  <c r="V25" i="80" s="1"/>
  <c r="W5" i="80"/>
  <c r="W25" i="80" s="1"/>
  <c r="X5" i="80"/>
  <c r="X25" i="80" s="1"/>
  <c r="Y5" i="80"/>
  <c r="Y25" i="80" s="1"/>
  <c r="Z5" i="80"/>
  <c r="Z25" i="80" s="1"/>
  <c r="AA5" i="80"/>
  <c r="AA25" i="80" s="1"/>
  <c r="AB5" i="80"/>
  <c r="AB25" i="80" s="1"/>
  <c r="AI21" i="80" l="1"/>
  <c r="AI41" i="80" s="1"/>
  <c r="AC10" i="80"/>
  <c r="AC30" i="80" s="1"/>
  <c r="AH10" i="80"/>
  <c r="AH30" i="80" s="1"/>
  <c r="AI8" i="80"/>
  <c r="AI28" i="80" s="1"/>
  <c r="AG10" i="80"/>
  <c r="AG30" i="80" s="1"/>
  <c r="N16" i="80"/>
  <c r="N36" i="80" s="1"/>
  <c r="B16" i="125"/>
  <c r="B35" i="125" s="1"/>
  <c r="B14" i="125"/>
  <c r="B33" i="125" s="1"/>
  <c r="N14" i="80"/>
  <c r="N34" i="80" s="1"/>
  <c r="S14" i="80"/>
  <c r="S34" i="80" s="1"/>
  <c r="S16" i="80"/>
  <c r="S36" i="80" s="1"/>
  <c r="AD21" i="80"/>
  <c r="AD41" i="80" s="1"/>
  <c r="AG21" i="80"/>
  <c r="AG41" i="80" s="1"/>
  <c r="AK10" i="80"/>
  <c r="AK30" i="80" s="1"/>
  <c r="AJ21" i="80"/>
  <c r="AJ41" i="80" s="1"/>
  <c r="AH21" i="80"/>
  <c r="AH41" i="80" s="1"/>
  <c r="AC8" i="80"/>
  <c r="AC28" i="80" s="1"/>
  <c r="AC11" i="80"/>
  <c r="AC31" i="80" s="1"/>
  <c r="AH8" i="80"/>
  <c r="AH28" i="80" s="1"/>
  <c r="AJ8" i="80"/>
  <c r="AJ28" i="80" s="1"/>
  <c r="AD8" i="80"/>
  <c r="AD28" i="80" s="1"/>
  <c r="AD13" i="80"/>
  <c r="AD33" i="80" s="1"/>
  <c r="AE21" i="80"/>
  <c r="AE41" i="80" s="1"/>
  <c r="AJ10" i="80"/>
  <c r="AJ30" i="80" s="1"/>
  <c r="AK8" i="80"/>
  <c r="AK28" i="80" s="1"/>
  <c r="AK21" i="80"/>
  <c r="AK41" i="80" s="1"/>
  <c r="AI13" i="80"/>
  <c r="AI33" i="80" s="1"/>
  <c r="AE8" i="80"/>
  <c r="AE28" i="80" s="1"/>
  <c r="AI11" i="80"/>
  <c r="AI31" i="80" s="1"/>
  <c r="AD10" i="80"/>
  <c r="AD30" i="80" s="1"/>
  <c r="AE10" i="80"/>
  <c r="AE30" i="80" s="1"/>
  <c r="B21" i="80"/>
  <c r="B41" i="80" s="1"/>
  <c r="B10" i="80"/>
  <c r="B30" i="80" s="1"/>
  <c r="AG11" i="80" l="1"/>
  <c r="AG31" i="80" s="1"/>
  <c r="AH11" i="80"/>
  <c r="AH31" i="80" s="1"/>
  <c r="AJ11" i="80"/>
  <c r="AJ31" i="80" s="1"/>
  <c r="AG13" i="80"/>
  <c r="AG33" i="80" s="1"/>
  <c r="AH13" i="80"/>
  <c r="AH33" i="80" s="1"/>
  <c r="AH16" i="80"/>
  <c r="AH36" i="80" s="1"/>
  <c r="AH17" i="80"/>
  <c r="AH37" i="80" s="1"/>
  <c r="AJ13" i="80"/>
  <c r="AJ33" i="80" s="1"/>
  <c r="AC13" i="80"/>
  <c r="AC33" i="80" s="1"/>
  <c r="B17" i="125"/>
  <c r="B36" i="125" s="1"/>
  <c r="N17" i="80"/>
  <c r="N37" i="80" s="1"/>
  <c r="N19" i="80"/>
  <c r="N39" i="80" s="1"/>
  <c r="S17" i="80"/>
  <c r="S37" i="80" s="1"/>
  <c r="AD11" i="80"/>
  <c r="AD31" i="80" s="1"/>
  <c r="S19" i="80"/>
  <c r="S39" i="80" s="1"/>
  <c r="AH14" i="80"/>
  <c r="AH34" i="80" s="1"/>
  <c r="AK13" i="80"/>
  <c r="AK33" i="80" s="1"/>
  <c r="AI16" i="80"/>
  <c r="AI36" i="80" s="1"/>
  <c r="AE11" i="80"/>
  <c r="AE31" i="80" s="1"/>
  <c r="AI14" i="80"/>
  <c r="AI34" i="80" s="1"/>
  <c r="AK11" i="80"/>
  <c r="AK31" i="80" s="1"/>
  <c r="AD16" i="80"/>
  <c r="AD36" i="80" s="1"/>
  <c r="AE13" i="80"/>
  <c r="AE33" i="80" s="1"/>
  <c r="AD14" i="80"/>
  <c r="AD34" i="80" s="1"/>
  <c r="AG14" i="80"/>
  <c r="AG34" i="80" s="1"/>
  <c r="B11" i="80"/>
  <c r="B31" i="80" s="1"/>
  <c r="B13" i="80"/>
  <c r="B33" i="80" s="1"/>
  <c r="U7" i="80"/>
  <c r="U27" i="80" s="1"/>
  <c r="T7" i="80"/>
  <c r="T27" i="80" s="1"/>
  <c r="AC16" i="80" l="1"/>
  <c r="AC36" i="80" s="1"/>
  <c r="AH19" i="80"/>
  <c r="AH39" i="80" s="1"/>
  <c r="AC14" i="80"/>
  <c r="AC34" i="80" s="1"/>
  <c r="AJ19" i="80"/>
  <c r="AJ39" i="80" s="1"/>
  <c r="AJ16" i="80"/>
  <c r="AJ36" i="80" s="1"/>
  <c r="AJ14" i="80"/>
  <c r="AJ34" i="80" s="1"/>
  <c r="AG16" i="80"/>
  <c r="AG36" i="80" s="1"/>
  <c r="AG17" i="80"/>
  <c r="AG37" i="80" s="1"/>
  <c r="AD17" i="80"/>
  <c r="AD37" i="80" s="1"/>
  <c r="AK14" i="80"/>
  <c r="AK34" i="80" s="1"/>
  <c r="AC19" i="80"/>
  <c r="AC39" i="80" s="1"/>
  <c r="AC17" i="80"/>
  <c r="AC37" i="80" s="1"/>
  <c r="AE16" i="80"/>
  <c r="AE36" i="80" s="1"/>
  <c r="AI19" i="80"/>
  <c r="AI39" i="80" s="1"/>
  <c r="AD19" i="80"/>
  <c r="AD39" i="80" s="1"/>
  <c r="AK16" i="80"/>
  <c r="AK36" i="80" s="1"/>
  <c r="AI17" i="80"/>
  <c r="AI37" i="80" s="1"/>
  <c r="AE14" i="80"/>
  <c r="AE34" i="80" s="1"/>
  <c r="B16" i="80"/>
  <c r="B36" i="80" s="1"/>
  <c r="B14" i="80"/>
  <c r="B34" i="80" s="1"/>
  <c r="U10" i="80"/>
  <c r="U30" i="80" s="1"/>
  <c r="T21" i="80"/>
  <c r="T41" i="80" s="1"/>
  <c r="U21" i="80"/>
  <c r="U41" i="80" s="1"/>
  <c r="T10" i="80"/>
  <c r="T30" i="80" s="1"/>
  <c r="T8" i="80"/>
  <c r="T28" i="80" s="1"/>
  <c r="U8" i="80"/>
  <c r="U28" i="80" s="1"/>
  <c r="AJ17" i="80" l="1"/>
  <c r="AJ37" i="80" s="1"/>
  <c r="AG19" i="80"/>
  <c r="AG39" i="80" s="1"/>
  <c r="AK19" i="80"/>
  <c r="AK39" i="80" s="1"/>
  <c r="AK17" i="80"/>
  <c r="AK37" i="80" s="1"/>
  <c r="AE17" i="80"/>
  <c r="AE37" i="80" s="1"/>
  <c r="AE19" i="80"/>
  <c r="AE39" i="80" s="1"/>
  <c r="B19" i="80"/>
  <c r="B39" i="80" s="1"/>
  <c r="B17" i="80"/>
  <c r="B37" i="80" s="1"/>
  <c r="T11" i="80"/>
  <c r="T31" i="80" s="1"/>
  <c r="T13" i="80"/>
  <c r="T33" i="80" s="1"/>
  <c r="U13" i="80"/>
  <c r="U33" i="80" s="1"/>
  <c r="U11" i="80"/>
  <c r="U31" i="80" s="1"/>
  <c r="C4" i="125"/>
  <c r="D4" i="125"/>
  <c r="E4" i="125"/>
  <c r="C5" i="125"/>
  <c r="D5" i="125"/>
  <c r="E5" i="125"/>
  <c r="C4" i="109"/>
  <c r="C25" i="109" s="1"/>
  <c r="C5" i="109"/>
  <c r="C26" i="109" s="1"/>
  <c r="C4" i="108"/>
  <c r="C25" i="108" s="1"/>
  <c r="C5" i="108"/>
  <c r="C26" i="108" s="1"/>
  <c r="C4" i="80"/>
  <c r="C24" i="80" s="1"/>
  <c r="D4" i="80"/>
  <c r="D24" i="80" s="1"/>
  <c r="E4" i="80"/>
  <c r="E24" i="80" s="1"/>
  <c r="F4" i="80"/>
  <c r="F24" i="80" s="1"/>
  <c r="G4" i="80"/>
  <c r="G24" i="80" s="1"/>
  <c r="H4" i="80"/>
  <c r="H24" i="80" s="1"/>
  <c r="I4" i="80"/>
  <c r="I24" i="80" s="1"/>
  <c r="J4" i="80"/>
  <c r="J24" i="80" s="1"/>
  <c r="K4" i="80"/>
  <c r="K24" i="80" s="1"/>
  <c r="L4" i="80"/>
  <c r="L24" i="80" s="1"/>
  <c r="M4" i="80"/>
  <c r="M24" i="80" s="1"/>
  <c r="O4" i="80"/>
  <c r="O24" i="80" s="1"/>
  <c r="P4" i="80"/>
  <c r="P24" i="80" s="1"/>
  <c r="Q4" i="80"/>
  <c r="Q24" i="80" s="1"/>
  <c r="R4" i="80"/>
  <c r="R24" i="80" s="1"/>
  <c r="C5" i="80"/>
  <c r="C25" i="80" s="1"/>
  <c r="D5" i="80"/>
  <c r="D25" i="80" s="1"/>
  <c r="E5" i="80"/>
  <c r="E25" i="80" s="1"/>
  <c r="F5" i="80"/>
  <c r="F25" i="80" s="1"/>
  <c r="G5" i="80"/>
  <c r="G25" i="80" s="1"/>
  <c r="H5" i="80"/>
  <c r="H25" i="80" s="1"/>
  <c r="I5" i="80"/>
  <c r="I25" i="80" s="1"/>
  <c r="J5" i="80"/>
  <c r="J25" i="80" s="1"/>
  <c r="K5" i="80"/>
  <c r="K25" i="80" s="1"/>
  <c r="L5" i="80"/>
  <c r="L25" i="80" s="1"/>
  <c r="M5" i="80"/>
  <c r="M25" i="80" s="1"/>
  <c r="O5" i="80"/>
  <c r="O25" i="80" s="1"/>
  <c r="P5" i="80"/>
  <c r="P25" i="80" s="1"/>
  <c r="Q5" i="80"/>
  <c r="Q25" i="80" s="1"/>
  <c r="R5" i="80"/>
  <c r="R25" i="80" s="1"/>
  <c r="T16" i="80" l="1"/>
  <c r="T36" i="80" s="1"/>
  <c r="U16" i="80"/>
  <c r="U36" i="80" s="1"/>
  <c r="T14" i="80"/>
  <c r="T34" i="80" s="1"/>
  <c r="U14" i="80"/>
  <c r="U34" i="80" s="1"/>
  <c r="U19" i="80" l="1"/>
  <c r="U39" i="80" s="1"/>
  <c r="T19" i="80"/>
  <c r="T39" i="80" s="1"/>
  <c r="U17" i="80"/>
  <c r="U37" i="80" s="1"/>
  <c r="T17" i="80"/>
  <c r="T37" i="80" s="1"/>
  <c r="E20" i="125"/>
  <c r="D20" i="125"/>
  <c r="C20" i="125"/>
  <c r="C23" i="125"/>
  <c r="D23" i="125"/>
  <c r="E23" i="125"/>
  <c r="D24" i="125"/>
  <c r="C24" i="125"/>
  <c r="E24" i="125"/>
  <c r="H7" i="80" l="1"/>
  <c r="H27" i="80" s="1"/>
  <c r="F7" i="80"/>
  <c r="F27" i="80" s="1"/>
  <c r="G7" i="80"/>
  <c r="G27" i="80" s="1"/>
  <c r="B4" i="108"/>
  <c r="B5" i="108"/>
  <c r="B4" i="103"/>
  <c r="C4" i="103"/>
  <c r="B5" i="103"/>
  <c r="C5" i="103"/>
  <c r="F8" i="80" l="1"/>
  <c r="F28" i="80" s="1"/>
  <c r="F10" i="80"/>
  <c r="F30" i="80" s="1"/>
  <c r="H10" i="80"/>
  <c r="H30" i="80" s="1"/>
  <c r="F21" i="80"/>
  <c r="F41" i="80" s="1"/>
  <c r="G21" i="80"/>
  <c r="G41" i="80" s="1"/>
  <c r="G8" i="80"/>
  <c r="G28" i="80" s="1"/>
  <c r="H21" i="80"/>
  <c r="H41" i="80" s="1"/>
  <c r="G10" i="80"/>
  <c r="G30" i="80" s="1"/>
  <c r="H8" i="80"/>
  <c r="H28" i="80" s="1"/>
  <c r="G11" i="80" l="1"/>
  <c r="G31" i="80" s="1"/>
  <c r="G13" i="80"/>
  <c r="G33" i="80" s="1"/>
  <c r="F13" i="80"/>
  <c r="F33" i="80" s="1"/>
  <c r="H13" i="80"/>
  <c r="H33" i="80" s="1"/>
  <c r="F11" i="80"/>
  <c r="F31" i="80" s="1"/>
  <c r="H11" i="80"/>
  <c r="H31" i="80" s="1"/>
  <c r="F16" i="80" l="1"/>
  <c r="F36" i="80" s="1"/>
  <c r="F14" i="80"/>
  <c r="F34" i="80" s="1"/>
  <c r="H14" i="80"/>
  <c r="H34" i="80" s="1"/>
  <c r="G16" i="80"/>
  <c r="G36" i="80" s="1"/>
  <c r="H16" i="80"/>
  <c r="H36" i="80" s="1"/>
  <c r="G14" i="80"/>
  <c r="G34" i="80" s="1"/>
  <c r="F19" i="80" l="1"/>
  <c r="F39" i="80" s="1"/>
  <c r="H19" i="80"/>
  <c r="H39" i="80" s="1"/>
  <c r="F17" i="80"/>
  <c r="F37" i="80" s="1"/>
  <c r="H17" i="80"/>
  <c r="H37" i="80" s="1"/>
  <c r="G19" i="80"/>
  <c r="G39" i="80" s="1"/>
  <c r="G17" i="80"/>
  <c r="G37" i="80" s="1"/>
  <c r="V7" i="80" l="1"/>
  <c r="V27" i="80" s="1"/>
  <c r="Y7" i="80"/>
  <c r="Y27" i="80" s="1"/>
  <c r="AB7" i="80"/>
  <c r="AB27" i="80" s="1"/>
  <c r="X7" i="80"/>
  <c r="X27" i="80" s="1"/>
  <c r="Z7" i="80"/>
  <c r="Z27" i="80" s="1"/>
  <c r="AA7" i="80"/>
  <c r="AA27" i="80" s="1"/>
  <c r="W7" i="80"/>
  <c r="W27" i="80" s="1"/>
  <c r="L7" i="80"/>
  <c r="L27" i="80" s="1"/>
  <c r="D7" i="125"/>
  <c r="D26" i="125" s="1"/>
  <c r="P7" i="80"/>
  <c r="P27" i="80" s="1"/>
  <c r="K7" i="80"/>
  <c r="K27" i="80" s="1"/>
  <c r="D7" i="80"/>
  <c r="D27" i="80" s="1"/>
  <c r="R7" i="80"/>
  <c r="R27" i="80" s="1"/>
  <c r="E7" i="80"/>
  <c r="E27" i="80" s="1"/>
  <c r="C7" i="125"/>
  <c r="C26" i="125" s="1"/>
  <c r="O7" i="80"/>
  <c r="O27" i="80" s="1"/>
  <c r="J7" i="80"/>
  <c r="J27" i="80" s="1"/>
  <c r="C7" i="80"/>
  <c r="C27" i="80" s="1"/>
  <c r="E7" i="125"/>
  <c r="E26" i="125" s="1"/>
  <c r="Q7" i="80"/>
  <c r="Q27" i="80" s="1"/>
  <c r="M7" i="80"/>
  <c r="M27" i="80" s="1"/>
  <c r="I7" i="80"/>
  <c r="I27" i="80" s="1"/>
  <c r="C7" i="109"/>
  <c r="C28" i="109" s="1"/>
  <c r="C7" i="108"/>
  <c r="C28" i="108" s="1"/>
  <c r="C7" i="103"/>
  <c r="B7" i="108"/>
  <c r="B7" i="103"/>
  <c r="C7" i="84"/>
  <c r="C7" i="72"/>
  <c r="C7" i="83"/>
  <c r="B7" i="84"/>
  <c r="B7" i="83"/>
  <c r="B7" i="72"/>
  <c r="AB10" i="80" l="1"/>
  <c r="AB30" i="80" s="1"/>
  <c r="W21" i="80"/>
  <c r="W41" i="80" s="1"/>
  <c r="Z10" i="80"/>
  <c r="Z30" i="80" s="1"/>
  <c r="V21" i="80"/>
  <c r="V41" i="80" s="1"/>
  <c r="AB8" i="80"/>
  <c r="AB28" i="80" s="1"/>
  <c r="Z21" i="80"/>
  <c r="Z41" i="80" s="1"/>
  <c r="AB21" i="80"/>
  <c r="AB41" i="80" s="1"/>
  <c r="V8" i="80"/>
  <c r="V28" i="80" s="1"/>
  <c r="AA21" i="80"/>
  <c r="AA41" i="80" s="1"/>
  <c r="X10" i="80"/>
  <c r="X30" i="80" s="1"/>
  <c r="Y10" i="80"/>
  <c r="Y30" i="80" s="1"/>
  <c r="X21" i="80"/>
  <c r="X41" i="80" s="1"/>
  <c r="Y8" i="80"/>
  <c r="Y28" i="80" s="1"/>
  <c r="V10" i="80"/>
  <c r="V30" i="80" s="1"/>
  <c r="R8" i="80"/>
  <c r="R28" i="80" s="1"/>
  <c r="AA10" i="80"/>
  <c r="AA30" i="80" s="1"/>
  <c r="AA8" i="80"/>
  <c r="AA28" i="80" s="1"/>
  <c r="Y21" i="80"/>
  <c r="Y41" i="80" s="1"/>
  <c r="X8" i="80"/>
  <c r="X28" i="80" s="1"/>
  <c r="Z8" i="80"/>
  <c r="Z28" i="80" s="1"/>
  <c r="W10" i="80"/>
  <c r="W30" i="80" s="1"/>
  <c r="W8" i="80"/>
  <c r="W28" i="80" s="1"/>
  <c r="R10" i="80"/>
  <c r="R30" i="80" s="1"/>
  <c r="C10" i="108"/>
  <c r="C31" i="108" s="1"/>
  <c r="C10" i="109"/>
  <c r="C31" i="109" s="1"/>
  <c r="R21" i="80"/>
  <c r="R41" i="80" s="1"/>
  <c r="D8" i="80"/>
  <c r="D28" i="80" s="1"/>
  <c r="AB11" i="80" l="1"/>
  <c r="AB31" i="80" s="1"/>
  <c r="Y11" i="80"/>
  <c r="Y31" i="80" s="1"/>
  <c r="AA11" i="80"/>
  <c r="AA31" i="80" s="1"/>
  <c r="Z13" i="80"/>
  <c r="Z33" i="80" s="1"/>
  <c r="W11" i="80"/>
  <c r="W31" i="80" s="1"/>
  <c r="AB13" i="80"/>
  <c r="AB33" i="80" s="1"/>
  <c r="Y13" i="80"/>
  <c r="Y33" i="80" s="1"/>
  <c r="W13" i="80"/>
  <c r="W33" i="80" s="1"/>
  <c r="AA13" i="80"/>
  <c r="AA33" i="80" s="1"/>
  <c r="Z11" i="80"/>
  <c r="Z31" i="80" s="1"/>
  <c r="V13" i="80"/>
  <c r="V33" i="80" s="1"/>
  <c r="V11" i="80"/>
  <c r="V31" i="80" s="1"/>
  <c r="X13" i="80"/>
  <c r="X33" i="80" s="1"/>
  <c r="X11" i="80"/>
  <c r="X31" i="80" s="1"/>
  <c r="R11" i="80"/>
  <c r="R31" i="80" s="1"/>
  <c r="C13" i="109"/>
  <c r="C34" i="109" s="1"/>
  <c r="C13" i="108"/>
  <c r="C34" i="108" s="1"/>
  <c r="R13" i="80"/>
  <c r="R33" i="80" s="1"/>
  <c r="R14" i="80" l="1"/>
  <c r="R34" i="80" s="1"/>
  <c r="V14" i="80"/>
  <c r="V34" i="80" s="1"/>
  <c r="X14" i="80"/>
  <c r="X34" i="80" s="1"/>
  <c r="W16" i="80"/>
  <c r="W36" i="80" s="1"/>
  <c r="AA14" i="80"/>
  <c r="AA34" i="80" s="1"/>
  <c r="Z16" i="80"/>
  <c r="Z36" i="80" s="1"/>
  <c r="AA16" i="80"/>
  <c r="AA36" i="80" s="1"/>
  <c r="AB14" i="80"/>
  <c r="AB34" i="80" s="1"/>
  <c r="Z14" i="80"/>
  <c r="Z34" i="80" s="1"/>
  <c r="W14" i="80"/>
  <c r="W34" i="80" s="1"/>
  <c r="Y14" i="80"/>
  <c r="Y34" i="80" s="1"/>
  <c r="Y16" i="80"/>
  <c r="Y36" i="80" s="1"/>
  <c r="AB16" i="80"/>
  <c r="AB36" i="80" s="1"/>
  <c r="V16" i="80"/>
  <c r="V36" i="80" s="1"/>
  <c r="X16" i="80"/>
  <c r="X36" i="80" s="1"/>
  <c r="R16" i="80"/>
  <c r="R36" i="80" s="1"/>
  <c r="B4" i="76"/>
  <c r="B25" i="76" s="1"/>
  <c r="B5" i="76"/>
  <c r="B26" i="76" s="1"/>
  <c r="B4" i="84"/>
  <c r="C4" i="84"/>
  <c r="B5" i="84"/>
  <c r="C5" i="84"/>
  <c r="B4" i="83"/>
  <c r="B16" i="83" s="1"/>
  <c r="C4" i="83"/>
  <c r="C16" i="83" s="1"/>
  <c r="B5" i="83"/>
  <c r="B17" i="83" s="1"/>
  <c r="C5" i="83"/>
  <c r="C17" i="83" s="1"/>
  <c r="B4" i="72"/>
  <c r="B16" i="72" s="1"/>
  <c r="C4" i="72"/>
  <c r="C16" i="72" s="1"/>
  <c r="B5" i="72"/>
  <c r="B17" i="72" s="1"/>
  <c r="C5" i="72"/>
  <c r="C17" i="72" s="1"/>
  <c r="B4" i="110"/>
  <c r="C4" i="110"/>
  <c r="B5" i="110"/>
  <c r="C5" i="110"/>
  <c r="B25" i="108"/>
  <c r="B26" i="108"/>
  <c r="B4" i="104"/>
  <c r="C4" i="104"/>
  <c r="B5" i="104"/>
  <c r="C5" i="104"/>
  <c r="C25" i="103"/>
  <c r="B26" i="103"/>
  <c r="C26" i="103"/>
  <c r="B25" i="103"/>
  <c r="B4" i="102"/>
  <c r="B25" i="102" s="1"/>
  <c r="C4" i="102"/>
  <c r="C25" i="102" s="1"/>
  <c r="B5" i="102"/>
  <c r="B26" i="102" s="1"/>
  <c r="C5" i="102"/>
  <c r="C26" i="102" s="1"/>
  <c r="Z17" i="80" l="1"/>
  <c r="Z37" i="80" s="1"/>
  <c r="AB17" i="80"/>
  <c r="AB37" i="80" s="1"/>
  <c r="X19" i="80"/>
  <c r="X39" i="80" s="1"/>
  <c r="Z19" i="80"/>
  <c r="Z39" i="80" s="1"/>
  <c r="AB19" i="80"/>
  <c r="AB39" i="80" s="1"/>
  <c r="X17" i="80"/>
  <c r="X37" i="80" s="1"/>
  <c r="AA19" i="80"/>
  <c r="AA39" i="80" s="1"/>
  <c r="Y17" i="80"/>
  <c r="Y37" i="80" s="1"/>
  <c r="V17" i="80"/>
  <c r="V37" i="80" s="1"/>
  <c r="W19" i="80"/>
  <c r="W39" i="80" s="1"/>
  <c r="W17" i="80"/>
  <c r="W37" i="80" s="1"/>
  <c r="AA17" i="80"/>
  <c r="AA37" i="80" s="1"/>
  <c r="Y19" i="80"/>
  <c r="Y39" i="80" s="1"/>
  <c r="V19" i="80"/>
  <c r="V39" i="80" s="1"/>
  <c r="R19" i="80"/>
  <c r="R39" i="80" s="1"/>
  <c r="R17" i="80"/>
  <c r="R37" i="80" s="1"/>
  <c r="C19" i="72"/>
  <c r="C7" i="110"/>
  <c r="C7" i="104"/>
  <c r="C19" i="83"/>
  <c r="C28" i="103"/>
  <c r="C7" i="102"/>
  <c r="C28" i="102" s="1"/>
  <c r="D21" i="80" l="1"/>
  <c r="D41" i="80" s="1"/>
  <c r="E10" i="125"/>
  <c r="E29" i="125" s="1"/>
  <c r="Q10" i="80"/>
  <c r="Q30" i="80" s="1"/>
  <c r="K10" i="80"/>
  <c r="K30" i="80" s="1"/>
  <c r="C10" i="80"/>
  <c r="C30" i="80" s="1"/>
  <c r="O21" i="80"/>
  <c r="O41" i="80" s="1"/>
  <c r="D10" i="80"/>
  <c r="D30" i="80" s="1"/>
  <c r="C21" i="108"/>
  <c r="C42" i="108" s="1"/>
  <c r="C21" i="109"/>
  <c r="C42" i="109" s="1"/>
  <c r="D8" i="125"/>
  <c r="D27" i="125" s="1"/>
  <c r="P8" i="80"/>
  <c r="P28" i="80" s="1"/>
  <c r="C10" i="125"/>
  <c r="C29" i="125" s="1"/>
  <c r="O10" i="80"/>
  <c r="O30" i="80" s="1"/>
  <c r="M21" i="80"/>
  <c r="M41" i="80" s="1"/>
  <c r="J8" i="80"/>
  <c r="J28" i="80" s="1"/>
  <c r="E8" i="80"/>
  <c r="E28" i="80" s="1"/>
  <c r="M8" i="80"/>
  <c r="M28" i="80" s="1"/>
  <c r="L21" i="80"/>
  <c r="L41" i="80" s="1"/>
  <c r="Q21" i="80"/>
  <c r="Q41" i="80" s="1"/>
  <c r="K8" i="80"/>
  <c r="K28" i="80" s="1"/>
  <c r="E21" i="80"/>
  <c r="E41" i="80" s="1"/>
  <c r="I21" i="80"/>
  <c r="I41" i="80" s="1"/>
  <c r="K21" i="80"/>
  <c r="K41" i="80" s="1"/>
  <c r="J21" i="80"/>
  <c r="J41" i="80" s="1"/>
  <c r="L10" i="80"/>
  <c r="L30" i="80" s="1"/>
  <c r="I8" i="80"/>
  <c r="I28" i="80" s="1"/>
  <c r="E10" i="80"/>
  <c r="E30" i="80" s="1"/>
  <c r="P21" i="80"/>
  <c r="P41" i="80" s="1"/>
  <c r="C8" i="108"/>
  <c r="C29" i="108" s="1"/>
  <c r="C8" i="109"/>
  <c r="C29" i="109" s="1"/>
  <c r="E8" i="125"/>
  <c r="E27" i="125" s="1"/>
  <c r="Q8" i="80"/>
  <c r="Q28" i="80" s="1"/>
  <c r="J10" i="80"/>
  <c r="J30" i="80" s="1"/>
  <c r="D10" i="125"/>
  <c r="D29" i="125" s="1"/>
  <c r="P10" i="80"/>
  <c r="P30" i="80" s="1"/>
  <c r="C8" i="125"/>
  <c r="C27" i="125" s="1"/>
  <c r="O8" i="80"/>
  <c r="O28" i="80" s="1"/>
  <c r="C8" i="80"/>
  <c r="C28" i="80" s="1"/>
  <c r="C21" i="80"/>
  <c r="C41" i="80" s="1"/>
  <c r="L8" i="80"/>
  <c r="L28" i="80" s="1"/>
  <c r="M10" i="80"/>
  <c r="M30" i="80" s="1"/>
  <c r="I10" i="80"/>
  <c r="I30" i="80" s="1"/>
  <c r="C8" i="103"/>
  <c r="C29" i="103" s="1"/>
  <c r="C21" i="103"/>
  <c r="C42" i="103" s="1"/>
  <c r="C10" i="103"/>
  <c r="C31" i="103" s="1"/>
  <c r="C9" i="84"/>
  <c r="C9" i="72"/>
  <c r="C21" i="72" s="1"/>
  <c r="C9" i="83"/>
  <c r="C21" i="83" s="1"/>
  <c r="C10" i="110"/>
  <c r="C10" i="104"/>
  <c r="C10" i="102"/>
  <c r="C31" i="102" s="1"/>
  <c r="C21" i="110"/>
  <c r="C21" i="104"/>
  <c r="C21" i="102"/>
  <c r="C42" i="102" s="1"/>
  <c r="C8" i="110"/>
  <c r="C8" i="104"/>
  <c r="C8" i="102"/>
  <c r="C29" i="102" s="1"/>
  <c r="D13" i="125" l="1"/>
  <c r="D32" i="125" s="1"/>
  <c r="P13" i="80"/>
  <c r="P33" i="80" s="1"/>
  <c r="K13" i="80"/>
  <c r="K33" i="80" s="1"/>
  <c r="C13" i="80"/>
  <c r="C33" i="80" s="1"/>
  <c r="C11" i="109"/>
  <c r="C32" i="109" s="1"/>
  <c r="C11" i="108"/>
  <c r="C32" i="108" s="1"/>
  <c r="J11" i="80"/>
  <c r="J31" i="80" s="1"/>
  <c r="I11" i="80"/>
  <c r="I31" i="80" s="1"/>
  <c r="E11" i="125"/>
  <c r="E30" i="125" s="1"/>
  <c r="Q11" i="80"/>
  <c r="Q31" i="80" s="1"/>
  <c r="J13" i="80"/>
  <c r="J33" i="80" s="1"/>
  <c r="L13" i="80"/>
  <c r="L33" i="80" s="1"/>
  <c r="D11" i="125"/>
  <c r="D30" i="125" s="1"/>
  <c r="P11" i="80"/>
  <c r="P31" i="80" s="1"/>
  <c r="K11" i="80"/>
  <c r="K31" i="80" s="1"/>
  <c r="C11" i="80"/>
  <c r="C31" i="80" s="1"/>
  <c r="D13" i="80"/>
  <c r="D33" i="80" s="1"/>
  <c r="C11" i="125"/>
  <c r="C30" i="125" s="1"/>
  <c r="O11" i="80"/>
  <c r="O31" i="80" s="1"/>
  <c r="E13" i="80"/>
  <c r="E33" i="80" s="1"/>
  <c r="I13" i="80"/>
  <c r="I33" i="80" s="1"/>
  <c r="D11" i="80"/>
  <c r="D31" i="80" s="1"/>
  <c r="C13" i="125"/>
  <c r="C32" i="125" s="1"/>
  <c r="O13" i="80"/>
  <c r="O33" i="80" s="1"/>
  <c r="E13" i="125"/>
  <c r="E32" i="125" s="1"/>
  <c r="Q13" i="80"/>
  <c r="Q33" i="80" s="1"/>
  <c r="M11" i="80"/>
  <c r="M31" i="80" s="1"/>
  <c r="E11" i="80"/>
  <c r="E31" i="80" s="1"/>
  <c r="M13" i="80"/>
  <c r="M33" i="80" s="1"/>
  <c r="L11" i="80"/>
  <c r="L31" i="80" s="1"/>
  <c r="C11" i="103"/>
  <c r="C32" i="103" s="1"/>
  <c r="C13" i="103"/>
  <c r="C34" i="103" s="1"/>
  <c r="C11" i="84"/>
  <c r="C11" i="83"/>
  <c r="C23" i="83" s="1"/>
  <c r="C11" i="72"/>
  <c r="C23" i="72" s="1"/>
  <c r="C11" i="110"/>
  <c r="C11" i="104"/>
  <c r="C11" i="102"/>
  <c r="C32" i="102" s="1"/>
  <c r="C13" i="110"/>
  <c r="C13" i="104"/>
  <c r="C13" i="102"/>
  <c r="C34" i="102" s="1"/>
  <c r="E14" i="125" l="1"/>
  <c r="E33" i="125" s="1"/>
  <c r="Q14" i="80"/>
  <c r="Q34" i="80" s="1"/>
  <c r="M16" i="80"/>
  <c r="M36" i="80" s="1"/>
  <c r="M14" i="80"/>
  <c r="M34" i="80" s="1"/>
  <c r="D14" i="125"/>
  <c r="D33" i="125" s="1"/>
  <c r="P14" i="80"/>
  <c r="P34" i="80" s="1"/>
  <c r="K16" i="80"/>
  <c r="K36" i="80" s="1"/>
  <c r="C16" i="80"/>
  <c r="C36" i="80" s="1"/>
  <c r="C14" i="108"/>
  <c r="C35" i="108" s="1"/>
  <c r="C14" i="109"/>
  <c r="C35" i="109" s="1"/>
  <c r="J14" i="80"/>
  <c r="J34" i="80" s="1"/>
  <c r="L16" i="80"/>
  <c r="L36" i="80" s="1"/>
  <c r="D14" i="80"/>
  <c r="D34" i="80" s="1"/>
  <c r="D16" i="125"/>
  <c r="D35" i="125" s="1"/>
  <c r="P16" i="80"/>
  <c r="P36" i="80" s="1"/>
  <c r="K14" i="80"/>
  <c r="K34" i="80" s="1"/>
  <c r="C14" i="80"/>
  <c r="C34" i="80" s="1"/>
  <c r="C16" i="108"/>
  <c r="C37" i="108" s="1"/>
  <c r="C16" i="109"/>
  <c r="C37" i="109" s="1"/>
  <c r="I14" i="80"/>
  <c r="I34" i="80" s="1"/>
  <c r="E16" i="80"/>
  <c r="E36" i="80" s="1"/>
  <c r="C16" i="125"/>
  <c r="C35" i="125" s="1"/>
  <c r="O16" i="80"/>
  <c r="O36" i="80" s="1"/>
  <c r="J16" i="80"/>
  <c r="J36" i="80" s="1"/>
  <c r="E16" i="125"/>
  <c r="E35" i="125" s="1"/>
  <c r="Q16" i="80"/>
  <c r="Q36" i="80" s="1"/>
  <c r="D16" i="80"/>
  <c r="D36" i="80" s="1"/>
  <c r="I16" i="80"/>
  <c r="I36" i="80" s="1"/>
  <c r="E14" i="80"/>
  <c r="E34" i="80" s="1"/>
  <c r="C14" i="125"/>
  <c r="C33" i="125" s="1"/>
  <c r="O14" i="80"/>
  <c r="O34" i="80" s="1"/>
  <c r="L14" i="80"/>
  <c r="L34" i="80" s="1"/>
  <c r="C14" i="103"/>
  <c r="C35" i="103" s="1"/>
  <c r="C16" i="103"/>
  <c r="C37" i="103" s="1"/>
  <c r="C13" i="83"/>
  <c r="C25" i="83" s="1"/>
  <c r="C13" i="72"/>
  <c r="C25" i="72" s="1"/>
  <c r="C13" i="84"/>
  <c r="C14" i="104"/>
  <c r="C14" i="110"/>
  <c r="C14" i="102"/>
  <c r="C35" i="102" s="1"/>
  <c r="C16" i="110"/>
  <c r="C16" i="104"/>
  <c r="C16" i="102"/>
  <c r="C37" i="102" s="1"/>
  <c r="Q19" i="80" l="1"/>
  <c r="Q39" i="80" s="1"/>
  <c r="C17" i="80"/>
  <c r="C37" i="80" s="1"/>
  <c r="K19" i="80"/>
  <c r="K39" i="80" s="1"/>
  <c r="J19" i="80"/>
  <c r="J39" i="80" s="1"/>
  <c r="D19" i="80"/>
  <c r="D39" i="80" s="1"/>
  <c r="M19" i="80"/>
  <c r="M39" i="80" s="1"/>
  <c r="L19" i="80"/>
  <c r="L39" i="80" s="1"/>
  <c r="L17" i="80"/>
  <c r="L37" i="80" s="1"/>
  <c r="C19" i="80"/>
  <c r="C39" i="80" s="1"/>
  <c r="I19" i="80"/>
  <c r="I39" i="80" s="1"/>
  <c r="O19" i="80"/>
  <c r="O39" i="80" s="1"/>
  <c r="D17" i="80"/>
  <c r="D37" i="80" s="1"/>
  <c r="E17" i="125"/>
  <c r="E36" i="125" s="1"/>
  <c r="Q17" i="80"/>
  <c r="Q37" i="80" s="1"/>
  <c r="P19" i="80"/>
  <c r="P39" i="80" s="1"/>
  <c r="K17" i="80"/>
  <c r="K37" i="80" s="1"/>
  <c r="C17" i="109"/>
  <c r="C38" i="109" s="1"/>
  <c r="C17" i="108"/>
  <c r="C38" i="108" s="1"/>
  <c r="J17" i="80"/>
  <c r="J37" i="80" s="1"/>
  <c r="E17" i="80"/>
  <c r="E37" i="80" s="1"/>
  <c r="E19" i="80"/>
  <c r="E39" i="80" s="1"/>
  <c r="D17" i="125"/>
  <c r="D36" i="125" s="1"/>
  <c r="P17" i="80"/>
  <c r="P37" i="80" s="1"/>
  <c r="C19" i="109"/>
  <c r="C40" i="109" s="1"/>
  <c r="C19" i="108"/>
  <c r="C40" i="108" s="1"/>
  <c r="I17" i="80"/>
  <c r="I37" i="80" s="1"/>
  <c r="M17" i="80"/>
  <c r="M37" i="80" s="1"/>
  <c r="C17" i="125"/>
  <c r="C36" i="125" s="1"/>
  <c r="O17" i="80"/>
  <c r="O37" i="80" s="1"/>
  <c r="C17" i="103"/>
  <c r="C38" i="103" s="1"/>
  <c r="C19" i="103"/>
  <c r="C40" i="103" s="1"/>
  <c r="C17" i="110"/>
  <c r="C17" i="102"/>
  <c r="C38" i="102" s="1"/>
  <c r="C17" i="104"/>
  <c r="C19" i="110"/>
  <c r="C19" i="104"/>
  <c r="C19" i="102"/>
  <c r="C40" i="102" s="1"/>
  <c r="B7" i="76" l="1"/>
  <c r="B28" i="76" s="1"/>
  <c r="B19" i="83"/>
  <c r="B7" i="110"/>
  <c r="B19" i="72"/>
  <c r="B7" i="104"/>
  <c r="B28" i="103"/>
  <c r="B28" i="108"/>
  <c r="B7" i="102"/>
  <c r="B28" i="102" s="1"/>
  <c r="B10" i="108" l="1"/>
  <c r="B31" i="108" s="1"/>
  <c r="B10" i="103"/>
  <c r="B31" i="103" s="1"/>
  <c r="B21" i="108"/>
  <c r="B42" i="108" s="1"/>
  <c r="B21" i="103"/>
  <c r="B42" i="103" s="1"/>
  <c r="B8" i="108"/>
  <c r="B29" i="108" s="1"/>
  <c r="B8" i="103"/>
  <c r="B29" i="103" s="1"/>
  <c r="B9" i="72"/>
  <c r="B21" i="72" s="1"/>
  <c r="B9" i="84"/>
  <c r="B9" i="83"/>
  <c r="B21" i="83" s="1"/>
  <c r="B21" i="76"/>
  <c r="B42" i="76" s="1"/>
  <c r="B21" i="104"/>
  <c r="B21" i="102"/>
  <c r="B42" i="102" s="1"/>
  <c r="B21" i="110"/>
  <c r="B10" i="76"/>
  <c r="B31" i="76" s="1"/>
  <c r="B8" i="110"/>
  <c r="B8" i="104"/>
  <c r="B8" i="102"/>
  <c r="B29" i="102" s="1"/>
  <c r="B8" i="76"/>
  <c r="B29" i="76" s="1"/>
  <c r="B10" i="104"/>
  <c r="B10" i="102"/>
  <c r="B31" i="102" s="1"/>
  <c r="B10" i="110"/>
  <c r="B11" i="108" l="1"/>
  <c r="B32" i="108" s="1"/>
  <c r="B11" i="103"/>
  <c r="B32" i="103" s="1"/>
  <c r="B13" i="108"/>
  <c r="B34" i="108" s="1"/>
  <c r="B13" i="103"/>
  <c r="B34" i="103" s="1"/>
  <c r="B11" i="72"/>
  <c r="B23" i="72" s="1"/>
  <c r="B11" i="84"/>
  <c r="B11" i="83"/>
  <c r="B23" i="83" s="1"/>
  <c r="B13" i="110"/>
  <c r="B13" i="104"/>
  <c r="B13" i="102"/>
  <c r="B34" i="102" s="1"/>
  <c r="B11" i="104"/>
  <c r="B11" i="110"/>
  <c r="B11" i="102"/>
  <c r="B32" i="102" s="1"/>
  <c r="B11" i="76"/>
  <c r="B32" i="76" s="1"/>
  <c r="B13" i="76"/>
  <c r="B34" i="76" s="1"/>
  <c r="B14" i="108" l="1"/>
  <c r="B35" i="108" s="1"/>
  <c r="B14" i="103"/>
  <c r="B35" i="103" s="1"/>
  <c r="B16" i="108"/>
  <c r="B37" i="108" s="1"/>
  <c r="B16" i="103"/>
  <c r="B37" i="103" s="1"/>
  <c r="B13" i="72"/>
  <c r="B25" i="72" s="1"/>
  <c r="B13" i="84"/>
  <c r="B13" i="83"/>
  <c r="B25" i="83" s="1"/>
  <c r="B16" i="110"/>
  <c r="B16" i="104"/>
  <c r="B16" i="102"/>
  <c r="B37" i="102" s="1"/>
  <c r="B14" i="76"/>
  <c r="B35" i="76" s="1"/>
  <c r="B16" i="76"/>
  <c r="B37" i="76" s="1"/>
  <c r="B14" i="110"/>
  <c r="B14" i="102"/>
  <c r="B35" i="102" s="1"/>
  <c r="B14" i="104"/>
  <c r="B19" i="108" l="1"/>
  <c r="B40" i="108" s="1"/>
  <c r="B19" i="103"/>
  <c r="B40" i="103" s="1"/>
  <c r="B17" i="108"/>
  <c r="B38" i="108" s="1"/>
  <c r="B17" i="103"/>
  <c r="B38" i="103" s="1"/>
  <c r="B19" i="104"/>
  <c r="B19" i="102"/>
  <c r="B40" i="102" s="1"/>
  <c r="B19" i="110"/>
  <c r="B17" i="110"/>
  <c r="B17" i="104"/>
  <c r="B17" i="102"/>
  <c r="B38" i="102" s="1"/>
  <c r="B17" i="76"/>
  <c r="B38" i="76" s="1"/>
  <c r="B19" i="76"/>
  <c r="B40" i="76" s="1"/>
  <c r="B4" i="109" l="1"/>
  <c r="B25" i="109" s="1"/>
  <c r="B5" i="109"/>
  <c r="B26" i="109" s="1"/>
  <c r="B5" i="87" l="1"/>
  <c r="B25" i="87" s="1"/>
  <c r="B5" i="88"/>
  <c r="B4" i="88"/>
  <c r="B4" i="87"/>
  <c r="B24" i="87" s="1"/>
  <c r="AZ5" i="120" l="1"/>
  <c r="AZ17" i="120" s="1"/>
  <c r="AY5" i="120"/>
  <c r="AY17" i="120" s="1"/>
  <c r="AX5" i="120"/>
  <c r="AX17" i="120" s="1"/>
  <c r="AW5" i="120"/>
  <c r="AW17" i="120" s="1"/>
  <c r="AV5" i="120"/>
  <c r="AV17" i="120" s="1"/>
  <c r="AU5" i="120"/>
  <c r="AU17" i="120" s="1"/>
  <c r="AT5" i="120"/>
  <c r="AT17" i="120" s="1"/>
  <c r="AS5" i="120"/>
  <c r="AS17" i="120" s="1"/>
  <c r="AR5" i="120"/>
  <c r="AR17" i="120" s="1"/>
  <c r="AQ5" i="120"/>
  <c r="AQ17" i="120" s="1"/>
  <c r="AP5" i="120"/>
  <c r="AP17" i="120" s="1"/>
  <c r="AO5" i="120"/>
  <c r="AO17" i="120" s="1"/>
  <c r="AN5" i="120"/>
  <c r="AN17" i="120" s="1"/>
  <c r="AM5" i="120"/>
  <c r="AM17" i="120" s="1"/>
  <c r="AL5" i="120"/>
  <c r="AL17" i="120" s="1"/>
  <c r="AK5" i="120"/>
  <c r="AK17" i="120" s="1"/>
  <c r="AJ5" i="120"/>
  <c r="AJ17" i="120" s="1"/>
  <c r="AI5" i="120"/>
  <c r="AI17" i="120" s="1"/>
  <c r="AH5" i="120"/>
  <c r="AH17" i="120" s="1"/>
  <c r="AG5" i="120"/>
  <c r="AG17" i="120" s="1"/>
  <c r="AF5" i="120"/>
  <c r="AF17" i="120" s="1"/>
  <c r="AE5" i="120"/>
  <c r="AE17" i="120" s="1"/>
  <c r="AD5" i="120"/>
  <c r="AD17" i="120" s="1"/>
  <c r="AC5" i="120"/>
  <c r="AC17" i="120" s="1"/>
  <c r="AB5" i="120"/>
  <c r="AB17" i="120" s="1"/>
  <c r="AA5" i="120"/>
  <c r="AA17" i="120" s="1"/>
  <c r="Z5" i="120"/>
  <c r="Z17" i="120" s="1"/>
  <c r="Y5" i="120"/>
  <c r="Y17" i="120" s="1"/>
  <c r="X5" i="120"/>
  <c r="X17" i="120" s="1"/>
  <c r="W5" i="120"/>
  <c r="W17" i="120" s="1"/>
  <c r="V5" i="120"/>
  <c r="V17" i="120" s="1"/>
  <c r="U5" i="120"/>
  <c r="U17" i="120" s="1"/>
  <c r="T5" i="120"/>
  <c r="T17" i="120" s="1"/>
  <c r="S5" i="120"/>
  <c r="S17" i="120" s="1"/>
  <c r="R5" i="120"/>
  <c r="R17" i="120" s="1"/>
  <c r="Q5" i="120"/>
  <c r="Q17" i="120" s="1"/>
  <c r="P5" i="120"/>
  <c r="P17" i="120" s="1"/>
  <c r="O5" i="120"/>
  <c r="O17" i="120" s="1"/>
  <c r="N5" i="120"/>
  <c r="N17" i="120" s="1"/>
  <c r="M5" i="120"/>
  <c r="M17" i="120" s="1"/>
  <c r="L5" i="120"/>
  <c r="L17" i="120" s="1"/>
  <c r="K5" i="120"/>
  <c r="K17" i="120" s="1"/>
  <c r="J5" i="120"/>
  <c r="J17" i="120" s="1"/>
  <c r="I5" i="120"/>
  <c r="I17" i="120" s="1"/>
  <c r="H5" i="120"/>
  <c r="H17" i="120" s="1"/>
  <c r="G5" i="120"/>
  <c r="G17" i="120" s="1"/>
  <c r="F5" i="120"/>
  <c r="F17" i="120" s="1"/>
  <c r="E5" i="120"/>
  <c r="E17" i="120" s="1"/>
  <c r="D5" i="120"/>
  <c r="D17" i="120" s="1"/>
  <c r="C5" i="120"/>
  <c r="C17" i="120" s="1"/>
  <c r="B5" i="120"/>
  <c r="B17" i="120" s="1"/>
  <c r="AZ4" i="120"/>
  <c r="AZ16" i="120" s="1"/>
  <c r="AY4" i="120"/>
  <c r="AY16" i="120" s="1"/>
  <c r="AX4" i="120"/>
  <c r="AX16" i="120" s="1"/>
  <c r="AW4" i="120"/>
  <c r="AW16" i="120" s="1"/>
  <c r="AV4" i="120"/>
  <c r="AV16" i="120" s="1"/>
  <c r="AU4" i="120"/>
  <c r="AU16" i="120" s="1"/>
  <c r="AT4" i="120"/>
  <c r="AT16" i="120" s="1"/>
  <c r="AS4" i="120"/>
  <c r="AS16" i="120" s="1"/>
  <c r="AR4" i="120"/>
  <c r="AR16" i="120" s="1"/>
  <c r="AQ4" i="120"/>
  <c r="AQ16" i="120" s="1"/>
  <c r="AP4" i="120"/>
  <c r="AP16" i="120" s="1"/>
  <c r="AO4" i="120"/>
  <c r="AO16" i="120" s="1"/>
  <c r="AN4" i="120"/>
  <c r="AN16" i="120" s="1"/>
  <c r="AM4" i="120"/>
  <c r="AM16" i="120" s="1"/>
  <c r="AL4" i="120"/>
  <c r="AL16" i="120" s="1"/>
  <c r="AK4" i="120"/>
  <c r="AK16" i="120" s="1"/>
  <c r="AJ4" i="120"/>
  <c r="AJ16" i="120" s="1"/>
  <c r="AI4" i="120"/>
  <c r="AI16" i="120" s="1"/>
  <c r="AH4" i="120"/>
  <c r="AH16" i="120" s="1"/>
  <c r="AG4" i="120"/>
  <c r="AG16" i="120" s="1"/>
  <c r="AF4" i="120"/>
  <c r="AF16" i="120" s="1"/>
  <c r="AE4" i="120"/>
  <c r="AE16" i="120" s="1"/>
  <c r="AD4" i="120"/>
  <c r="AD16" i="120" s="1"/>
  <c r="AC4" i="120"/>
  <c r="AC16" i="120" s="1"/>
  <c r="AB4" i="120"/>
  <c r="AB16" i="120" s="1"/>
  <c r="AA4" i="120"/>
  <c r="AA16" i="120" s="1"/>
  <c r="Z4" i="120"/>
  <c r="Z16" i="120" s="1"/>
  <c r="Y4" i="120"/>
  <c r="Y16" i="120" s="1"/>
  <c r="X4" i="120"/>
  <c r="X16" i="120" s="1"/>
  <c r="W4" i="120"/>
  <c r="W16" i="120" s="1"/>
  <c r="V4" i="120"/>
  <c r="V16" i="120" s="1"/>
  <c r="U4" i="120"/>
  <c r="U16" i="120" s="1"/>
  <c r="T4" i="120"/>
  <c r="T16" i="120" s="1"/>
  <c r="S4" i="120"/>
  <c r="S16" i="120" s="1"/>
  <c r="R4" i="120"/>
  <c r="R16" i="120" s="1"/>
  <c r="Q4" i="120"/>
  <c r="Q16" i="120" s="1"/>
  <c r="P4" i="120"/>
  <c r="P16" i="120" s="1"/>
  <c r="O4" i="120"/>
  <c r="O16" i="120" s="1"/>
  <c r="N4" i="120"/>
  <c r="N16" i="120" s="1"/>
  <c r="M4" i="120"/>
  <c r="M16" i="120" s="1"/>
  <c r="L4" i="120"/>
  <c r="L16" i="120" s="1"/>
  <c r="K4" i="120"/>
  <c r="K16" i="120" s="1"/>
  <c r="J4" i="120"/>
  <c r="J16" i="120" s="1"/>
  <c r="I4" i="120"/>
  <c r="I16" i="120" s="1"/>
  <c r="H4" i="120"/>
  <c r="H16" i="120" s="1"/>
  <c r="G4" i="120"/>
  <c r="G16" i="120" s="1"/>
  <c r="F4" i="120"/>
  <c r="F16" i="120" s="1"/>
  <c r="E4" i="120"/>
  <c r="E16" i="120" s="1"/>
  <c r="D4" i="120"/>
  <c r="D16" i="120" s="1"/>
  <c r="C4" i="120"/>
  <c r="C16" i="120" s="1"/>
  <c r="B4" i="120"/>
  <c r="B16" i="120" s="1"/>
  <c r="AZ5" i="119"/>
  <c r="AZ26" i="119" s="1"/>
  <c r="AY5" i="119"/>
  <c r="AY26" i="119" s="1"/>
  <c r="AX5" i="119"/>
  <c r="AX26" i="119" s="1"/>
  <c r="AW5" i="119"/>
  <c r="AW26" i="119" s="1"/>
  <c r="AV5" i="119"/>
  <c r="AV26" i="119" s="1"/>
  <c r="AU5" i="119"/>
  <c r="AU26" i="119" s="1"/>
  <c r="AT5" i="119"/>
  <c r="AT26" i="119" s="1"/>
  <c r="AS5" i="119"/>
  <c r="AS26" i="119" s="1"/>
  <c r="AR5" i="119"/>
  <c r="AR26" i="119" s="1"/>
  <c r="AQ5" i="119"/>
  <c r="AQ26" i="119" s="1"/>
  <c r="AP5" i="119"/>
  <c r="AP26" i="119" s="1"/>
  <c r="AO5" i="119"/>
  <c r="AO26" i="119" s="1"/>
  <c r="AN5" i="119"/>
  <c r="AN26" i="119" s="1"/>
  <c r="AM5" i="119"/>
  <c r="AM26" i="119" s="1"/>
  <c r="AL5" i="119"/>
  <c r="AL26" i="119" s="1"/>
  <c r="AK5" i="119"/>
  <c r="AK26" i="119" s="1"/>
  <c r="AJ5" i="119"/>
  <c r="AJ26" i="119" s="1"/>
  <c r="AI5" i="119"/>
  <c r="AI26" i="119" s="1"/>
  <c r="AH5" i="119"/>
  <c r="AH26" i="119" s="1"/>
  <c r="AG5" i="119"/>
  <c r="AG26" i="119" s="1"/>
  <c r="AF5" i="119"/>
  <c r="AF26" i="119" s="1"/>
  <c r="AE5" i="119"/>
  <c r="AE26" i="119" s="1"/>
  <c r="AD5" i="119"/>
  <c r="AD26" i="119" s="1"/>
  <c r="AC5" i="119"/>
  <c r="AC26" i="119" s="1"/>
  <c r="AB5" i="119"/>
  <c r="AB26" i="119" s="1"/>
  <c r="AA5" i="119"/>
  <c r="AA26" i="119" s="1"/>
  <c r="Z5" i="119"/>
  <c r="Z26" i="119" s="1"/>
  <c r="Y5" i="119"/>
  <c r="Y26" i="119" s="1"/>
  <c r="X5" i="119"/>
  <c r="X26" i="119" s="1"/>
  <c r="W5" i="119"/>
  <c r="W26" i="119" s="1"/>
  <c r="V5" i="119"/>
  <c r="V26" i="119" s="1"/>
  <c r="U5" i="119"/>
  <c r="U26" i="119" s="1"/>
  <c r="T5" i="119"/>
  <c r="T26" i="119" s="1"/>
  <c r="S5" i="119"/>
  <c r="S26" i="119" s="1"/>
  <c r="R5" i="119"/>
  <c r="R26" i="119" s="1"/>
  <c r="Q5" i="119"/>
  <c r="Q26" i="119" s="1"/>
  <c r="P5" i="119"/>
  <c r="P26" i="119" s="1"/>
  <c r="O5" i="119"/>
  <c r="O26" i="119" s="1"/>
  <c r="N5" i="119"/>
  <c r="N26" i="119" s="1"/>
  <c r="M5" i="119"/>
  <c r="M26" i="119" s="1"/>
  <c r="L5" i="119"/>
  <c r="L26" i="119" s="1"/>
  <c r="K5" i="119"/>
  <c r="K26" i="119" s="1"/>
  <c r="J5" i="119"/>
  <c r="J26" i="119" s="1"/>
  <c r="I5" i="119"/>
  <c r="I26" i="119" s="1"/>
  <c r="H5" i="119"/>
  <c r="H26" i="119" s="1"/>
  <c r="G5" i="119"/>
  <c r="G26" i="119" s="1"/>
  <c r="F5" i="119"/>
  <c r="F26" i="119" s="1"/>
  <c r="E5" i="119"/>
  <c r="E26" i="119" s="1"/>
  <c r="D5" i="119"/>
  <c r="D26" i="119" s="1"/>
  <c r="C5" i="119"/>
  <c r="C26" i="119" s="1"/>
  <c r="B5" i="119"/>
  <c r="B26" i="119" s="1"/>
  <c r="AZ4" i="119"/>
  <c r="AZ25" i="119" s="1"/>
  <c r="AY4" i="119"/>
  <c r="AY25" i="119" s="1"/>
  <c r="AX4" i="119"/>
  <c r="AX25" i="119" s="1"/>
  <c r="AW4" i="119"/>
  <c r="AW25" i="119" s="1"/>
  <c r="AV4" i="119"/>
  <c r="AV25" i="119" s="1"/>
  <c r="AU4" i="119"/>
  <c r="AU25" i="119" s="1"/>
  <c r="AT4" i="119"/>
  <c r="AT25" i="119" s="1"/>
  <c r="AS4" i="119"/>
  <c r="AS25" i="119" s="1"/>
  <c r="AR4" i="119"/>
  <c r="AR25" i="119" s="1"/>
  <c r="AQ4" i="119"/>
  <c r="AQ25" i="119" s="1"/>
  <c r="AP4" i="119"/>
  <c r="AP25" i="119" s="1"/>
  <c r="AO4" i="119"/>
  <c r="AO25" i="119" s="1"/>
  <c r="AN4" i="119"/>
  <c r="AN25" i="119" s="1"/>
  <c r="AM4" i="119"/>
  <c r="AM25" i="119" s="1"/>
  <c r="AL4" i="119"/>
  <c r="AL25" i="119" s="1"/>
  <c r="AK4" i="119"/>
  <c r="AK25" i="119" s="1"/>
  <c r="AJ4" i="119"/>
  <c r="AJ25" i="119" s="1"/>
  <c r="AI4" i="119"/>
  <c r="AI25" i="119" s="1"/>
  <c r="AH4" i="119"/>
  <c r="AH25" i="119" s="1"/>
  <c r="AG4" i="119"/>
  <c r="AG25" i="119" s="1"/>
  <c r="AF4" i="119"/>
  <c r="AF25" i="119" s="1"/>
  <c r="AE4" i="119"/>
  <c r="AE25" i="119" s="1"/>
  <c r="AD4" i="119"/>
  <c r="AD25" i="119" s="1"/>
  <c r="AC4" i="119"/>
  <c r="AC25" i="119" s="1"/>
  <c r="AB4" i="119"/>
  <c r="AB25" i="119" s="1"/>
  <c r="AA4" i="119"/>
  <c r="AA25" i="119" s="1"/>
  <c r="Z4" i="119"/>
  <c r="Z25" i="119" s="1"/>
  <c r="Y4" i="119"/>
  <c r="Y25" i="119" s="1"/>
  <c r="X4" i="119"/>
  <c r="X25" i="119" s="1"/>
  <c r="W4" i="119"/>
  <c r="W25" i="119" s="1"/>
  <c r="V4" i="119"/>
  <c r="V25" i="119" s="1"/>
  <c r="U4" i="119"/>
  <c r="U25" i="119" s="1"/>
  <c r="T4" i="119"/>
  <c r="T25" i="119" s="1"/>
  <c r="S4" i="119"/>
  <c r="S25" i="119" s="1"/>
  <c r="R4" i="119"/>
  <c r="R25" i="119" s="1"/>
  <c r="Q4" i="119"/>
  <c r="Q25" i="119" s="1"/>
  <c r="P4" i="119"/>
  <c r="P25" i="119" s="1"/>
  <c r="O4" i="119"/>
  <c r="O25" i="119" s="1"/>
  <c r="N4" i="119"/>
  <c r="N25" i="119" s="1"/>
  <c r="M4" i="119"/>
  <c r="M25" i="119" s="1"/>
  <c r="L4" i="119"/>
  <c r="L25" i="119" s="1"/>
  <c r="K4" i="119"/>
  <c r="K25" i="119" s="1"/>
  <c r="J4" i="119"/>
  <c r="J25" i="119" s="1"/>
  <c r="I4" i="119"/>
  <c r="I25" i="119" s="1"/>
  <c r="H4" i="119"/>
  <c r="H25" i="119" s="1"/>
  <c r="G4" i="119"/>
  <c r="G25" i="119" s="1"/>
  <c r="F4" i="119"/>
  <c r="F25" i="119" s="1"/>
  <c r="E4" i="119"/>
  <c r="E25" i="119" s="1"/>
  <c r="D4" i="119"/>
  <c r="D25" i="119" s="1"/>
  <c r="C4" i="119"/>
  <c r="C25" i="119" s="1"/>
  <c r="B4" i="119"/>
  <c r="B25" i="119" s="1"/>
  <c r="AZ5" i="117"/>
  <c r="AZ26" i="117" s="1"/>
  <c r="AY5" i="117"/>
  <c r="AY26" i="117" s="1"/>
  <c r="AX5" i="117"/>
  <c r="AX26" i="117" s="1"/>
  <c r="AW5" i="117"/>
  <c r="AW26" i="117" s="1"/>
  <c r="AV5" i="117"/>
  <c r="AV26" i="117" s="1"/>
  <c r="AU5" i="117"/>
  <c r="AU26" i="117" s="1"/>
  <c r="AT5" i="117"/>
  <c r="AT26" i="117" s="1"/>
  <c r="AS5" i="117"/>
  <c r="AS26" i="117" s="1"/>
  <c r="AR5" i="117"/>
  <c r="AR26" i="117" s="1"/>
  <c r="AQ5" i="117"/>
  <c r="AQ26" i="117" s="1"/>
  <c r="AP5" i="117"/>
  <c r="AP26" i="117" s="1"/>
  <c r="AO5" i="117"/>
  <c r="AO26" i="117" s="1"/>
  <c r="AN5" i="117"/>
  <c r="AN26" i="117" s="1"/>
  <c r="AM5" i="117"/>
  <c r="AM26" i="117" s="1"/>
  <c r="AL5" i="117"/>
  <c r="AL26" i="117" s="1"/>
  <c r="AK5" i="117"/>
  <c r="AK26" i="117" s="1"/>
  <c r="AJ5" i="117"/>
  <c r="AJ26" i="117" s="1"/>
  <c r="AI5" i="117"/>
  <c r="AI26" i="117" s="1"/>
  <c r="AH5" i="117"/>
  <c r="AH26" i="117" s="1"/>
  <c r="AG5" i="117"/>
  <c r="AG26" i="117" s="1"/>
  <c r="AF5" i="117"/>
  <c r="AF26" i="117" s="1"/>
  <c r="AE5" i="117"/>
  <c r="AE26" i="117" s="1"/>
  <c r="AD5" i="117"/>
  <c r="AD26" i="117" s="1"/>
  <c r="AC5" i="117"/>
  <c r="AC26" i="117" s="1"/>
  <c r="AB5" i="117"/>
  <c r="AB26" i="117" s="1"/>
  <c r="AA5" i="117"/>
  <c r="AA26" i="117" s="1"/>
  <c r="Z5" i="117"/>
  <c r="Z26" i="117" s="1"/>
  <c r="Y5" i="117"/>
  <c r="Y26" i="117" s="1"/>
  <c r="X5" i="117"/>
  <c r="X26" i="117" s="1"/>
  <c r="W5" i="117"/>
  <c r="W26" i="117" s="1"/>
  <c r="V5" i="117"/>
  <c r="V26" i="117" s="1"/>
  <c r="U5" i="117"/>
  <c r="U26" i="117" s="1"/>
  <c r="T5" i="117"/>
  <c r="T26" i="117" s="1"/>
  <c r="S5" i="117"/>
  <c r="S26" i="117" s="1"/>
  <c r="R5" i="117"/>
  <c r="R26" i="117" s="1"/>
  <c r="Q5" i="117"/>
  <c r="Q26" i="117" s="1"/>
  <c r="P5" i="117"/>
  <c r="P26" i="117" s="1"/>
  <c r="O5" i="117"/>
  <c r="O26" i="117" s="1"/>
  <c r="N5" i="117"/>
  <c r="N26" i="117" s="1"/>
  <c r="M5" i="117"/>
  <c r="M26" i="117" s="1"/>
  <c r="L5" i="117"/>
  <c r="L26" i="117" s="1"/>
  <c r="K5" i="117"/>
  <c r="K26" i="117" s="1"/>
  <c r="J5" i="117"/>
  <c r="J26" i="117" s="1"/>
  <c r="I5" i="117"/>
  <c r="I26" i="117" s="1"/>
  <c r="H5" i="117"/>
  <c r="H26" i="117" s="1"/>
  <c r="G5" i="117"/>
  <c r="G26" i="117" s="1"/>
  <c r="F5" i="117"/>
  <c r="F26" i="117" s="1"/>
  <c r="E5" i="117"/>
  <c r="E26" i="117" s="1"/>
  <c r="D5" i="117"/>
  <c r="D26" i="117" s="1"/>
  <c r="C5" i="117"/>
  <c r="C26" i="117" s="1"/>
  <c r="B5" i="117"/>
  <c r="B26" i="117" s="1"/>
  <c r="AZ4" i="117"/>
  <c r="AZ25" i="117" s="1"/>
  <c r="AY4" i="117"/>
  <c r="AY25" i="117" s="1"/>
  <c r="AX4" i="117"/>
  <c r="AX25" i="117" s="1"/>
  <c r="AW4" i="117"/>
  <c r="AW25" i="117" s="1"/>
  <c r="AV4" i="117"/>
  <c r="AV25" i="117" s="1"/>
  <c r="AU4" i="117"/>
  <c r="AU25" i="117" s="1"/>
  <c r="AT4" i="117"/>
  <c r="AT25" i="117" s="1"/>
  <c r="AS4" i="117"/>
  <c r="AS25" i="117" s="1"/>
  <c r="AR4" i="117"/>
  <c r="AR25" i="117" s="1"/>
  <c r="AQ4" i="117"/>
  <c r="AQ25" i="117" s="1"/>
  <c r="AP4" i="117"/>
  <c r="AP25" i="117" s="1"/>
  <c r="AO4" i="117"/>
  <c r="AO25" i="117" s="1"/>
  <c r="AN4" i="117"/>
  <c r="AN25" i="117" s="1"/>
  <c r="AM4" i="117"/>
  <c r="AM25" i="117" s="1"/>
  <c r="AL4" i="117"/>
  <c r="AL25" i="117" s="1"/>
  <c r="AK4" i="117"/>
  <c r="AK25" i="117" s="1"/>
  <c r="AJ4" i="117"/>
  <c r="AJ25" i="117" s="1"/>
  <c r="AI4" i="117"/>
  <c r="AI25" i="117" s="1"/>
  <c r="AH4" i="117"/>
  <c r="AH25" i="117" s="1"/>
  <c r="AG4" i="117"/>
  <c r="AG25" i="117" s="1"/>
  <c r="AF4" i="117"/>
  <c r="AF25" i="117" s="1"/>
  <c r="AE4" i="117"/>
  <c r="AE25" i="117" s="1"/>
  <c r="AD4" i="117"/>
  <c r="AD25" i="117" s="1"/>
  <c r="AC4" i="117"/>
  <c r="AC25" i="117" s="1"/>
  <c r="AB4" i="117"/>
  <c r="AB25" i="117" s="1"/>
  <c r="AA4" i="117"/>
  <c r="AA25" i="117" s="1"/>
  <c r="Z4" i="117"/>
  <c r="Z25" i="117" s="1"/>
  <c r="Y4" i="117"/>
  <c r="Y25" i="117" s="1"/>
  <c r="X4" i="117"/>
  <c r="X25" i="117" s="1"/>
  <c r="W4" i="117"/>
  <c r="W25" i="117" s="1"/>
  <c r="V4" i="117"/>
  <c r="V25" i="117" s="1"/>
  <c r="U4" i="117"/>
  <c r="U25" i="117" s="1"/>
  <c r="T4" i="117"/>
  <c r="T25" i="117" s="1"/>
  <c r="S4" i="117"/>
  <c r="S25" i="117" s="1"/>
  <c r="R4" i="117"/>
  <c r="R25" i="117" s="1"/>
  <c r="Q4" i="117"/>
  <c r="Q25" i="117" s="1"/>
  <c r="P4" i="117"/>
  <c r="P25" i="117" s="1"/>
  <c r="O4" i="117"/>
  <c r="O25" i="117" s="1"/>
  <c r="N4" i="117"/>
  <c r="N25" i="117" s="1"/>
  <c r="M4" i="117"/>
  <c r="M25" i="117" s="1"/>
  <c r="L4" i="117"/>
  <c r="L25" i="117" s="1"/>
  <c r="K4" i="117"/>
  <c r="K25" i="117" s="1"/>
  <c r="J4" i="117"/>
  <c r="J25" i="117" s="1"/>
  <c r="I4" i="117"/>
  <c r="I25" i="117" s="1"/>
  <c r="H4" i="117"/>
  <c r="H25" i="117" s="1"/>
  <c r="G4" i="117"/>
  <c r="G25" i="117" s="1"/>
  <c r="F4" i="117"/>
  <c r="F25" i="117" s="1"/>
  <c r="E4" i="117"/>
  <c r="E25" i="117" s="1"/>
  <c r="D4" i="117"/>
  <c r="D25" i="117" s="1"/>
  <c r="C4" i="117"/>
  <c r="C25" i="117" s="1"/>
  <c r="B4" i="117"/>
  <c r="B25" i="117" s="1"/>
  <c r="BC21" i="116"/>
  <c r="BC41" i="116" s="1"/>
  <c r="BB21" i="116"/>
  <c r="BB41" i="116" s="1"/>
  <c r="BA21" i="116"/>
  <c r="BA41" i="116" s="1"/>
  <c r="CB5" i="116"/>
  <c r="CB25" i="116" s="1"/>
  <c r="CA5" i="116"/>
  <c r="CA25" i="116" s="1"/>
  <c r="BZ5" i="116"/>
  <c r="BZ25" i="116" s="1"/>
  <c r="BY5" i="116"/>
  <c r="BY25" i="116" s="1"/>
  <c r="BX5" i="116"/>
  <c r="BX25" i="116" s="1"/>
  <c r="BW5" i="116"/>
  <c r="BW25" i="116" s="1"/>
  <c r="BV5" i="116"/>
  <c r="BV25" i="116" s="1"/>
  <c r="BU5" i="116"/>
  <c r="BU25" i="116" s="1"/>
  <c r="BT5" i="116"/>
  <c r="BT25" i="116" s="1"/>
  <c r="BS5" i="116"/>
  <c r="BS25" i="116" s="1"/>
  <c r="BR5" i="116"/>
  <c r="BR25" i="116" s="1"/>
  <c r="BQ5" i="116"/>
  <c r="BQ25" i="116" s="1"/>
  <c r="BP5" i="116"/>
  <c r="BP25" i="116" s="1"/>
  <c r="BO5" i="116"/>
  <c r="BO25" i="116" s="1"/>
  <c r="BN5" i="116"/>
  <c r="BN25" i="116" s="1"/>
  <c r="BM5" i="116"/>
  <c r="BM25" i="116" s="1"/>
  <c r="BL5" i="116"/>
  <c r="BL25" i="116" s="1"/>
  <c r="BK5" i="116"/>
  <c r="BK25" i="116" s="1"/>
  <c r="BJ5" i="116"/>
  <c r="BJ25" i="116" s="1"/>
  <c r="BI5" i="116"/>
  <c r="BI25" i="116" s="1"/>
  <c r="BH5" i="116"/>
  <c r="BH25" i="116" s="1"/>
  <c r="BG5" i="116"/>
  <c r="BG25" i="116" s="1"/>
  <c r="BF5" i="116"/>
  <c r="BF25" i="116" s="1"/>
  <c r="BE5" i="116"/>
  <c r="BE25" i="116" s="1"/>
  <c r="BD5" i="116"/>
  <c r="BD25" i="116" s="1"/>
  <c r="BC5" i="116"/>
  <c r="BC25" i="116" s="1"/>
  <c r="BB5" i="116"/>
  <c r="BB25" i="116" s="1"/>
  <c r="BA5" i="116"/>
  <c r="BA25" i="116" s="1"/>
  <c r="AZ5" i="116"/>
  <c r="AZ25" i="116" s="1"/>
  <c r="AY5" i="116"/>
  <c r="AY25" i="116" s="1"/>
  <c r="AX5" i="116"/>
  <c r="AX25" i="116" s="1"/>
  <c r="AW5" i="116"/>
  <c r="AW25" i="116" s="1"/>
  <c r="AV5" i="116"/>
  <c r="AV25" i="116" s="1"/>
  <c r="AU5" i="116"/>
  <c r="AU25" i="116" s="1"/>
  <c r="AT5" i="116"/>
  <c r="AT25" i="116" s="1"/>
  <c r="AS5" i="116"/>
  <c r="AS25" i="116" s="1"/>
  <c r="AR5" i="116"/>
  <c r="AR25" i="116" s="1"/>
  <c r="AQ5" i="116"/>
  <c r="AQ25" i="116" s="1"/>
  <c r="AP5" i="116"/>
  <c r="AP25" i="116" s="1"/>
  <c r="AO5" i="116"/>
  <c r="AO25" i="116" s="1"/>
  <c r="AN5" i="116"/>
  <c r="AN25" i="116" s="1"/>
  <c r="AM5" i="116"/>
  <c r="AM25" i="116" s="1"/>
  <c r="AL5" i="116"/>
  <c r="AL25" i="116" s="1"/>
  <c r="AK5" i="116"/>
  <c r="AK25" i="116" s="1"/>
  <c r="AJ5" i="116"/>
  <c r="AJ25" i="116" s="1"/>
  <c r="AI5" i="116"/>
  <c r="AI25" i="116" s="1"/>
  <c r="AH5" i="116"/>
  <c r="AH25" i="116" s="1"/>
  <c r="AG5" i="116"/>
  <c r="AG25" i="116" s="1"/>
  <c r="AF5" i="116"/>
  <c r="AF25" i="116" s="1"/>
  <c r="AE5" i="116"/>
  <c r="AE25" i="116" s="1"/>
  <c r="AD5" i="116"/>
  <c r="AD25" i="116" s="1"/>
  <c r="AC5" i="116"/>
  <c r="AC25" i="116" s="1"/>
  <c r="AB5" i="116"/>
  <c r="AB25" i="116" s="1"/>
  <c r="AA5" i="116"/>
  <c r="AA25" i="116" s="1"/>
  <c r="Z5" i="116"/>
  <c r="Z25" i="116" s="1"/>
  <c r="Y5" i="116"/>
  <c r="Y25" i="116" s="1"/>
  <c r="X5" i="116"/>
  <c r="X25" i="116" s="1"/>
  <c r="W5" i="116"/>
  <c r="W25" i="116" s="1"/>
  <c r="V5" i="116"/>
  <c r="V25" i="116" s="1"/>
  <c r="U5" i="116"/>
  <c r="U25" i="116" s="1"/>
  <c r="T5" i="116"/>
  <c r="T25" i="116" s="1"/>
  <c r="S5" i="116"/>
  <c r="S25" i="116" s="1"/>
  <c r="R5" i="116"/>
  <c r="R25" i="116" s="1"/>
  <c r="Q5" i="116"/>
  <c r="Q25" i="116" s="1"/>
  <c r="P5" i="116"/>
  <c r="P25" i="116" s="1"/>
  <c r="O5" i="116"/>
  <c r="O25" i="116" s="1"/>
  <c r="N5" i="116"/>
  <c r="N25" i="116" s="1"/>
  <c r="M5" i="116"/>
  <c r="M25" i="116" s="1"/>
  <c r="L5" i="116"/>
  <c r="L25" i="116" s="1"/>
  <c r="K5" i="116"/>
  <c r="K25" i="116" s="1"/>
  <c r="J5" i="116"/>
  <c r="J25" i="116" s="1"/>
  <c r="I5" i="116"/>
  <c r="I25" i="116" s="1"/>
  <c r="H5" i="116"/>
  <c r="H25" i="116" s="1"/>
  <c r="G5" i="116"/>
  <c r="G25" i="116" s="1"/>
  <c r="F5" i="116"/>
  <c r="F25" i="116" s="1"/>
  <c r="E5" i="116"/>
  <c r="E25" i="116" s="1"/>
  <c r="D5" i="116"/>
  <c r="D25" i="116" s="1"/>
  <c r="C5" i="116"/>
  <c r="C25" i="116" s="1"/>
  <c r="B5" i="116"/>
  <c r="B25" i="116" s="1"/>
  <c r="CB4" i="116"/>
  <c r="CB24" i="116" s="1"/>
  <c r="CA4" i="116"/>
  <c r="CA24" i="116" s="1"/>
  <c r="BZ4" i="116"/>
  <c r="BZ24" i="116" s="1"/>
  <c r="BY4" i="116"/>
  <c r="BY24" i="116" s="1"/>
  <c r="BX4" i="116"/>
  <c r="BX24" i="116" s="1"/>
  <c r="BW4" i="116"/>
  <c r="BW24" i="116" s="1"/>
  <c r="BV4" i="116"/>
  <c r="BV24" i="116" s="1"/>
  <c r="BU4" i="116"/>
  <c r="BU24" i="116" s="1"/>
  <c r="BT4" i="116"/>
  <c r="BT24" i="116" s="1"/>
  <c r="BS4" i="116"/>
  <c r="BS24" i="116" s="1"/>
  <c r="BR4" i="116"/>
  <c r="BR24" i="116" s="1"/>
  <c r="BQ4" i="116"/>
  <c r="BQ24" i="116" s="1"/>
  <c r="BP4" i="116"/>
  <c r="BP24" i="116" s="1"/>
  <c r="BO4" i="116"/>
  <c r="BO24" i="116" s="1"/>
  <c r="BN4" i="116"/>
  <c r="BN24" i="116" s="1"/>
  <c r="BM4" i="116"/>
  <c r="BM24" i="116" s="1"/>
  <c r="BL4" i="116"/>
  <c r="BL24" i="116" s="1"/>
  <c r="BK4" i="116"/>
  <c r="BK24" i="116" s="1"/>
  <c r="BJ4" i="116"/>
  <c r="BJ24" i="116" s="1"/>
  <c r="BI4" i="116"/>
  <c r="BI24" i="116" s="1"/>
  <c r="BH4" i="116"/>
  <c r="BH24" i="116" s="1"/>
  <c r="BG4" i="116"/>
  <c r="BG24" i="116" s="1"/>
  <c r="BF4" i="116"/>
  <c r="BF24" i="116" s="1"/>
  <c r="BE4" i="116"/>
  <c r="BE24" i="116" s="1"/>
  <c r="BD4" i="116"/>
  <c r="BD24" i="116" s="1"/>
  <c r="BC4" i="116"/>
  <c r="BC24" i="116" s="1"/>
  <c r="BB4" i="116"/>
  <c r="BB24" i="116" s="1"/>
  <c r="BA4" i="116"/>
  <c r="BA24" i="116" s="1"/>
  <c r="AZ4" i="116"/>
  <c r="AZ24" i="116" s="1"/>
  <c r="AY4" i="116"/>
  <c r="AY24" i="116" s="1"/>
  <c r="AX4" i="116"/>
  <c r="AX24" i="116" s="1"/>
  <c r="AW4" i="116"/>
  <c r="AW24" i="116" s="1"/>
  <c r="AV4" i="116"/>
  <c r="AV24" i="116" s="1"/>
  <c r="AU4" i="116"/>
  <c r="AU24" i="116" s="1"/>
  <c r="AT4" i="116"/>
  <c r="AT24" i="116" s="1"/>
  <c r="AS4" i="116"/>
  <c r="AS24" i="116" s="1"/>
  <c r="AR4" i="116"/>
  <c r="AR24" i="116" s="1"/>
  <c r="AQ4" i="116"/>
  <c r="AQ24" i="116" s="1"/>
  <c r="AP4" i="116"/>
  <c r="AP24" i="116" s="1"/>
  <c r="AO4" i="116"/>
  <c r="AO24" i="116" s="1"/>
  <c r="AN4" i="116"/>
  <c r="AN24" i="116" s="1"/>
  <c r="AM4" i="116"/>
  <c r="AM24" i="116" s="1"/>
  <c r="AL4" i="116"/>
  <c r="AL24" i="116" s="1"/>
  <c r="AK4" i="116"/>
  <c r="AK24" i="116" s="1"/>
  <c r="AJ4" i="116"/>
  <c r="AJ24" i="116" s="1"/>
  <c r="AI4" i="116"/>
  <c r="AI24" i="116" s="1"/>
  <c r="AH4" i="116"/>
  <c r="AH24" i="116" s="1"/>
  <c r="AG4" i="116"/>
  <c r="AG24" i="116" s="1"/>
  <c r="AF4" i="116"/>
  <c r="AF24" i="116" s="1"/>
  <c r="AE4" i="116"/>
  <c r="AE24" i="116" s="1"/>
  <c r="AD4" i="116"/>
  <c r="AD24" i="116" s="1"/>
  <c r="AC4" i="116"/>
  <c r="AC24" i="116" s="1"/>
  <c r="AB4" i="116"/>
  <c r="AB24" i="116" s="1"/>
  <c r="AA4" i="116"/>
  <c r="AA24" i="116" s="1"/>
  <c r="Z4" i="116"/>
  <c r="Z24" i="116" s="1"/>
  <c r="Y4" i="116"/>
  <c r="Y24" i="116" s="1"/>
  <c r="X4" i="116"/>
  <c r="X24" i="116" s="1"/>
  <c r="W4" i="116"/>
  <c r="W24" i="116" s="1"/>
  <c r="V4" i="116"/>
  <c r="V24" i="116" s="1"/>
  <c r="U4" i="116"/>
  <c r="U24" i="116" s="1"/>
  <c r="T4" i="116"/>
  <c r="T24" i="116" s="1"/>
  <c r="S4" i="116"/>
  <c r="S24" i="116" s="1"/>
  <c r="R4" i="116"/>
  <c r="R24" i="116" s="1"/>
  <c r="Q4" i="116"/>
  <c r="Q24" i="116" s="1"/>
  <c r="P4" i="116"/>
  <c r="P24" i="116" s="1"/>
  <c r="O4" i="116"/>
  <c r="O24" i="116" s="1"/>
  <c r="N4" i="116"/>
  <c r="N24" i="116" s="1"/>
  <c r="M4" i="116"/>
  <c r="M24" i="116" s="1"/>
  <c r="L4" i="116"/>
  <c r="L24" i="116" s="1"/>
  <c r="K4" i="116"/>
  <c r="K24" i="116" s="1"/>
  <c r="J4" i="116"/>
  <c r="J24" i="116" s="1"/>
  <c r="I4" i="116"/>
  <c r="I24" i="116" s="1"/>
  <c r="H4" i="116"/>
  <c r="H24" i="116" s="1"/>
  <c r="G4" i="116"/>
  <c r="G24" i="116" s="1"/>
  <c r="F4" i="116"/>
  <c r="F24" i="116" s="1"/>
  <c r="E4" i="116"/>
  <c r="E24" i="116" s="1"/>
  <c r="D4" i="116"/>
  <c r="D24" i="116" s="1"/>
  <c r="C4" i="116"/>
  <c r="C24" i="116" s="1"/>
  <c r="B4" i="116"/>
  <c r="B24" i="116" s="1"/>
  <c r="U5" i="118" l="1"/>
  <c r="U26" i="118" s="1"/>
  <c r="M5" i="118"/>
  <c r="M26" i="118" s="1"/>
  <c r="E5" i="118"/>
  <c r="E26" i="118" s="1"/>
  <c r="U4" i="118"/>
  <c r="U25" i="118" s="1"/>
  <c r="M4" i="118"/>
  <c r="M25" i="118" s="1"/>
  <c r="E4" i="118"/>
  <c r="E25" i="118" s="1"/>
  <c r="V5" i="118"/>
  <c r="V26" i="118" s="1"/>
  <c r="N5" i="118"/>
  <c r="N26" i="118" s="1"/>
  <c r="F5" i="118"/>
  <c r="F26" i="118" s="1"/>
  <c r="V4" i="118"/>
  <c r="V25" i="118" s="1"/>
  <c r="N4" i="118"/>
  <c r="N25" i="118" s="1"/>
  <c r="F4" i="118"/>
  <c r="F25" i="118" s="1"/>
  <c r="B4" i="118"/>
  <c r="B25" i="118" s="1"/>
  <c r="T5" i="118"/>
  <c r="T26" i="118" s="1"/>
  <c r="L5" i="118"/>
  <c r="L26" i="118" s="1"/>
  <c r="D5" i="118"/>
  <c r="D26" i="118" s="1"/>
  <c r="T4" i="118"/>
  <c r="T25" i="118" s="1"/>
  <c r="L4" i="118"/>
  <c r="L25" i="118" s="1"/>
  <c r="D4" i="118"/>
  <c r="D25" i="118" s="1"/>
  <c r="B5" i="118"/>
  <c r="B26" i="118" s="1"/>
  <c r="S5" i="118"/>
  <c r="S26" i="118" s="1"/>
  <c r="K5" i="118"/>
  <c r="K26" i="118" s="1"/>
  <c r="C5" i="118"/>
  <c r="C26" i="118" s="1"/>
  <c r="S4" i="118"/>
  <c r="S25" i="118" s="1"/>
  <c r="K4" i="118"/>
  <c r="K25" i="118" s="1"/>
  <c r="C4" i="118"/>
  <c r="C25" i="118" s="1"/>
  <c r="Z5" i="118"/>
  <c r="Z26" i="118" s="1"/>
  <c r="R5" i="118"/>
  <c r="R26" i="118" s="1"/>
  <c r="J5" i="118"/>
  <c r="J26" i="118" s="1"/>
  <c r="Z4" i="118"/>
  <c r="Z25" i="118" s="1"/>
  <c r="R4" i="118"/>
  <c r="R25" i="118" s="1"/>
  <c r="J4" i="118"/>
  <c r="J25" i="118" s="1"/>
  <c r="Y5" i="118"/>
  <c r="Y26" i="118" s="1"/>
  <c r="Q5" i="118"/>
  <c r="Q26" i="118" s="1"/>
  <c r="I5" i="118"/>
  <c r="I26" i="118" s="1"/>
  <c r="Y4" i="118"/>
  <c r="Y25" i="118" s="1"/>
  <c r="Q4" i="118"/>
  <c r="Q25" i="118" s="1"/>
  <c r="I4" i="118"/>
  <c r="I25" i="118" s="1"/>
  <c r="X5" i="118"/>
  <c r="X26" i="118" s="1"/>
  <c r="P5" i="118"/>
  <c r="P26" i="118" s="1"/>
  <c r="H5" i="118"/>
  <c r="H26" i="118" s="1"/>
  <c r="X4" i="118"/>
  <c r="X25" i="118" s="1"/>
  <c r="P4" i="118"/>
  <c r="P25" i="118" s="1"/>
  <c r="H4" i="118"/>
  <c r="H25" i="118" s="1"/>
  <c r="W5" i="118"/>
  <c r="W26" i="118" s="1"/>
  <c r="O5" i="118"/>
  <c r="O26" i="118" s="1"/>
  <c r="G5" i="118"/>
  <c r="G26" i="118" s="1"/>
  <c r="W4" i="118"/>
  <c r="W25" i="118" s="1"/>
  <c r="O4" i="118"/>
  <c r="O25" i="118" s="1"/>
  <c r="G4" i="118"/>
  <c r="G25" i="118" s="1"/>
  <c r="BM7" i="116"/>
  <c r="BM27" i="116" s="1"/>
  <c r="BQ7" i="116"/>
  <c r="BQ27" i="116" s="1"/>
  <c r="BC7" i="116"/>
  <c r="BC27" i="116" s="1"/>
  <c r="BR7" i="116"/>
  <c r="BR27" i="116" s="1"/>
  <c r="BB7" i="116"/>
  <c r="BB27" i="116" s="1"/>
  <c r="BA7" i="116"/>
  <c r="BA27" i="116" s="1"/>
  <c r="BL7" i="116"/>
  <c r="BL27" i="116" s="1"/>
  <c r="BP7" i="116"/>
  <c r="BP27" i="116" s="1"/>
  <c r="BN7" i="116"/>
  <c r="BN27" i="116" s="1"/>
  <c r="BK7" i="116"/>
  <c r="BK27" i="116" s="1"/>
  <c r="BW7" i="116"/>
  <c r="BW27" i="116" s="1"/>
  <c r="CB7" i="116"/>
  <c r="CB27" i="116" s="1"/>
  <c r="BG7" i="116"/>
  <c r="BG27" i="116" s="1"/>
  <c r="BJ7" i="116"/>
  <c r="BJ27" i="116" s="1"/>
  <c r="BV7" i="116"/>
  <c r="BV27" i="116" s="1"/>
  <c r="CA7" i="116"/>
  <c r="CA27" i="116" s="1"/>
  <c r="BU7" i="116"/>
  <c r="BU27" i="116" s="1"/>
  <c r="BZ7" i="116"/>
  <c r="BZ27" i="116" s="1"/>
  <c r="BE7" i="116"/>
  <c r="BE27" i="116" s="1"/>
  <c r="BH7" i="116"/>
  <c r="BH27" i="116" s="1"/>
  <c r="BT7" i="116"/>
  <c r="BT27" i="116" s="1"/>
  <c r="BY7" i="116"/>
  <c r="BY27" i="116" s="1"/>
  <c r="BF7" i="116"/>
  <c r="BF27" i="116" s="1"/>
  <c r="BI7" i="116"/>
  <c r="BI27" i="116" s="1"/>
  <c r="BD7" i="116"/>
  <c r="BD27" i="116" s="1"/>
  <c r="BO7" i="116"/>
  <c r="BO27" i="116" s="1"/>
  <c r="BS7" i="116"/>
  <c r="BS27" i="116" s="1"/>
  <c r="BX7" i="116"/>
  <c r="BX27" i="116" s="1"/>
  <c r="Z21" i="118" l="1"/>
  <c r="Z42" i="118" s="1"/>
  <c r="B7" i="109"/>
  <c r="B28" i="109" s="1"/>
  <c r="S21" i="118"/>
  <c r="S42" i="118" s="1"/>
  <c r="F7" i="121"/>
  <c r="F26" i="121" s="1"/>
  <c r="F7" i="120"/>
  <c r="F19" i="120" s="1"/>
  <c r="F7" i="119"/>
  <c r="F28" i="119" s="1"/>
  <c r="F7" i="117"/>
  <c r="F28" i="117" s="1"/>
  <c r="F7" i="116"/>
  <c r="F27" i="116" s="1"/>
  <c r="V7" i="121"/>
  <c r="V26" i="121" s="1"/>
  <c r="V7" i="120"/>
  <c r="V19" i="120" s="1"/>
  <c r="V7" i="119"/>
  <c r="V28" i="119" s="1"/>
  <c r="V7" i="117"/>
  <c r="V28" i="117" s="1"/>
  <c r="V7" i="116"/>
  <c r="V27" i="116" s="1"/>
  <c r="BL10" i="116"/>
  <c r="BL30" i="116" s="1"/>
  <c r="BV10" i="116"/>
  <c r="BV30" i="116" s="1"/>
  <c r="BM8" i="116"/>
  <c r="BM28" i="116" s="1"/>
  <c r="BZ21" i="116"/>
  <c r="BZ41" i="116" s="1"/>
  <c r="AK7" i="120"/>
  <c r="AK19" i="120" s="1"/>
  <c r="AK7" i="119"/>
  <c r="AK28" i="119" s="1"/>
  <c r="AK7" i="117"/>
  <c r="AK28" i="117" s="1"/>
  <c r="AK7" i="116"/>
  <c r="AK27" i="116" s="1"/>
  <c r="B21" i="118"/>
  <c r="B42" i="118" s="1"/>
  <c r="BU8" i="116"/>
  <c r="BU28" i="116" s="1"/>
  <c r="CA10" i="116"/>
  <c r="CA30" i="116" s="1"/>
  <c r="E7" i="118"/>
  <c r="E28" i="118" s="1"/>
  <c r="V7" i="118"/>
  <c r="V28" i="118" s="1"/>
  <c r="BH8" i="116"/>
  <c r="BH28" i="116" s="1"/>
  <c r="BR8" i="116"/>
  <c r="BR28" i="116" s="1"/>
  <c r="BB10" i="116"/>
  <c r="BB30" i="116" s="1"/>
  <c r="L7" i="121"/>
  <c r="L26" i="121" s="1"/>
  <c r="L7" i="120"/>
  <c r="L19" i="120" s="1"/>
  <c r="L7" i="119"/>
  <c r="L28" i="119" s="1"/>
  <c r="L7" i="117"/>
  <c r="L28" i="117" s="1"/>
  <c r="L7" i="116"/>
  <c r="L27" i="116" s="1"/>
  <c r="AZ7" i="120"/>
  <c r="AZ19" i="120" s="1"/>
  <c r="AZ7" i="119"/>
  <c r="AZ28" i="119" s="1"/>
  <c r="AZ7" i="117"/>
  <c r="AZ28" i="117" s="1"/>
  <c r="AZ7" i="116"/>
  <c r="AZ27" i="116" s="1"/>
  <c r="AR7" i="120"/>
  <c r="AR19" i="120" s="1"/>
  <c r="AR7" i="119"/>
  <c r="AR28" i="119" s="1"/>
  <c r="AR7" i="117"/>
  <c r="AR28" i="117" s="1"/>
  <c r="AR7" i="116"/>
  <c r="AR27" i="116" s="1"/>
  <c r="AJ7" i="120"/>
  <c r="AJ19" i="120" s="1"/>
  <c r="AJ7" i="119"/>
  <c r="AJ28" i="119" s="1"/>
  <c r="AJ7" i="117"/>
  <c r="AJ28" i="117" s="1"/>
  <c r="AJ7" i="116"/>
  <c r="AJ27" i="116" s="1"/>
  <c r="AB7" i="120"/>
  <c r="AB19" i="120" s="1"/>
  <c r="AB7" i="119"/>
  <c r="AB28" i="119" s="1"/>
  <c r="AB7" i="117"/>
  <c r="AB28" i="117" s="1"/>
  <c r="AB7" i="116"/>
  <c r="AB27" i="116" s="1"/>
  <c r="T7" i="121"/>
  <c r="T26" i="121" s="1"/>
  <c r="T7" i="120"/>
  <c r="T19" i="120" s="1"/>
  <c r="T7" i="119"/>
  <c r="T28" i="119" s="1"/>
  <c r="T7" i="117"/>
  <c r="T28" i="117" s="1"/>
  <c r="T7" i="116"/>
  <c r="T27" i="116" s="1"/>
  <c r="BG8" i="116"/>
  <c r="BG28" i="116" s="1"/>
  <c r="BH10" i="116"/>
  <c r="BH30" i="116" s="1"/>
  <c r="BN10" i="116"/>
  <c r="BN30" i="116" s="1"/>
  <c r="BP10" i="116"/>
  <c r="BP30" i="116" s="1"/>
  <c r="CB8" i="116"/>
  <c r="CB28" i="116" s="1"/>
  <c r="BG10" i="116"/>
  <c r="BG30" i="116" s="1"/>
  <c r="Z7" i="118"/>
  <c r="Z28" i="118" s="1"/>
  <c r="L7" i="118"/>
  <c r="L28" i="118" s="1"/>
  <c r="R7" i="118"/>
  <c r="R28" i="118" s="1"/>
  <c r="BJ21" i="116"/>
  <c r="BJ41" i="116" s="1"/>
  <c r="BP21" i="116"/>
  <c r="BP41" i="116" s="1"/>
  <c r="BX21" i="116"/>
  <c r="BX41" i="116" s="1"/>
  <c r="BF21" i="116"/>
  <c r="BF41" i="116" s="1"/>
  <c r="G7" i="121"/>
  <c r="G26" i="121" s="1"/>
  <c r="G7" i="120"/>
  <c r="G19" i="120" s="1"/>
  <c r="G7" i="119"/>
  <c r="G28" i="119" s="1"/>
  <c r="G7" i="117"/>
  <c r="G28" i="117" s="1"/>
  <c r="G7" i="116"/>
  <c r="G27" i="116" s="1"/>
  <c r="AS7" i="120"/>
  <c r="AS19" i="120" s="1"/>
  <c r="AS7" i="119"/>
  <c r="AS28" i="119" s="1"/>
  <c r="AS7" i="117"/>
  <c r="AS28" i="117" s="1"/>
  <c r="AS7" i="116"/>
  <c r="AS27" i="116" s="1"/>
  <c r="P7" i="118"/>
  <c r="P28" i="118" s="1"/>
  <c r="AI7" i="120"/>
  <c r="AI19" i="120" s="1"/>
  <c r="AI7" i="119"/>
  <c r="AI28" i="119" s="1"/>
  <c r="AI7" i="117"/>
  <c r="AI28" i="117" s="1"/>
  <c r="AI7" i="116"/>
  <c r="AI27" i="116" s="1"/>
  <c r="AA7" i="121"/>
  <c r="AA26" i="121" s="1"/>
  <c r="AA7" i="120"/>
  <c r="AA19" i="120" s="1"/>
  <c r="AA7" i="119"/>
  <c r="AA28" i="119" s="1"/>
  <c r="AA7" i="117"/>
  <c r="AA28" i="117" s="1"/>
  <c r="AA7" i="116"/>
  <c r="AA27" i="116" s="1"/>
  <c r="S7" i="121"/>
  <c r="S26" i="121" s="1"/>
  <c r="S7" i="120"/>
  <c r="S19" i="120" s="1"/>
  <c r="S7" i="119"/>
  <c r="S28" i="119" s="1"/>
  <c r="S7" i="117"/>
  <c r="S28" i="117" s="1"/>
  <c r="S7" i="116"/>
  <c r="S27" i="116" s="1"/>
  <c r="BI10" i="116"/>
  <c r="BI30" i="116" s="1"/>
  <c r="BO10" i="116"/>
  <c r="BO30" i="116" s="1"/>
  <c r="I7" i="118"/>
  <c r="I28" i="118" s="1"/>
  <c r="B7" i="118"/>
  <c r="B28" i="118" s="1"/>
  <c r="BN8" i="116"/>
  <c r="BN28" i="116" s="1"/>
  <c r="S7" i="118"/>
  <c r="S28" i="118" s="1"/>
  <c r="BJ8" i="116"/>
  <c r="BJ28" i="116" s="1"/>
  <c r="BP8" i="116"/>
  <c r="BP28" i="116" s="1"/>
  <c r="BX8" i="116"/>
  <c r="BX28" i="116" s="1"/>
  <c r="CA21" i="116"/>
  <c r="CA41" i="116" s="1"/>
  <c r="O7" i="121"/>
  <c r="O26" i="121" s="1"/>
  <c r="O7" i="120"/>
  <c r="O19" i="120" s="1"/>
  <c r="O7" i="119"/>
  <c r="O28" i="119" s="1"/>
  <c r="O7" i="117"/>
  <c r="O28" i="117" s="1"/>
  <c r="O7" i="116"/>
  <c r="O27" i="116" s="1"/>
  <c r="AL7" i="120"/>
  <c r="AL19" i="120" s="1"/>
  <c r="AL7" i="119"/>
  <c r="AL28" i="119" s="1"/>
  <c r="AL7" i="117"/>
  <c r="AL28" i="117" s="1"/>
  <c r="AL7" i="116"/>
  <c r="AL27" i="116" s="1"/>
  <c r="BB8" i="116"/>
  <c r="BB28" i="116" s="1"/>
  <c r="CA8" i="116"/>
  <c r="CA28" i="116" s="1"/>
  <c r="D7" i="118"/>
  <c r="D28" i="118" s="1"/>
  <c r="BR21" i="116"/>
  <c r="BR41" i="116" s="1"/>
  <c r="E7" i="121"/>
  <c r="E26" i="121" s="1"/>
  <c r="E7" i="120"/>
  <c r="E19" i="120" s="1"/>
  <c r="E7" i="119"/>
  <c r="E28" i="119" s="1"/>
  <c r="E7" i="117"/>
  <c r="E28" i="117" s="1"/>
  <c r="E7" i="116"/>
  <c r="E27" i="116" s="1"/>
  <c r="AQ7" i="120"/>
  <c r="AQ19" i="120" s="1"/>
  <c r="AQ7" i="119"/>
  <c r="AQ28" i="119" s="1"/>
  <c r="AQ7" i="117"/>
  <c r="AQ28" i="117" s="1"/>
  <c r="AQ7" i="116"/>
  <c r="AQ27" i="116" s="1"/>
  <c r="C7" i="121"/>
  <c r="C26" i="121" s="1"/>
  <c r="C7" i="120"/>
  <c r="C19" i="120" s="1"/>
  <c r="C7" i="119"/>
  <c r="C28" i="119" s="1"/>
  <c r="C7" i="117"/>
  <c r="C28" i="117" s="1"/>
  <c r="C7" i="116"/>
  <c r="C27" i="116" s="1"/>
  <c r="AP7" i="120"/>
  <c r="AP19" i="120" s="1"/>
  <c r="AP7" i="119"/>
  <c r="AP28" i="119" s="1"/>
  <c r="AP7" i="117"/>
  <c r="AP28" i="117" s="1"/>
  <c r="AP7" i="116"/>
  <c r="AP27" i="116" s="1"/>
  <c r="AH7" i="120"/>
  <c r="AH19" i="120" s="1"/>
  <c r="AH7" i="119"/>
  <c r="AH28" i="119" s="1"/>
  <c r="AH7" i="117"/>
  <c r="AH28" i="117" s="1"/>
  <c r="AH7" i="116"/>
  <c r="AH27" i="116" s="1"/>
  <c r="Z7" i="121"/>
  <c r="Z26" i="121" s="1"/>
  <c r="Z7" i="120"/>
  <c r="Z19" i="120" s="1"/>
  <c r="Z7" i="119"/>
  <c r="Z28" i="119" s="1"/>
  <c r="Z7" i="117"/>
  <c r="Z28" i="117" s="1"/>
  <c r="Z7" i="116"/>
  <c r="Z27" i="116" s="1"/>
  <c r="R7" i="121"/>
  <c r="R26" i="121" s="1"/>
  <c r="R7" i="120"/>
  <c r="R19" i="120" s="1"/>
  <c r="R7" i="119"/>
  <c r="R28" i="119" s="1"/>
  <c r="R7" i="117"/>
  <c r="R28" i="117" s="1"/>
  <c r="R7" i="116"/>
  <c r="R27" i="116" s="1"/>
  <c r="BF10" i="116"/>
  <c r="BF30" i="116" s="1"/>
  <c r="BJ10" i="116"/>
  <c r="BJ30" i="116" s="1"/>
  <c r="BX10" i="116"/>
  <c r="BX30" i="116" s="1"/>
  <c r="Y7" i="118"/>
  <c r="Y28" i="118" s="1"/>
  <c r="O7" i="118"/>
  <c r="O28" i="118" s="1"/>
  <c r="M7" i="118"/>
  <c r="M28" i="118" s="1"/>
  <c r="W7" i="118"/>
  <c r="W28" i="118" s="1"/>
  <c r="CB21" i="116"/>
  <c r="CB41" i="116" s="1"/>
  <c r="BL21" i="116"/>
  <c r="BL41" i="116" s="1"/>
  <c r="BS21" i="116"/>
  <c r="BS41" i="116" s="1"/>
  <c r="BN21" i="116"/>
  <c r="BN41" i="116" s="1"/>
  <c r="BQ21" i="116"/>
  <c r="BQ41" i="116" s="1"/>
  <c r="N7" i="121"/>
  <c r="N26" i="121" s="1"/>
  <c r="N7" i="119"/>
  <c r="N28" i="119" s="1"/>
  <c r="N7" i="120"/>
  <c r="N19" i="120" s="1"/>
  <c r="N7" i="117"/>
  <c r="N28" i="117" s="1"/>
  <c r="N7" i="116"/>
  <c r="N27" i="116" s="1"/>
  <c r="AD7" i="120"/>
  <c r="AD19" i="120" s="1"/>
  <c r="AD7" i="119"/>
  <c r="AD28" i="119" s="1"/>
  <c r="AD7" i="117"/>
  <c r="AD28" i="117" s="1"/>
  <c r="AD7" i="116"/>
  <c r="AD27" i="116" s="1"/>
  <c r="BH21" i="116"/>
  <c r="BH41" i="116" s="1"/>
  <c r="AC7" i="120"/>
  <c r="AC19" i="120" s="1"/>
  <c r="AC7" i="119"/>
  <c r="AC28" i="119" s="1"/>
  <c r="AC7" i="117"/>
  <c r="AC28" i="117" s="1"/>
  <c r="AC7" i="116"/>
  <c r="AC27" i="116" s="1"/>
  <c r="D7" i="120"/>
  <c r="D19" i="120" s="1"/>
  <c r="D7" i="121"/>
  <c r="D26" i="121" s="1"/>
  <c r="D7" i="119"/>
  <c r="D28" i="119" s="1"/>
  <c r="D7" i="117"/>
  <c r="D28" i="117" s="1"/>
  <c r="D7" i="116"/>
  <c r="D27" i="116" s="1"/>
  <c r="K7" i="121"/>
  <c r="K26" i="121" s="1"/>
  <c r="K7" i="120"/>
  <c r="K19" i="120" s="1"/>
  <c r="K7" i="119"/>
  <c r="K28" i="119" s="1"/>
  <c r="K7" i="117"/>
  <c r="K28" i="117" s="1"/>
  <c r="K7" i="116"/>
  <c r="K27" i="116" s="1"/>
  <c r="AX7" i="120"/>
  <c r="AX19" i="120" s="1"/>
  <c r="AX7" i="119"/>
  <c r="AX28" i="119" s="1"/>
  <c r="AX7" i="117"/>
  <c r="AX28" i="117" s="1"/>
  <c r="AX7" i="116"/>
  <c r="AX27" i="116" s="1"/>
  <c r="AW7" i="120"/>
  <c r="AW19" i="120" s="1"/>
  <c r="AW7" i="119"/>
  <c r="AW28" i="119" s="1"/>
  <c r="AW7" i="117"/>
  <c r="AW28" i="117" s="1"/>
  <c r="AW7" i="116"/>
  <c r="AW27" i="116" s="1"/>
  <c r="AO7" i="120"/>
  <c r="AO19" i="120" s="1"/>
  <c r="AO7" i="119"/>
  <c r="AO28" i="119" s="1"/>
  <c r="AO7" i="117"/>
  <c r="AO28" i="117" s="1"/>
  <c r="AO7" i="116"/>
  <c r="AO27" i="116" s="1"/>
  <c r="AG7" i="120"/>
  <c r="AG19" i="120" s="1"/>
  <c r="AG7" i="119"/>
  <c r="AG28" i="119" s="1"/>
  <c r="AG7" i="117"/>
  <c r="AG28" i="117" s="1"/>
  <c r="AG7" i="116"/>
  <c r="AG27" i="116" s="1"/>
  <c r="Y7" i="121"/>
  <c r="Y26" i="121" s="1"/>
  <c r="Y7" i="120"/>
  <c r="Y19" i="120" s="1"/>
  <c r="Y7" i="119"/>
  <c r="Y28" i="119" s="1"/>
  <c r="Y7" i="117"/>
  <c r="Y28" i="117" s="1"/>
  <c r="Y7" i="116"/>
  <c r="Y27" i="116" s="1"/>
  <c r="Q7" i="121"/>
  <c r="Q26" i="121" s="1"/>
  <c r="Q7" i="120"/>
  <c r="Q19" i="120" s="1"/>
  <c r="Q7" i="119"/>
  <c r="Q28" i="119" s="1"/>
  <c r="Q7" i="117"/>
  <c r="Q28" i="117" s="1"/>
  <c r="Q7" i="116"/>
  <c r="Q27" i="116" s="1"/>
  <c r="BF8" i="116"/>
  <c r="BF28" i="116" s="1"/>
  <c r="BW10" i="116"/>
  <c r="BW30" i="116" s="1"/>
  <c r="BQ10" i="116"/>
  <c r="BQ30" i="116" s="1"/>
  <c r="BY10" i="116"/>
  <c r="BY30" i="116" s="1"/>
  <c r="H7" i="118"/>
  <c r="H28" i="118" s="1"/>
  <c r="U7" i="118"/>
  <c r="U28" i="118" s="1"/>
  <c r="BQ8" i="116"/>
  <c r="BQ28" i="116" s="1"/>
  <c r="BO8" i="116"/>
  <c r="BO28" i="116" s="1"/>
  <c r="CB10" i="116"/>
  <c r="CB30" i="116" s="1"/>
  <c r="BL8" i="116"/>
  <c r="BL28" i="116" s="1"/>
  <c r="BS8" i="116"/>
  <c r="BS28" i="116" s="1"/>
  <c r="BW21" i="116"/>
  <c r="BW41" i="116" s="1"/>
  <c r="AT7" i="120"/>
  <c r="AT19" i="120" s="1"/>
  <c r="AT7" i="119"/>
  <c r="AT28" i="119" s="1"/>
  <c r="AT7" i="117"/>
  <c r="AT28" i="117" s="1"/>
  <c r="AT7" i="116"/>
  <c r="AT27" i="116" s="1"/>
  <c r="BE10" i="116"/>
  <c r="BE30" i="116" s="1"/>
  <c r="BK8" i="116"/>
  <c r="BK28" i="116" s="1"/>
  <c r="BS10" i="116"/>
  <c r="BS30" i="116" s="1"/>
  <c r="BI8" i="116"/>
  <c r="BI28" i="116" s="1"/>
  <c r="F7" i="118"/>
  <c r="F28" i="118" s="1"/>
  <c r="BE21" i="116"/>
  <c r="BE41" i="116" s="1"/>
  <c r="M7" i="121"/>
  <c r="M26" i="121" s="1"/>
  <c r="M7" i="120"/>
  <c r="M19" i="120" s="1"/>
  <c r="M7" i="119"/>
  <c r="M28" i="119" s="1"/>
  <c r="M7" i="117"/>
  <c r="M28" i="117" s="1"/>
  <c r="M7" i="116"/>
  <c r="M27" i="116" s="1"/>
  <c r="U7" i="121"/>
  <c r="U26" i="121" s="1"/>
  <c r="U7" i="120"/>
  <c r="U19" i="120" s="1"/>
  <c r="U7" i="119"/>
  <c r="U28" i="119" s="1"/>
  <c r="U7" i="117"/>
  <c r="U28" i="117" s="1"/>
  <c r="U7" i="116"/>
  <c r="U27" i="116" s="1"/>
  <c r="BC8" i="116"/>
  <c r="BC28" i="116" s="1"/>
  <c r="BM10" i="116"/>
  <c r="BM30" i="116" s="1"/>
  <c r="BT10" i="116"/>
  <c r="BT30" i="116" s="1"/>
  <c r="J7" i="118"/>
  <c r="J28" i="118" s="1"/>
  <c r="BZ10" i="116"/>
  <c r="BZ30" i="116" s="1"/>
  <c r="AY7" i="120"/>
  <c r="AY19" i="120" s="1"/>
  <c r="AY7" i="119"/>
  <c r="AY28" i="119" s="1"/>
  <c r="AY7" i="117"/>
  <c r="AY28" i="117" s="1"/>
  <c r="AY7" i="116"/>
  <c r="AY27" i="116" s="1"/>
  <c r="J7" i="121"/>
  <c r="J26" i="121" s="1"/>
  <c r="J7" i="120"/>
  <c r="J19" i="120" s="1"/>
  <c r="J7" i="119"/>
  <c r="J28" i="119" s="1"/>
  <c r="J7" i="117"/>
  <c r="J28" i="117" s="1"/>
  <c r="J7" i="116"/>
  <c r="J27" i="116" s="1"/>
  <c r="B7" i="121"/>
  <c r="B26" i="121" s="1"/>
  <c r="B7" i="120"/>
  <c r="B19" i="120" s="1"/>
  <c r="B7" i="119"/>
  <c r="B28" i="119" s="1"/>
  <c r="B7" i="117"/>
  <c r="B28" i="117" s="1"/>
  <c r="B7" i="116"/>
  <c r="B27" i="116" s="1"/>
  <c r="I7" i="121"/>
  <c r="I26" i="121" s="1"/>
  <c r="I7" i="120"/>
  <c r="I19" i="120" s="1"/>
  <c r="I7" i="119"/>
  <c r="I28" i="119" s="1"/>
  <c r="I7" i="117"/>
  <c r="I28" i="117" s="1"/>
  <c r="I7" i="116"/>
  <c r="I27" i="116" s="1"/>
  <c r="P7" i="121"/>
  <c r="P26" i="121" s="1"/>
  <c r="P7" i="120"/>
  <c r="P19" i="120" s="1"/>
  <c r="P7" i="119"/>
  <c r="P28" i="119" s="1"/>
  <c r="P7" i="117"/>
  <c r="P28" i="117" s="1"/>
  <c r="P7" i="116"/>
  <c r="P27" i="116" s="1"/>
  <c r="H7" i="121"/>
  <c r="H26" i="121" s="1"/>
  <c r="H7" i="120"/>
  <c r="H19" i="120" s="1"/>
  <c r="H7" i="119"/>
  <c r="H28" i="119" s="1"/>
  <c r="H7" i="117"/>
  <c r="H28" i="117" s="1"/>
  <c r="H7" i="116"/>
  <c r="H27" i="116" s="1"/>
  <c r="AV7" i="120"/>
  <c r="AV19" i="120" s="1"/>
  <c r="AV7" i="119"/>
  <c r="AV28" i="119" s="1"/>
  <c r="AV7" i="117"/>
  <c r="AV28" i="117" s="1"/>
  <c r="AV7" i="116"/>
  <c r="AV27" i="116" s="1"/>
  <c r="AN7" i="120"/>
  <c r="AN19" i="120" s="1"/>
  <c r="AN7" i="119"/>
  <c r="AN28" i="119" s="1"/>
  <c r="AN7" i="117"/>
  <c r="AN28" i="117" s="1"/>
  <c r="AN7" i="116"/>
  <c r="AN27" i="116" s="1"/>
  <c r="AF7" i="120"/>
  <c r="AF19" i="120" s="1"/>
  <c r="AF7" i="119"/>
  <c r="AF28" i="119" s="1"/>
  <c r="AF7" i="117"/>
  <c r="AF28" i="117" s="1"/>
  <c r="AF7" i="116"/>
  <c r="AF27" i="116" s="1"/>
  <c r="X7" i="121"/>
  <c r="X26" i="121" s="1"/>
  <c r="X7" i="120"/>
  <c r="X19" i="120" s="1"/>
  <c r="X7" i="119"/>
  <c r="X28" i="119" s="1"/>
  <c r="X7" i="117"/>
  <c r="X28" i="117" s="1"/>
  <c r="X7" i="116"/>
  <c r="X27" i="116" s="1"/>
  <c r="BA8" i="116"/>
  <c r="BA28" i="116" s="1"/>
  <c r="BU10" i="116"/>
  <c r="BU30" i="116" s="1"/>
  <c r="BR10" i="116"/>
  <c r="BR30" i="116" s="1"/>
  <c r="BY8" i="116"/>
  <c r="BY28" i="116" s="1"/>
  <c r="X7" i="118"/>
  <c r="X28" i="118" s="1"/>
  <c r="BW8" i="116"/>
  <c r="BW28" i="116" s="1"/>
  <c r="N7" i="118"/>
  <c r="N28" i="118" s="1"/>
  <c r="C7" i="118"/>
  <c r="C28" i="118" s="1"/>
  <c r="BK21" i="116"/>
  <c r="BK41" i="116" s="1"/>
  <c r="BT21" i="116"/>
  <c r="BT41" i="116" s="1"/>
  <c r="BD21" i="116"/>
  <c r="BD41" i="116" s="1"/>
  <c r="BI21" i="116"/>
  <c r="BI41" i="116" s="1"/>
  <c r="BY21" i="116"/>
  <c r="BY41" i="116" s="1"/>
  <c r="BG21" i="116"/>
  <c r="BG41" i="116" s="1"/>
  <c r="AU7" i="120"/>
  <c r="AU19" i="120" s="1"/>
  <c r="AU7" i="119"/>
  <c r="AU28" i="119" s="1"/>
  <c r="AU7" i="117"/>
  <c r="AU28" i="117" s="1"/>
  <c r="AU7" i="116"/>
  <c r="AU27" i="116" s="1"/>
  <c r="AM7" i="120"/>
  <c r="AM19" i="120" s="1"/>
  <c r="AM7" i="119"/>
  <c r="AM28" i="119" s="1"/>
  <c r="AM7" i="117"/>
  <c r="AM28" i="117" s="1"/>
  <c r="AM7" i="116"/>
  <c r="AM27" i="116" s="1"/>
  <c r="AE7" i="120"/>
  <c r="AE19" i="120" s="1"/>
  <c r="AE7" i="119"/>
  <c r="AE28" i="119" s="1"/>
  <c r="AE7" i="117"/>
  <c r="AE28" i="117" s="1"/>
  <c r="AE7" i="116"/>
  <c r="AE27" i="116" s="1"/>
  <c r="W7" i="121"/>
  <c r="W26" i="121" s="1"/>
  <c r="W7" i="120"/>
  <c r="W19" i="120" s="1"/>
  <c r="W7" i="119"/>
  <c r="W28" i="119" s="1"/>
  <c r="W7" i="117"/>
  <c r="W28" i="117" s="1"/>
  <c r="W7" i="116"/>
  <c r="W27" i="116" s="1"/>
  <c r="BD8" i="116"/>
  <c r="BD28" i="116" s="1"/>
  <c r="BA10" i="116"/>
  <c r="BA30" i="116" s="1"/>
  <c r="BV8" i="116"/>
  <c r="BV28" i="116" s="1"/>
  <c r="BZ8" i="116"/>
  <c r="BZ28" i="116" s="1"/>
  <c r="T7" i="118"/>
  <c r="T28" i="118" s="1"/>
  <c r="G7" i="118"/>
  <c r="G28" i="118" s="1"/>
  <c r="K7" i="118"/>
  <c r="K28" i="118" s="1"/>
  <c r="Q7" i="118"/>
  <c r="Q28" i="118" s="1"/>
  <c r="BE8" i="116"/>
  <c r="BE28" i="116" s="1"/>
  <c r="BK10" i="116"/>
  <c r="BK30" i="116" s="1"/>
  <c r="BT8" i="116"/>
  <c r="BT28" i="116" s="1"/>
  <c r="BD10" i="116"/>
  <c r="BD30" i="116" s="1"/>
  <c r="BO21" i="116"/>
  <c r="BO41" i="116" s="1"/>
  <c r="BU21" i="116"/>
  <c r="BU41" i="116" s="1"/>
  <c r="BV21" i="116"/>
  <c r="BV41" i="116" s="1"/>
  <c r="BC10" i="116"/>
  <c r="BC30" i="116" s="1"/>
  <c r="BM21" i="116"/>
  <c r="BM41" i="116" s="1"/>
  <c r="N5" i="121"/>
  <c r="N24" i="121" s="1"/>
  <c r="V21" i="118" l="1"/>
  <c r="V42" i="118" s="1"/>
  <c r="B7" i="88"/>
  <c r="B7" i="87"/>
  <c r="B27" i="87" s="1"/>
  <c r="W21" i="118"/>
  <c r="W42" i="118" s="1"/>
  <c r="T21" i="118"/>
  <c r="T42" i="118" s="1"/>
  <c r="U21" i="118"/>
  <c r="U42" i="118" s="1"/>
  <c r="L21" i="118"/>
  <c r="L42" i="118" s="1"/>
  <c r="H21" i="118"/>
  <c r="H42" i="118" s="1"/>
  <c r="E21" i="118"/>
  <c r="E42" i="118" s="1"/>
  <c r="O21" i="118"/>
  <c r="O42" i="118" s="1"/>
  <c r="CB13" i="116"/>
  <c r="CB33" i="116" s="1"/>
  <c r="M21" i="118"/>
  <c r="M42" i="118" s="1"/>
  <c r="BC11" i="116"/>
  <c r="BC31" i="116" s="1"/>
  <c r="G21" i="118"/>
  <c r="G42" i="118" s="1"/>
  <c r="BD13" i="116"/>
  <c r="BD33" i="116" s="1"/>
  <c r="I21" i="118"/>
  <c r="I42" i="118" s="1"/>
  <c r="N21" i="118"/>
  <c r="N42" i="118" s="1"/>
  <c r="X10" i="118"/>
  <c r="X31" i="118" s="1"/>
  <c r="BC13" i="116"/>
  <c r="BC33" i="116" s="1"/>
  <c r="K21" i="118"/>
  <c r="K42" i="118" s="1"/>
  <c r="Q21" i="118"/>
  <c r="Q42" i="118" s="1"/>
  <c r="D21" i="118"/>
  <c r="D42" i="118" s="1"/>
  <c r="L5" i="121"/>
  <c r="L24" i="121" s="1"/>
  <c r="V4" i="121"/>
  <c r="V23" i="121" s="1"/>
  <c r="Z5" i="121"/>
  <c r="Z24" i="121" s="1"/>
  <c r="R5" i="121"/>
  <c r="R24" i="121" s="1"/>
  <c r="J5" i="121"/>
  <c r="J24" i="121" s="1"/>
  <c r="B5" i="121"/>
  <c r="B24" i="121" s="1"/>
  <c r="T4" i="121"/>
  <c r="T23" i="121" s="1"/>
  <c r="L4" i="121"/>
  <c r="L23" i="121" s="1"/>
  <c r="D4" i="121"/>
  <c r="D23" i="121" s="1"/>
  <c r="E4" i="121"/>
  <c r="E23" i="121" s="1"/>
  <c r="Y5" i="121"/>
  <c r="Y24" i="121" s="1"/>
  <c r="Q5" i="121"/>
  <c r="Q24" i="121" s="1"/>
  <c r="I5" i="121"/>
  <c r="I24" i="121" s="1"/>
  <c r="AA4" i="121"/>
  <c r="AA23" i="121" s="1"/>
  <c r="S4" i="121"/>
  <c r="S23" i="121" s="1"/>
  <c r="K4" i="121"/>
  <c r="K23" i="121" s="1"/>
  <c r="C4" i="121"/>
  <c r="C23" i="121" s="1"/>
  <c r="D5" i="121"/>
  <c r="D24" i="121" s="1"/>
  <c r="C5" i="121"/>
  <c r="C24" i="121" s="1"/>
  <c r="X5" i="121"/>
  <c r="X24" i="121" s="1"/>
  <c r="P5" i="121"/>
  <c r="P24" i="121" s="1"/>
  <c r="H5" i="121"/>
  <c r="H24" i="121" s="1"/>
  <c r="Z4" i="121"/>
  <c r="Z23" i="121" s="1"/>
  <c r="R4" i="121"/>
  <c r="R23" i="121" s="1"/>
  <c r="J4" i="121"/>
  <c r="J23" i="121" s="1"/>
  <c r="B4" i="121"/>
  <c r="B23" i="121" s="1"/>
  <c r="K5" i="121"/>
  <c r="K24" i="121" s="1"/>
  <c r="W5" i="121"/>
  <c r="W24" i="121" s="1"/>
  <c r="O5" i="121"/>
  <c r="O24" i="121" s="1"/>
  <c r="G5" i="121"/>
  <c r="G24" i="121" s="1"/>
  <c r="Y4" i="121"/>
  <c r="Y23" i="121" s="1"/>
  <c r="Q4" i="121"/>
  <c r="Q23" i="121" s="1"/>
  <c r="I4" i="121"/>
  <c r="I23" i="121" s="1"/>
  <c r="T5" i="121"/>
  <c r="T24" i="121" s="1"/>
  <c r="F4" i="121"/>
  <c r="F23" i="121" s="1"/>
  <c r="AA5" i="121"/>
  <c r="AA24" i="121" s="1"/>
  <c r="U4" i="121"/>
  <c r="U23" i="121" s="1"/>
  <c r="V5" i="121"/>
  <c r="V24" i="121" s="1"/>
  <c r="F5" i="121"/>
  <c r="F24" i="121" s="1"/>
  <c r="X4" i="121"/>
  <c r="X23" i="121" s="1"/>
  <c r="P4" i="121"/>
  <c r="P23" i="121" s="1"/>
  <c r="H4" i="121"/>
  <c r="H23" i="121" s="1"/>
  <c r="N4" i="121"/>
  <c r="N23" i="121" s="1"/>
  <c r="S5" i="121"/>
  <c r="S24" i="121" s="1"/>
  <c r="M4" i="121"/>
  <c r="M23" i="121" s="1"/>
  <c r="U5" i="121"/>
  <c r="U24" i="121" s="1"/>
  <c r="M5" i="121"/>
  <c r="M24" i="121" s="1"/>
  <c r="E5" i="121"/>
  <c r="E24" i="121" s="1"/>
  <c r="W4" i="121"/>
  <c r="W23" i="121" s="1"/>
  <c r="O4" i="121"/>
  <c r="O23" i="121" s="1"/>
  <c r="G4" i="121"/>
  <c r="G23" i="121" s="1"/>
  <c r="B10" i="118"/>
  <c r="B31" i="118" s="1"/>
  <c r="H10" i="118"/>
  <c r="H31" i="118" s="1"/>
  <c r="BV11" i="116"/>
  <c r="BV31" i="116" s="1"/>
  <c r="F21" i="118"/>
  <c r="F42" i="118" s="1"/>
  <c r="E10" i="118"/>
  <c r="E31" i="118" s="1"/>
  <c r="N10" i="118"/>
  <c r="N31" i="118" s="1"/>
  <c r="F10" i="118"/>
  <c r="F31" i="118" s="1"/>
  <c r="E8" i="118"/>
  <c r="E29" i="118" s="1"/>
  <c r="BE11" i="116"/>
  <c r="BE31" i="116" s="1"/>
  <c r="BJ13" i="116"/>
  <c r="BJ33" i="116" s="1"/>
  <c r="BN13" i="116"/>
  <c r="BN33" i="116" s="1"/>
  <c r="BU13" i="116"/>
  <c r="BU33" i="116" s="1"/>
  <c r="BR11" i="116"/>
  <c r="BR31" i="116" s="1"/>
  <c r="BX13" i="116"/>
  <c r="BX33" i="116" s="1"/>
  <c r="BA11" i="116"/>
  <c r="BA31" i="116" s="1"/>
  <c r="D10" i="118"/>
  <c r="D31" i="118" s="1"/>
  <c r="BG11" i="116"/>
  <c r="BG31" i="116" s="1"/>
  <c r="B8" i="118"/>
  <c r="B29" i="118" s="1"/>
  <c r="P10" i="118"/>
  <c r="P31" i="118" s="1"/>
  <c r="K10" i="118"/>
  <c r="K31" i="118" s="1"/>
  <c r="Q8" i="118"/>
  <c r="Q29" i="118" s="1"/>
  <c r="Z10" i="118"/>
  <c r="Z31" i="118" s="1"/>
  <c r="D8" i="118"/>
  <c r="D29" i="118" s="1"/>
  <c r="V8" i="118"/>
  <c r="V29" i="118" s="1"/>
  <c r="H8" i="118"/>
  <c r="H29" i="118" s="1"/>
  <c r="G10" i="118"/>
  <c r="G31" i="118" s="1"/>
  <c r="BB11" i="116"/>
  <c r="BB31" i="116" s="1"/>
  <c r="F8" i="118"/>
  <c r="F29" i="118" s="1"/>
  <c r="BK11" i="116"/>
  <c r="BK31" i="116" s="1"/>
  <c r="O10" i="118"/>
  <c r="O31" i="118" s="1"/>
  <c r="BJ11" i="116"/>
  <c r="BJ31" i="116" s="1"/>
  <c r="BX11" i="116"/>
  <c r="BX31" i="116" s="1"/>
  <c r="X21" i="118"/>
  <c r="X42" i="118" s="1"/>
  <c r="T10" i="118"/>
  <c r="T31" i="118" s="1"/>
  <c r="BQ13" i="116"/>
  <c r="BQ33" i="116" s="1"/>
  <c r="I10" i="118"/>
  <c r="I31" i="118" s="1"/>
  <c r="X8" i="118"/>
  <c r="X29" i="118" s="1"/>
  <c r="BE13" i="116"/>
  <c r="BE33" i="116" s="1"/>
  <c r="BF13" i="116"/>
  <c r="BF33" i="116" s="1"/>
  <c r="G8" i="118"/>
  <c r="G29" i="118" s="1"/>
  <c r="BI11" i="116"/>
  <c r="BI31" i="116" s="1"/>
  <c r="BM13" i="116"/>
  <c r="BM33" i="116" s="1"/>
  <c r="BW13" i="116"/>
  <c r="BW33" i="116" s="1"/>
  <c r="BS13" i="116"/>
  <c r="BS33" i="116" s="1"/>
  <c r="BY13" i="116"/>
  <c r="BY33" i="116" s="1"/>
  <c r="BD11" i="116"/>
  <c r="BD31" i="116" s="1"/>
  <c r="BZ11" i="116"/>
  <c r="BZ31" i="116" s="1"/>
  <c r="R8" i="118"/>
  <c r="R29" i="118" s="1"/>
  <c r="C8" i="118"/>
  <c r="C29" i="118" s="1"/>
  <c r="O8" i="118"/>
  <c r="O29" i="118" s="1"/>
  <c r="W10" i="118"/>
  <c r="W31" i="118" s="1"/>
  <c r="U10" i="118"/>
  <c r="U31" i="118" s="1"/>
  <c r="BF11" i="116"/>
  <c r="BF31" i="116" s="1"/>
  <c r="Y8" i="118"/>
  <c r="Y29" i="118" s="1"/>
  <c r="CA11" i="116"/>
  <c r="CA31" i="116" s="1"/>
  <c r="CA13" i="116"/>
  <c r="CA33" i="116" s="1"/>
  <c r="CB11" i="116"/>
  <c r="CB31" i="116" s="1"/>
  <c r="I8" i="118"/>
  <c r="I29" i="118" s="1"/>
  <c r="J21" i="118"/>
  <c r="J42" i="118" s="1"/>
  <c r="BI13" i="116"/>
  <c r="BI33" i="116" s="1"/>
  <c r="BM11" i="116"/>
  <c r="BM31" i="116" s="1"/>
  <c r="BW11" i="116"/>
  <c r="BW31" i="116" s="1"/>
  <c r="BS11" i="116"/>
  <c r="BS31" i="116" s="1"/>
  <c r="BY11" i="116"/>
  <c r="BY31" i="116" s="1"/>
  <c r="M10" i="118"/>
  <c r="M31" i="118" s="1"/>
  <c r="BG13" i="116"/>
  <c r="BG33" i="116" s="1"/>
  <c r="R21" i="118"/>
  <c r="R42" i="118" s="1"/>
  <c r="Z8" i="118"/>
  <c r="Z29" i="118" s="1"/>
  <c r="L10" i="118"/>
  <c r="L31" i="118" s="1"/>
  <c r="BZ13" i="116"/>
  <c r="BZ33" i="116" s="1"/>
  <c r="BP13" i="116"/>
  <c r="BP33" i="116" s="1"/>
  <c r="BV13" i="116"/>
  <c r="BV33" i="116" s="1"/>
  <c r="BA13" i="116"/>
  <c r="BA33" i="116" s="1"/>
  <c r="S10" i="118"/>
  <c r="S31" i="118" s="1"/>
  <c r="R10" i="118"/>
  <c r="R31" i="118" s="1"/>
  <c r="J8" i="118"/>
  <c r="J29" i="118" s="1"/>
  <c r="Y21" i="118"/>
  <c r="Y42" i="118" s="1"/>
  <c r="N8" i="118"/>
  <c r="N29" i="118" s="1"/>
  <c r="BO13" i="116"/>
  <c r="BO33" i="116" s="1"/>
  <c r="BB13" i="116"/>
  <c r="BB33" i="116" s="1"/>
  <c r="P8" i="118"/>
  <c r="P29" i="118" s="1"/>
  <c r="U8" i="118"/>
  <c r="U29" i="118" s="1"/>
  <c r="M8" i="118"/>
  <c r="M29" i="118" s="1"/>
  <c r="V10" i="118"/>
  <c r="V31" i="118" s="1"/>
  <c r="L8" i="118"/>
  <c r="L29" i="118" s="1"/>
  <c r="BQ11" i="116"/>
  <c r="BQ31" i="116" s="1"/>
  <c r="BN11" i="116"/>
  <c r="BN31" i="116" s="1"/>
  <c r="BU11" i="116"/>
  <c r="BU31" i="116" s="1"/>
  <c r="BR13" i="116"/>
  <c r="BR33" i="116" s="1"/>
  <c r="BH13" i="116"/>
  <c r="BH33" i="116" s="1"/>
  <c r="BL13" i="116"/>
  <c r="BL33" i="116" s="1"/>
  <c r="BT11" i="116"/>
  <c r="BT31" i="116" s="1"/>
  <c r="BO11" i="116"/>
  <c r="BO31" i="116" s="1"/>
  <c r="T8" i="118"/>
  <c r="T29" i="118" s="1"/>
  <c r="W8" i="118"/>
  <c r="W29" i="118" s="1"/>
  <c r="C21" i="118"/>
  <c r="C42" i="118" s="1"/>
  <c r="P21" i="118"/>
  <c r="P42" i="118" s="1"/>
  <c r="BH11" i="116"/>
  <c r="BH31" i="116" s="1"/>
  <c r="BL11" i="116"/>
  <c r="BL31" i="116" s="1"/>
  <c r="BP11" i="116"/>
  <c r="BP31" i="116" s="1"/>
  <c r="BT13" i="116"/>
  <c r="BT33" i="116" s="1"/>
  <c r="Y10" i="118"/>
  <c r="Y31" i="118" s="1"/>
  <c r="BK13" i="116"/>
  <c r="BK33" i="116" s="1"/>
  <c r="Q10" i="118"/>
  <c r="Q31" i="118" s="1"/>
  <c r="C10" i="118"/>
  <c r="C31" i="118" s="1"/>
  <c r="S8" i="118"/>
  <c r="S29" i="118" s="1"/>
  <c r="K8" i="118"/>
  <c r="K29" i="118" s="1"/>
  <c r="J10" i="118"/>
  <c r="J31" i="118" s="1"/>
  <c r="CB16" i="116" l="1"/>
  <c r="CB36" i="116" s="1"/>
  <c r="CB14" i="116"/>
  <c r="CB34" i="116" s="1"/>
  <c r="BO14" i="116"/>
  <c r="BO34" i="116" s="1"/>
  <c r="BD14" i="116"/>
  <c r="BD34" i="116" s="1"/>
  <c r="BB14" i="116"/>
  <c r="BB34" i="116" s="1"/>
  <c r="Z13" i="118"/>
  <c r="Z34" i="118" s="1"/>
  <c r="B13" i="118"/>
  <c r="B34" i="118" s="1"/>
  <c r="BC16" i="116"/>
  <c r="BC36" i="116" s="1"/>
  <c r="BD16" i="116"/>
  <c r="BD36" i="116" s="1"/>
  <c r="BO16" i="116"/>
  <c r="BO36" i="116" s="1"/>
  <c r="BC14" i="116"/>
  <c r="BC34" i="116" s="1"/>
  <c r="BA16" i="116"/>
  <c r="BA36" i="116" s="1"/>
  <c r="BK14" i="116"/>
  <c r="BK34" i="116" s="1"/>
  <c r="BV16" i="116"/>
  <c r="BV36" i="116" s="1"/>
  <c r="BZ14" i="116"/>
  <c r="BZ34" i="116" s="1"/>
  <c r="BV14" i="116"/>
  <c r="BV34" i="116" s="1"/>
  <c r="BK16" i="116"/>
  <c r="BK36" i="116" s="1"/>
  <c r="L11" i="118"/>
  <c r="L32" i="118" s="1"/>
  <c r="BS14" i="116"/>
  <c r="BS34" i="116" s="1"/>
  <c r="L13" i="118"/>
  <c r="L34" i="118" s="1"/>
  <c r="BT16" i="116"/>
  <c r="BT36" i="116" s="1"/>
  <c r="BE16" i="116"/>
  <c r="BE36" i="116" s="1"/>
  <c r="BN14" i="116"/>
  <c r="BN34" i="116" s="1"/>
  <c r="BP16" i="116"/>
  <c r="BP36" i="116" s="1"/>
  <c r="BT14" i="116"/>
  <c r="BT34" i="116" s="1"/>
  <c r="CA14" i="116"/>
  <c r="CA34" i="116" s="1"/>
  <c r="BF16" i="116"/>
  <c r="BF36" i="116" s="1"/>
  <c r="W11" i="118"/>
  <c r="W32" i="118" s="1"/>
  <c r="U11" i="118"/>
  <c r="U32" i="118" s="1"/>
  <c r="G13" i="118"/>
  <c r="G34" i="118" s="1"/>
  <c r="Z11" i="118"/>
  <c r="Z32" i="118" s="1"/>
  <c r="W13" i="118"/>
  <c r="W34" i="118" s="1"/>
  <c r="U13" i="118"/>
  <c r="U34" i="118" s="1"/>
  <c r="G11" i="118"/>
  <c r="G32" i="118" s="1"/>
  <c r="I11" i="118"/>
  <c r="I32" i="118" s="1"/>
  <c r="E11" i="118"/>
  <c r="E32" i="118" s="1"/>
  <c r="AK9" i="120"/>
  <c r="AK21" i="120" s="1"/>
  <c r="AK10" i="119"/>
  <c r="AK31" i="119" s="1"/>
  <c r="AK10" i="117"/>
  <c r="AK31" i="117" s="1"/>
  <c r="AK10" i="116"/>
  <c r="AK30" i="116" s="1"/>
  <c r="BQ16" i="116"/>
  <c r="BQ36" i="116" s="1"/>
  <c r="BA14" i="116"/>
  <c r="BA34" i="116" s="1"/>
  <c r="N13" i="118"/>
  <c r="N34" i="118" s="1"/>
  <c r="D11" i="118"/>
  <c r="D32" i="118" s="1"/>
  <c r="BJ16" i="116"/>
  <c r="BJ36" i="116" s="1"/>
  <c r="BN16" i="116"/>
  <c r="BN36" i="116" s="1"/>
  <c r="O11" i="118"/>
  <c r="O32" i="118" s="1"/>
  <c r="BL16" i="116"/>
  <c r="BL36" i="116" s="1"/>
  <c r="J13" i="118"/>
  <c r="J34" i="118" s="1"/>
  <c r="AK8" i="119"/>
  <c r="AK29" i="119" s="1"/>
  <c r="AK8" i="117"/>
  <c r="AK29" i="117" s="1"/>
  <c r="AK8" i="116"/>
  <c r="AK28" i="116" s="1"/>
  <c r="BH14" i="116"/>
  <c r="BH34" i="116" s="1"/>
  <c r="BL14" i="116"/>
  <c r="BL34" i="116" s="1"/>
  <c r="BW14" i="116"/>
  <c r="BW34" i="116" s="1"/>
  <c r="BQ14" i="116"/>
  <c r="BQ34" i="116" s="1"/>
  <c r="BX14" i="116"/>
  <c r="BX34" i="116" s="1"/>
  <c r="BF14" i="116"/>
  <c r="BF34" i="116" s="1"/>
  <c r="BG16" i="116"/>
  <c r="BG36" i="116" s="1"/>
  <c r="S11" i="118"/>
  <c r="S32" i="118" s="1"/>
  <c r="BZ16" i="116"/>
  <c r="BZ36" i="116" s="1"/>
  <c r="X11" i="118"/>
  <c r="X32" i="118" s="1"/>
  <c r="O13" i="118"/>
  <c r="O34" i="118" s="1"/>
  <c r="V11" i="118"/>
  <c r="V32" i="118" s="1"/>
  <c r="V13" i="118"/>
  <c r="V34" i="118" s="1"/>
  <c r="S13" i="118"/>
  <c r="S34" i="118" s="1"/>
  <c r="H13" i="118"/>
  <c r="H34" i="118" s="1"/>
  <c r="BM14" i="116"/>
  <c r="BM34" i="116" s="1"/>
  <c r="P13" i="118"/>
  <c r="P34" i="118" s="1"/>
  <c r="X13" i="118"/>
  <c r="X34" i="118" s="1"/>
  <c r="P11" i="118"/>
  <c r="P32" i="118" s="1"/>
  <c r="C11" i="118"/>
  <c r="C32" i="118" s="1"/>
  <c r="BP14" i="116"/>
  <c r="BP34" i="116" s="1"/>
  <c r="Y11" i="118"/>
  <c r="Y32" i="118" s="1"/>
  <c r="BW16" i="116"/>
  <c r="BW36" i="116" s="1"/>
  <c r="BR16" i="116"/>
  <c r="BR36" i="116" s="1"/>
  <c r="BG14" i="116"/>
  <c r="BG34" i="116" s="1"/>
  <c r="B11" i="118"/>
  <c r="B32" i="118" s="1"/>
  <c r="BE14" i="116"/>
  <c r="BE34" i="116" s="1"/>
  <c r="M13" i="118"/>
  <c r="M34" i="118" s="1"/>
  <c r="BH16" i="116"/>
  <c r="BH36" i="116" s="1"/>
  <c r="D13" i="118"/>
  <c r="D34" i="118" s="1"/>
  <c r="N11" i="118"/>
  <c r="N32" i="118" s="1"/>
  <c r="BY16" i="116"/>
  <c r="BY36" i="116" s="1"/>
  <c r="Q11" i="118"/>
  <c r="Q32" i="118" s="1"/>
  <c r="K11" i="118"/>
  <c r="K32" i="118" s="1"/>
  <c r="Q13" i="118"/>
  <c r="Q34" i="118" s="1"/>
  <c r="K13" i="118"/>
  <c r="K34" i="118" s="1"/>
  <c r="T11" i="118"/>
  <c r="T32" i="118" s="1"/>
  <c r="CB19" i="116"/>
  <c r="CB39" i="116" s="1"/>
  <c r="H11" i="118"/>
  <c r="H32" i="118" s="1"/>
  <c r="CA16" i="116"/>
  <c r="CA36" i="116" s="1"/>
  <c r="BX16" i="116"/>
  <c r="BX36" i="116" s="1"/>
  <c r="Y13" i="118"/>
  <c r="Y34" i="118" s="1"/>
  <c r="F11" i="118"/>
  <c r="F32" i="118" s="1"/>
  <c r="BI16" i="116"/>
  <c r="BI36" i="116" s="1"/>
  <c r="BU14" i="116"/>
  <c r="BU34" i="116" s="1"/>
  <c r="BY14" i="116"/>
  <c r="BY34" i="116" s="1"/>
  <c r="BI14" i="116"/>
  <c r="BI34" i="116" s="1"/>
  <c r="BU16" i="116"/>
  <c r="BU36" i="116" s="1"/>
  <c r="BR14" i="116"/>
  <c r="BR34" i="116" s="1"/>
  <c r="AK21" i="119"/>
  <c r="AK42" i="119" s="1"/>
  <c r="AK21" i="117"/>
  <c r="AK42" i="117" s="1"/>
  <c r="AK21" i="116"/>
  <c r="AK41" i="116" s="1"/>
  <c r="BJ14" i="116"/>
  <c r="BJ34" i="116" s="1"/>
  <c r="BM16" i="116"/>
  <c r="BM36" i="116" s="1"/>
  <c r="BS16" i="116"/>
  <c r="BS36" i="116" s="1"/>
  <c r="I13" i="118"/>
  <c r="I34" i="118" s="1"/>
  <c r="R13" i="118"/>
  <c r="R34" i="118" s="1"/>
  <c r="J11" i="118"/>
  <c r="J32" i="118" s="1"/>
  <c r="BB16" i="116"/>
  <c r="BB36" i="116" s="1"/>
  <c r="M11" i="118"/>
  <c r="M32" i="118" s="1"/>
  <c r="R11" i="118"/>
  <c r="R32" i="118" s="1"/>
  <c r="F13" i="118"/>
  <c r="F34" i="118" s="1"/>
  <c r="T13" i="118"/>
  <c r="T34" i="118" s="1"/>
  <c r="E13" i="118"/>
  <c r="E34" i="118" s="1"/>
  <c r="C13" i="118"/>
  <c r="C34" i="118" s="1"/>
  <c r="CB17" i="116" l="1"/>
  <c r="CB37" i="116" s="1"/>
  <c r="T16" i="118"/>
  <c r="T37" i="118" s="1"/>
  <c r="I16" i="118"/>
  <c r="I37" i="118" s="1"/>
  <c r="M16" i="118"/>
  <c r="M37" i="118" s="1"/>
  <c r="T14" i="118"/>
  <c r="T35" i="118" s="1"/>
  <c r="X14" i="118"/>
  <c r="X35" i="118" s="1"/>
  <c r="Z16" i="118"/>
  <c r="Z37" i="118" s="1"/>
  <c r="Z14" i="118"/>
  <c r="Z35" i="118" s="1"/>
  <c r="BO17" i="116"/>
  <c r="BO37" i="116" s="1"/>
  <c r="BV19" i="116"/>
  <c r="BV39" i="116" s="1"/>
  <c r="BD17" i="116"/>
  <c r="BD37" i="116" s="1"/>
  <c r="B14" i="118"/>
  <c r="B35" i="118" s="1"/>
  <c r="I14" i="118"/>
  <c r="I35" i="118" s="1"/>
  <c r="M14" i="118"/>
  <c r="M35" i="118" s="1"/>
  <c r="BD19" i="116"/>
  <c r="BD39" i="116" s="1"/>
  <c r="B16" i="118"/>
  <c r="B37" i="118" s="1"/>
  <c r="BK17" i="116"/>
  <c r="BK37" i="116" s="1"/>
  <c r="BA19" i="116"/>
  <c r="BA39" i="116" s="1"/>
  <c r="BB19" i="116"/>
  <c r="BB39" i="116" s="1"/>
  <c r="BV17" i="116"/>
  <c r="BV37" i="116" s="1"/>
  <c r="BO19" i="116"/>
  <c r="BO39" i="116" s="1"/>
  <c r="BA17" i="116"/>
  <c r="BA37" i="116" s="1"/>
  <c r="BC17" i="116"/>
  <c r="BC37" i="116" s="1"/>
  <c r="BK19" i="116"/>
  <c r="BK39" i="116" s="1"/>
  <c r="BC19" i="116"/>
  <c r="BC39" i="116" s="1"/>
  <c r="BB17" i="116"/>
  <c r="BB37" i="116" s="1"/>
  <c r="W16" i="118"/>
  <c r="W37" i="118" s="1"/>
  <c r="BE19" i="116"/>
  <c r="BE39" i="116" s="1"/>
  <c r="BN19" i="116"/>
  <c r="BN39" i="116" s="1"/>
  <c r="BW17" i="116"/>
  <c r="BW37" i="116" s="1"/>
  <c r="BS17" i="116"/>
  <c r="BS37" i="116" s="1"/>
  <c r="S16" i="118"/>
  <c r="S37" i="118" s="1"/>
  <c r="P16" i="118"/>
  <c r="P37" i="118" s="1"/>
  <c r="E16" i="118"/>
  <c r="E37" i="118" s="1"/>
  <c r="R14" i="118"/>
  <c r="R35" i="118" s="1"/>
  <c r="L14" i="118"/>
  <c r="L35" i="118" s="1"/>
  <c r="C16" i="118"/>
  <c r="C37" i="118" s="1"/>
  <c r="BJ19" i="116"/>
  <c r="BJ39" i="116" s="1"/>
  <c r="BM19" i="116"/>
  <c r="BM39" i="116" s="1"/>
  <c r="BP19" i="116"/>
  <c r="BP39" i="116" s="1"/>
  <c r="BT19" i="116"/>
  <c r="BT39" i="116" s="1"/>
  <c r="S14" i="118"/>
  <c r="S35" i="118" s="1"/>
  <c r="V16" i="118"/>
  <c r="V37" i="118" s="1"/>
  <c r="K14" i="118"/>
  <c r="K35" i="118" s="1"/>
  <c r="O16" i="118"/>
  <c r="O37" i="118" s="1"/>
  <c r="BE17" i="116"/>
  <c r="BE37" i="116" s="1"/>
  <c r="BG17" i="116"/>
  <c r="BG37" i="116" s="1"/>
  <c r="BP17" i="116"/>
  <c r="BP37" i="116" s="1"/>
  <c r="X16" i="118"/>
  <c r="X37" i="118" s="1"/>
  <c r="V14" i="118"/>
  <c r="V35" i="118" s="1"/>
  <c r="U14" i="118"/>
  <c r="U35" i="118" s="1"/>
  <c r="F14" i="118"/>
  <c r="F35" i="118" s="1"/>
  <c r="L16" i="118"/>
  <c r="L37" i="118" s="1"/>
  <c r="BN17" i="116"/>
  <c r="BN37" i="116" s="1"/>
  <c r="C14" i="118"/>
  <c r="C35" i="118" s="1"/>
  <c r="BM17" i="116"/>
  <c r="BM37" i="116" s="1"/>
  <c r="BI19" i="116"/>
  <c r="BI39" i="116" s="1"/>
  <c r="BL19" i="116"/>
  <c r="BL39" i="116" s="1"/>
  <c r="BQ19" i="116"/>
  <c r="BQ39" i="116" s="1"/>
  <c r="BX19" i="116"/>
  <c r="BX39" i="116" s="1"/>
  <c r="BF17" i="116"/>
  <c r="BF37" i="116" s="1"/>
  <c r="CA19" i="116"/>
  <c r="CA39" i="116" s="1"/>
  <c r="Q16" i="118"/>
  <c r="Q37" i="118" s="1"/>
  <c r="K16" i="118"/>
  <c r="K37" i="118" s="1"/>
  <c r="E14" i="118"/>
  <c r="E35" i="118" s="1"/>
  <c r="N14" i="118"/>
  <c r="N35" i="118" s="1"/>
  <c r="BW19" i="116"/>
  <c r="BW39" i="116" s="1"/>
  <c r="H14" i="118"/>
  <c r="H35" i="118" s="1"/>
  <c r="F16" i="118"/>
  <c r="F37" i="118" s="1"/>
  <c r="BT17" i="116"/>
  <c r="BT37" i="116" s="1"/>
  <c r="CA17" i="116"/>
  <c r="CA37" i="116" s="1"/>
  <c r="AK11" i="120"/>
  <c r="AK23" i="120" s="1"/>
  <c r="AK13" i="119"/>
  <c r="AK34" i="119" s="1"/>
  <c r="AK13" i="117"/>
  <c r="AK34" i="117" s="1"/>
  <c r="AK13" i="116"/>
  <c r="AK33" i="116" s="1"/>
  <c r="BI17" i="116"/>
  <c r="BI37" i="116" s="1"/>
  <c r="BL17" i="116"/>
  <c r="BL37" i="116" s="1"/>
  <c r="BQ17" i="116"/>
  <c r="BQ37" i="116" s="1"/>
  <c r="BX17" i="116"/>
  <c r="BX37" i="116" s="1"/>
  <c r="BF19" i="116"/>
  <c r="BF39" i="116" s="1"/>
  <c r="Y16" i="118"/>
  <c r="Y37" i="118" s="1"/>
  <c r="P14" i="118"/>
  <c r="P35" i="118" s="1"/>
  <c r="G14" i="118"/>
  <c r="G35" i="118" s="1"/>
  <c r="J16" i="118"/>
  <c r="J37" i="118" s="1"/>
  <c r="Y14" i="118"/>
  <c r="Y35" i="118" s="1"/>
  <c r="N16" i="118"/>
  <c r="N37" i="118" s="1"/>
  <c r="R16" i="118"/>
  <c r="R37" i="118" s="1"/>
  <c r="Q14" i="118"/>
  <c r="Q35" i="118" s="1"/>
  <c r="BS19" i="116"/>
  <c r="BS39" i="116" s="1"/>
  <c r="BJ17" i="116"/>
  <c r="BJ37" i="116" s="1"/>
  <c r="AK11" i="119"/>
  <c r="AK32" i="119" s="1"/>
  <c r="AK11" i="117"/>
  <c r="AK32" i="117" s="1"/>
  <c r="AK11" i="116"/>
  <c r="AK31" i="116" s="1"/>
  <c r="BH19" i="116"/>
  <c r="BH39" i="116" s="1"/>
  <c r="BU17" i="116"/>
  <c r="BU37" i="116" s="1"/>
  <c r="BR19" i="116"/>
  <c r="BR39" i="116" s="1"/>
  <c r="BY17" i="116"/>
  <c r="BY37" i="116" s="1"/>
  <c r="D16" i="118"/>
  <c r="D37" i="118" s="1"/>
  <c r="W14" i="118"/>
  <c r="W35" i="118" s="1"/>
  <c r="G16" i="118"/>
  <c r="G37" i="118" s="1"/>
  <c r="U16" i="118"/>
  <c r="U37" i="118" s="1"/>
  <c r="BZ17" i="116"/>
  <c r="BZ37" i="116" s="1"/>
  <c r="BH17" i="116"/>
  <c r="BH37" i="116" s="1"/>
  <c r="BU19" i="116"/>
  <c r="BU39" i="116" s="1"/>
  <c r="BR17" i="116"/>
  <c r="BR37" i="116" s="1"/>
  <c r="BY19" i="116"/>
  <c r="BY39" i="116" s="1"/>
  <c r="BG19" i="116"/>
  <c r="BG39" i="116" s="1"/>
  <c r="BZ19" i="116"/>
  <c r="BZ39" i="116" s="1"/>
  <c r="D14" i="118"/>
  <c r="D35" i="118" s="1"/>
  <c r="O14" i="118"/>
  <c r="O35" i="118" s="1"/>
  <c r="J14" i="118"/>
  <c r="J35" i="118" s="1"/>
  <c r="H16" i="118"/>
  <c r="H37" i="118" s="1"/>
  <c r="B19" i="118" l="1"/>
  <c r="B40" i="118" s="1"/>
  <c r="M19" i="118"/>
  <c r="M40" i="118" s="1"/>
  <c r="I19" i="118"/>
  <c r="I40" i="118" s="1"/>
  <c r="Z17" i="118"/>
  <c r="Z38" i="118" s="1"/>
  <c r="Z19" i="118"/>
  <c r="Z40" i="118" s="1"/>
  <c r="B17" i="118"/>
  <c r="B38" i="118" s="1"/>
  <c r="I17" i="118"/>
  <c r="I38" i="118" s="1"/>
  <c r="T19" i="118"/>
  <c r="T40" i="118" s="1"/>
  <c r="M17" i="118"/>
  <c r="M38" i="118" s="1"/>
  <c r="T17" i="118"/>
  <c r="T38" i="118" s="1"/>
  <c r="E17" i="118"/>
  <c r="E38" i="118" s="1"/>
  <c r="O19" i="118"/>
  <c r="O40" i="118" s="1"/>
  <c r="G19" i="118"/>
  <c r="G40" i="118" s="1"/>
  <c r="R19" i="118"/>
  <c r="R40" i="118" s="1"/>
  <c r="K19" i="118"/>
  <c r="K40" i="118" s="1"/>
  <c r="P19" i="118"/>
  <c r="P40" i="118" s="1"/>
  <c r="H17" i="118"/>
  <c r="H38" i="118" s="1"/>
  <c r="L19" i="118"/>
  <c r="L40" i="118" s="1"/>
  <c r="X19" i="118"/>
  <c r="X40" i="118" s="1"/>
  <c r="V17" i="118"/>
  <c r="V38" i="118" s="1"/>
  <c r="J17" i="118"/>
  <c r="J38" i="118" s="1"/>
  <c r="R17" i="118"/>
  <c r="R38" i="118" s="1"/>
  <c r="U19" i="118"/>
  <c r="U40" i="118" s="1"/>
  <c r="Y19" i="118"/>
  <c r="Y40" i="118" s="1"/>
  <c r="P17" i="118"/>
  <c r="P38" i="118" s="1"/>
  <c r="V19" i="118"/>
  <c r="V40" i="118" s="1"/>
  <c r="J19" i="118"/>
  <c r="J40" i="118" s="1"/>
  <c r="N19" i="118"/>
  <c r="N40" i="118" s="1"/>
  <c r="H19" i="118"/>
  <c r="H40" i="118" s="1"/>
  <c r="F17" i="118"/>
  <c r="F38" i="118" s="1"/>
  <c r="F19" i="118"/>
  <c r="F40" i="118" s="1"/>
  <c r="AK13" i="120"/>
  <c r="AK25" i="120" s="1"/>
  <c r="AK16" i="119"/>
  <c r="AK37" i="119" s="1"/>
  <c r="AK16" i="117"/>
  <c r="AK37" i="117" s="1"/>
  <c r="AK16" i="116"/>
  <c r="AK36" i="116" s="1"/>
  <c r="AK14" i="119"/>
  <c r="AK35" i="119" s="1"/>
  <c r="AK14" i="117"/>
  <c r="AK35" i="117" s="1"/>
  <c r="AK14" i="116"/>
  <c r="AK34" i="116" s="1"/>
  <c r="W19" i="118"/>
  <c r="W40" i="118" s="1"/>
  <c r="S19" i="118"/>
  <c r="S40" i="118" s="1"/>
  <c r="X17" i="118"/>
  <c r="X38" i="118" s="1"/>
  <c r="W17" i="118"/>
  <c r="W38" i="118" s="1"/>
  <c r="S17" i="118"/>
  <c r="S38" i="118" s="1"/>
  <c r="D19" i="118"/>
  <c r="D40" i="118" s="1"/>
  <c r="K17" i="118"/>
  <c r="K38" i="118" s="1"/>
  <c r="L17" i="118"/>
  <c r="L38" i="118" s="1"/>
  <c r="N17" i="118"/>
  <c r="N38" i="118" s="1"/>
  <c r="C17" i="118"/>
  <c r="C38" i="118" s="1"/>
  <c r="U17" i="118"/>
  <c r="U38" i="118" s="1"/>
  <c r="C19" i="118"/>
  <c r="C40" i="118" s="1"/>
  <c r="Q17" i="118"/>
  <c r="Q38" i="118" s="1"/>
  <c r="E19" i="118"/>
  <c r="E40" i="118" s="1"/>
  <c r="O17" i="118"/>
  <c r="O38" i="118" s="1"/>
  <c r="G17" i="118"/>
  <c r="G38" i="118" s="1"/>
  <c r="Y17" i="118"/>
  <c r="Y38" i="118" s="1"/>
  <c r="Q19" i="118"/>
  <c r="Q40" i="118" s="1"/>
  <c r="D17" i="118"/>
  <c r="D38" i="118" s="1"/>
  <c r="B10" i="109" l="1"/>
  <c r="B31" i="109" s="1"/>
  <c r="B21" i="109"/>
  <c r="B42" i="109" s="1"/>
  <c r="B8" i="109"/>
  <c r="B29" i="109" s="1"/>
  <c r="G21" i="121"/>
  <c r="G40" i="121" s="1"/>
  <c r="G21" i="119"/>
  <c r="G42" i="119" s="1"/>
  <c r="G21" i="117"/>
  <c r="G42" i="117" s="1"/>
  <c r="G21" i="116"/>
  <c r="G41" i="116" s="1"/>
  <c r="Y10" i="121"/>
  <c r="Y29" i="121" s="1"/>
  <c r="Y9" i="120"/>
  <c r="Y21" i="120" s="1"/>
  <c r="Y10" i="119"/>
  <c r="Y31" i="119" s="1"/>
  <c r="Y10" i="117"/>
  <c r="Y31" i="117" s="1"/>
  <c r="Y10" i="116"/>
  <c r="Y30" i="116" s="1"/>
  <c r="AA8" i="121"/>
  <c r="AA27" i="121" s="1"/>
  <c r="AA8" i="119"/>
  <c r="AA29" i="119" s="1"/>
  <c r="AA8" i="117"/>
  <c r="AA29" i="117" s="1"/>
  <c r="AA8" i="116"/>
  <c r="AA28" i="116" s="1"/>
  <c r="AG21" i="119"/>
  <c r="AG42" i="119" s="1"/>
  <c r="AG21" i="117"/>
  <c r="AG42" i="117" s="1"/>
  <c r="AG21" i="116"/>
  <c r="AG41" i="116" s="1"/>
  <c r="Y21" i="121"/>
  <c r="Y40" i="121" s="1"/>
  <c r="Y21" i="119"/>
  <c r="Y42" i="119" s="1"/>
  <c r="Y21" i="117"/>
  <c r="Y42" i="117" s="1"/>
  <c r="Y21" i="116"/>
  <c r="Y41" i="116" s="1"/>
  <c r="I21" i="121"/>
  <c r="I40" i="121" s="1"/>
  <c r="I21" i="119"/>
  <c r="I42" i="119" s="1"/>
  <c r="I21" i="117"/>
  <c r="I42" i="117" s="1"/>
  <c r="I21" i="116"/>
  <c r="I41" i="116" s="1"/>
  <c r="AZ9" i="120"/>
  <c r="AZ21" i="120" s="1"/>
  <c r="AZ10" i="119"/>
  <c r="AZ31" i="119" s="1"/>
  <c r="AZ10" i="117"/>
  <c r="AZ31" i="117" s="1"/>
  <c r="AZ10" i="116"/>
  <c r="AZ30" i="116" s="1"/>
  <c r="AI9" i="120"/>
  <c r="AI21" i="120" s="1"/>
  <c r="AI10" i="119"/>
  <c r="AI31" i="119" s="1"/>
  <c r="AI10" i="117"/>
  <c r="AI31" i="117" s="1"/>
  <c r="AI10" i="116"/>
  <c r="AI30" i="116" s="1"/>
  <c r="S10" i="121"/>
  <c r="S29" i="121" s="1"/>
  <c r="S9" i="120"/>
  <c r="S21" i="120" s="1"/>
  <c r="S10" i="119"/>
  <c r="S31" i="119" s="1"/>
  <c r="S10" i="117"/>
  <c r="S31" i="117" s="1"/>
  <c r="S10" i="116"/>
  <c r="S30" i="116" s="1"/>
  <c r="C10" i="121"/>
  <c r="C29" i="121" s="1"/>
  <c r="C9" i="120"/>
  <c r="C21" i="120" s="1"/>
  <c r="C10" i="119"/>
  <c r="C31" i="119" s="1"/>
  <c r="C10" i="117"/>
  <c r="C31" i="117" s="1"/>
  <c r="C10" i="116"/>
  <c r="C30" i="116" s="1"/>
  <c r="AL8" i="119"/>
  <c r="AL29" i="119" s="1"/>
  <c r="AL8" i="117"/>
  <c r="AL29" i="117" s="1"/>
  <c r="AL8" i="116"/>
  <c r="AL28" i="116" s="1"/>
  <c r="AC8" i="119"/>
  <c r="AC29" i="119" s="1"/>
  <c r="AC8" i="117"/>
  <c r="AC29" i="117" s="1"/>
  <c r="AC8" i="116"/>
  <c r="AC28" i="116" s="1"/>
  <c r="M8" i="121"/>
  <c r="M27" i="121" s="1"/>
  <c r="M8" i="119"/>
  <c r="M29" i="119" s="1"/>
  <c r="M8" i="117"/>
  <c r="M29" i="117" s="1"/>
  <c r="M8" i="116"/>
  <c r="M28" i="116" s="1"/>
  <c r="AW21" i="119"/>
  <c r="AW42" i="119" s="1"/>
  <c r="AW21" i="117"/>
  <c r="AW42" i="117" s="1"/>
  <c r="AW21" i="116"/>
  <c r="AW41" i="116" s="1"/>
  <c r="AO21" i="119"/>
  <c r="AO42" i="119" s="1"/>
  <c r="AO21" i="117"/>
  <c r="AO42" i="117" s="1"/>
  <c r="AO21" i="116"/>
  <c r="AO41" i="116" s="1"/>
  <c r="AF21" i="119"/>
  <c r="AF42" i="119" s="1"/>
  <c r="AF21" i="117"/>
  <c r="AF42" i="117" s="1"/>
  <c r="AF21" i="116"/>
  <c r="AF41" i="116" s="1"/>
  <c r="X21" i="121"/>
  <c r="X40" i="121" s="1"/>
  <c r="X21" i="119"/>
  <c r="X42" i="119" s="1"/>
  <c r="X21" i="117"/>
  <c r="X42" i="117" s="1"/>
  <c r="X21" i="116"/>
  <c r="X41" i="116" s="1"/>
  <c r="P21" i="121"/>
  <c r="P40" i="121" s="1"/>
  <c r="P21" i="119"/>
  <c r="P42" i="119" s="1"/>
  <c r="P21" i="117"/>
  <c r="P42" i="117" s="1"/>
  <c r="P21" i="116"/>
  <c r="P41" i="116" s="1"/>
  <c r="H21" i="121"/>
  <c r="H40" i="121" s="1"/>
  <c r="H21" i="119"/>
  <c r="H42" i="119" s="1"/>
  <c r="H21" i="117"/>
  <c r="H42" i="117" s="1"/>
  <c r="H21" i="116"/>
  <c r="H41" i="116" s="1"/>
  <c r="AY9" i="120"/>
  <c r="AY21" i="120" s="1"/>
  <c r="AY10" i="119"/>
  <c r="AY31" i="119" s="1"/>
  <c r="AY10" i="117"/>
  <c r="AY31" i="117" s="1"/>
  <c r="AY10" i="116"/>
  <c r="AY30" i="116" s="1"/>
  <c r="AQ9" i="120"/>
  <c r="AQ21" i="120" s="1"/>
  <c r="AQ10" i="119"/>
  <c r="AQ31" i="119" s="1"/>
  <c r="AQ10" i="117"/>
  <c r="AQ31" i="117" s="1"/>
  <c r="AQ10" i="116"/>
  <c r="AQ30" i="116" s="1"/>
  <c r="AH9" i="120"/>
  <c r="AH21" i="120" s="1"/>
  <c r="AH10" i="119"/>
  <c r="AH31" i="119" s="1"/>
  <c r="AH10" i="117"/>
  <c r="AH31" i="117" s="1"/>
  <c r="AH10" i="116"/>
  <c r="AH30" i="116" s="1"/>
  <c r="Z10" i="121"/>
  <c r="Z29" i="121" s="1"/>
  <c r="Z9" i="120"/>
  <c r="Z21" i="120" s="1"/>
  <c r="Z10" i="119"/>
  <c r="Z31" i="119" s="1"/>
  <c r="Z10" i="117"/>
  <c r="Z31" i="117" s="1"/>
  <c r="Z10" i="116"/>
  <c r="Z30" i="116" s="1"/>
  <c r="R10" i="121"/>
  <c r="R29" i="121" s="1"/>
  <c r="R9" i="120"/>
  <c r="R21" i="120" s="1"/>
  <c r="R10" i="119"/>
  <c r="R31" i="119" s="1"/>
  <c r="R10" i="117"/>
  <c r="R31" i="117" s="1"/>
  <c r="R10" i="116"/>
  <c r="R30" i="116" s="1"/>
  <c r="J10" i="121"/>
  <c r="J29" i="121" s="1"/>
  <c r="J9" i="120"/>
  <c r="J21" i="120" s="1"/>
  <c r="J10" i="119"/>
  <c r="J31" i="119" s="1"/>
  <c r="J10" i="117"/>
  <c r="J31" i="117" s="1"/>
  <c r="J10" i="116"/>
  <c r="J30" i="116" s="1"/>
  <c r="B10" i="121"/>
  <c r="B29" i="121" s="1"/>
  <c r="B9" i="120"/>
  <c r="B21" i="120" s="1"/>
  <c r="B10" i="119"/>
  <c r="B31" i="119" s="1"/>
  <c r="B10" i="117"/>
  <c r="B31" i="117" s="1"/>
  <c r="B10" i="116"/>
  <c r="B30" i="116" s="1"/>
  <c r="AS8" i="119"/>
  <c r="AS29" i="119" s="1"/>
  <c r="AS8" i="117"/>
  <c r="AS29" i="117" s="1"/>
  <c r="AS8" i="116"/>
  <c r="AS28" i="116" s="1"/>
  <c r="AJ8" i="119"/>
  <c r="AJ29" i="119" s="1"/>
  <c r="AJ8" i="117"/>
  <c r="AJ29" i="117" s="1"/>
  <c r="AJ8" i="116"/>
  <c r="AJ28" i="116" s="1"/>
  <c r="AB8" i="119"/>
  <c r="AB29" i="119" s="1"/>
  <c r="AB8" i="117"/>
  <c r="AB29" i="117" s="1"/>
  <c r="AB8" i="116"/>
  <c r="AB28" i="116" s="1"/>
  <c r="T8" i="121"/>
  <c r="T27" i="121" s="1"/>
  <c r="T8" i="119"/>
  <c r="T29" i="119" s="1"/>
  <c r="T8" i="117"/>
  <c r="T29" i="117" s="1"/>
  <c r="T8" i="116"/>
  <c r="T28" i="116" s="1"/>
  <c r="L8" i="121"/>
  <c r="L27" i="121" s="1"/>
  <c r="L8" i="119"/>
  <c r="L29" i="119" s="1"/>
  <c r="L8" i="117"/>
  <c r="L29" i="117" s="1"/>
  <c r="L8" i="116"/>
  <c r="L28" i="116" s="1"/>
  <c r="D8" i="121"/>
  <c r="D27" i="121" s="1"/>
  <c r="D8" i="119"/>
  <c r="D29" i="119" s="1"/>
  <c r="D8" i="117"/>
  <c r="D29" i="117" s="1"/>
  <c r="D8" i="116"/>
  <c r="D28" i="116" s="1"/>
  <c r="AV21" i="119"/>
  <c r="AV42" i="119" s="1"/>
  <c r="AV21" i="117"/>
  <c r="AV42" i="117" s="1"/>
  <c r="AV21" i="116"/>
  <c r="AV41" i="116" s="1"/>
  <c r="AX9" i="120"/>
  <c r="AX21" i="120" s="1"/>
  <c r="AX10" i="119"/>
  <c r="AX31" i="119" s="1"/>
  <c r="AX10" i="117"/>
  <c r="AX31" i="117" s="1"/>
  <c r="AX10" i="116"/>
  <c r="AX30" i="116" s="1"/>
  <c r="Q10" i="121"/>
  <c r="Q29" i="121" s="1"/>
  <c r="Q9" i="120"/>
  <c r="Q21" i="120" s="1"/>
  <c r="Q10" i="119"/>
  <c r="Q31" i="119" s="1"/>
  <c r="Q10" i="117"/>
  <c r="Q31" i="117" s="1"/>
  <c r="Q10" i="116"/>
  <c r="Q30" i="116" s="1"/>
  <c r="AI8" i="119"/>
  <c r="AI29" i="119" s="1"/>
  <c r="AI8" i="117"/>
  <c r="AI29" i="117" s="1"/>
  <c r="AI8" i="116"/>
  <c r="AI28" i="116" s="1"/>
  <c r="C8" i="121"/>
  <c r="C27" i="121" s="1"/>
  <c r="C8" i="119"/>
  <c r="C29" i="119" s="1"/>
  <c r="C8" i="117"/>
  <c r="C29" i="117" s="1"/>
  <c r="C8" i="116"/>
  <c r="C28" i="116" s="1"/>
  <c r="AU21" i="119"/>
  <c r="AU42" i="119" s="1"/>
  <c r="AU21" i="117"/>
  <c r="AU42" i="117" s="1"/>
  <c r="AU21" i="116"/>
  <c r="AU41" i="116" s="1"/>
  <c r="AM21" i="119"/>
  <c r="AM42" i="119" s="1"/>
  <c r="AM21" i="117"/>
  <c r="AM42" i="117" s="1"/>
  <c r="AM21" i="116"/>
  <c r="AM41" i="116" s="1"/>
  <c r="AD21" i="119"/>
  <c r="AD42" i="119" s="1"/>
  <c r="AD21" i="117"/>
  <c r="AD42" i="117" s="1"/>
  <c r="AD21" i="116"/>
  <c r="AD41" i="116" s="1"/>
  <c r="V21" i="121"/>
  <c r="V40" i="121" s="1"/>
  <c r="V21" i="119"/>
  <c r="V42" i="119" s="1"/>
  <c r="V21" i="117"/>
  <c r="V42" i="117" s="1"/>
  <c r="V21" i="116"/>
  <c r="V41" i="116" s="1"/>
  <c r="N21" i="121"/>
  <c r="N40" i="121" s="1"/>
  <c r="N21" i="119"/>
  <c r="N42" i="119" s="1"/>
  <c r="N21" i="117"/>
  <c r="N42" i="117" s="1"/>
  <c r="N21" i="116"/>
  <c r="N41" i="116" s="1"/>
  <c r="F21" i="121"/>
  <c r="F40" i="121" s="1"/>
  <c r="F21" i="119"/>
  <c r="F42" i="119" s="1"/>
  <c r="F21" i="117"/>
  <c r="F42" i="117" s="1"/>
  <c r="F21" i="116"/>
  <c r="F41" i="116" s="1"/>
  <c r="AW9" i="120"/>
  <c r="AW21" i="120" s="1"/>
  <c r="AW10" i="119"/>
  <c r="AW31" i="119" s="1"/>
  <c r="AW10" i="117"/>
  <c r="AW31" i="117" s="1"/>
  <c r="AW10" i="116"/>
  <c r="AW30" i="116" s="1"/>
  <c r="AO9" i="120"/>
  <c r="AO21" i="120" s="1"/>
  <c r="AO10" i="119"/>
  <c r="AO31" i="119" s="1"/>
  <c r="AO10" i="117"/>
  <c r="AO31" i="117" s="1"/>
  <c r="AO10" i="116"/>
  <c r="AO30" i="116" s="1"/>
  <c r="AF9" i="120"/>
  <c r="AF21" i="120" s="1"/>
  <c r="AF10" i="119"/>
  <c r="AF31" i="119" s="1"/>
  <c r="AF10" i="117"/>
  <c r="AF31" i="117" s="1"/>
  <c r="AF10" i="116"/>
  <c r="AF30" i="116" s="1"/>
  <c r="X10" i="121"/>
  <c r="X29" i="121" s="1"/>
  <c r="X9" i="120"/>
  <c r="X21" i="120" s="1"/>
  <c r="X10" i="119"/>
  <c r="X31" i="119" s="1"/>
  <c r="X10" i="117"/>
  <c r="X31" i="117" s="1"/>
  <c r="X10" i="116"/>
  <c r="X30" i="116" s="1"/>
  <c r="P10" i="121"/>
  <c r="P29" i="121" s="1"/>
  <c r="P9" i="120"/>
  <c r="P21" i="120" s="1"/>
  <c r="P10" i="119"/>
  <c r="P31" i="119" s="1"/>
  <c r="P10" i="117"/>
  <c r="P31" i="117" s="1"/>
  <c r="P10" i="116"/>
  <c r="P30" i="116" s="1"/>
  <c r="H9" i="120"/>
  <c r="H21" i="120" s="1"/>
  <c r="H10" i="121"/>
  <c r="H29" i="121" s="1"/>
  <c r="H10" i="119"/>
  <c r="H31" i="119" s="1"/>
  <c r="H10" i="117"/>
  <c r="H31" i="117" s="1"/>
  <c r="H10" i="116"/>
  <c r="H30" i="116" s="1"/>
  <c r="AY8" i="119"/>
  <c r="AY29" i="119" s="1"/>
  <c r="AY8" i="117"/>
  <c r="AY29" i="117" s="1"/>
  <c r="AY8" i="116"/>
  <c r="AY28" i="116" s="1"/>
  <c r="AQ8" i="119"/>
  <c r="AQ29" i="119" s="1"/>
  <c r="AQ8" i="117"/>
  <c r="AQ29" i="117" s="1"/>
  <c r="AQ8" i="116"/>
  <c r="AQ28" i="116" s="1"/>
  <c r="AH8" i="119"/>
  <c r="AH29" i="119" s="1"/>
  <c r="AH8" i="117"/>
  <c r="AH29" i="117" s="1"/>
  <c r="AH8" i="116"/>
  <c r="AH28" i="116" s="1"/>
  <c r="Z8" i="121"/>
  <c r="Z27" i="121" s="1"/>
  <c r="Z8" i="119"/>
  <c r="Z29" i="119" s="1"/>
  <c r="Z8" i="117"/>
  <c r="Z29" i="117" s="1"/>
  <c r="Z8" i="116"/>
  <c r="Z28" i="116" s="1"/>
  <c r="R8" i="121"/>
  <c r="R27" i="121" s="1"/>
  <c r="R8" i="119"/>
  <c r="R29" i="119" s="1"/>
  <c r="R8" i="117"/>
  <c r="R29" i="117" s="1"/>
  <c r="R8" i="116"/>
  <c r="R28" i="116" s="1"/>
  <c r="J8" i="121"/>
  <c r="J27" i="121" s="1"/>
  <c r="J8" i="119"/>
  <c r="J29" i="119" s="1"/>
  <c r="J8" i="117"/>
  <c r="J29" i="117" s="1"/>
  <c r="J8" i="116"/>
  <c r="J28" i="116" s="1"/>
  <c r="B8" i="121"/>
  <c r="B27" i="121" s="1"/>
  <c r="B8" i="119"/>
  <c r="B29" i="119" s="1"/>
  <c r="B8" i="117"/>
  <c r="B29" i="117" s="1"/>
  <c r="B8" i="116"/>
  <c r="B28" i="116" s="1"/>
  <c r="AN21" i="119"/>
  <c r="AN42" i="119" s="1"/>
  <c r="AN21" i="117"/>
  <c r="AN42" i="117" s="1"/>
  <c r="AN21" i="116"/>
  <c r="AN41" i="116" s="1"/>
  <c r="AN9" i="120"/>
  <c r="AN21" i="120" s="1"/>
  <c r="AN10" i="119"/>
  <c r="AN31" i="119" s="1"/>
  <c r="AN10" i="117"/>
  <c r="AN31" i="117" s="1"/>
  <c r="AN10" i="116"/>
  <c r="AN30" i="116" s="1"/>
  <c r="W21" i="121"/>
  <c r="W40" i="121" s="1"/>
  <c r="W21" i="119"/>
  <c r="W42" i="119" s="1"/>
  <c r="W21" i="117"/>
  <c r="W42" i="117" s="1"/>
  <c r="W21" i="116"/>
  <c r="W41" i="116" s="1"/>
  <c r="I10" i="121"/>
  <c r="I29" i="121" s="1"/>
  <c r="I9" i="120"/>
  <c r="I21" i="120" s="1"/>
  <c r="I10" i="119"/>
  <c r="I31" i="119" s="1"/>
  <c r="I10" i="117"/>
  <c r="I31" i="117" s="1"/>
  <c r="I10" i="116"/>
  <c r="I30" i="116" s="1"/>
  <c r="AT21" i="119"/>
  <c r="AT42" i="119" s="1"/>
  <c r="AT21" i="117"/>
  <c r="AT42" i="117" s="1"/>
  <c r="AT21" i="116"/>
  <c r="AT41" i="116" s="1"/>
  <c r="M21" i="121"/>
  <c r="M40" i="121" s="1"/>
  <c r="M21" i="119"/>
  <c r="M42" i="119" s="1"/>
  <c r="M21" i="117"/>
  <c r="M42" i="117" s="1"/>
  <c r="M21" i="116"/>
  <c r="M41" i="116" s="1"/>
  <c r="AE9" i="120"/>
  <c r="AE21" i="120" s="1"/>
  <c r="AE10" i="119"/>
  <c r="AE31" i="119" s="1"/>
  <c r="AE10" i="117"/>
  <c r="AE31" i="117" s="1"/>
  <c r="AE10" i="116"/>
  <c r="AE30" i="116" s="1"/>
  <c r="AP8" i="119"/>
  <c r="AP29" i="119" s="1"/>
  <c r="AP8" i="117"/>
  <c r="AP29" i="117" s="1"/>
  <c r="AP8" i="116"/>
  <c r="AP28" i="116" s="1"/>
  <c r="Q8" i="121"/>
  <c r="Q27" i="121" s="1"/>
  <c r="Q8" i="119"/>
  <c r="Q29" i="119" s="1"/>
  <c r="Q8" i="117"/>
  <c r="Q29" i="117" s="1"/>
  <c r="Q8" i="116"/>
  <c r="Q28" i="116" s="1"/>
  <c r="AS21" i="119"/>
  <c r="AS42" i="119" s="1"/>
  <c r="AS21" i="117"/>
  <c r="AS42" i="117" s="1"/>
  <c r="AS21" i="116"/>
  <c r="AS41" i="116" s="1"/>
  <c r="AJ21" i="119"/>
  <c r="AJ42" i="119" s="1"/>
  <c r="AJ21" i="117"/>
  <c r="AJ42" i="117" s="1"/>
  <c r="AJ21" i="116"/>
  <c r="AJ41" i="116" s="1"/>
  <c r="AB21" i="119"/>
  <c r="AB42" i="119" s="1"/>
  <c r="AB21" i="117"/>
  <c r="AB42" i="117" s="1"/>
  <c r="AB21" i="116"/>
  <c r="AB41" i="116" s="1"/>
  <c r="T21" i="121"/>
  <c r="T40" i="121" s="1"/>
  <c r="T21" i="119"/>
  <c r="T42" i="119" s="1"/>
  <c r="T21" i="117"/>
  <c r="T42" i="117" s="1"/>
  <c r="T21" i="116"/>
  <c r="T41" i="116" s="1"/>
  <c r="L21" i="121"/>
  <c r="L40" i="121" s="1"/>
  <c r="L21" i="119"/>
  <c r="L42" i="119" s="1"/>
  <c r="L21" i="117"/>
  <c r="L42" i="117" s="1"/>
  <c r="L21" i="116"/>
  <c r="L41" i="116" s="1"/>
  <c r="D21" i="121"/>
  <c r="D40" i="121" s="1"/>
  <c r="D21" i="119"/>
  <c r="D42" i="119" s="1"/>
  <c r="D21" i="117"/>
  <c r="D42" i="117" s="1"/>
  <c r="D21" i="116"/>
  <c r="D41" i="116" s="1"/>
  <c r="AU9" i="120"/>
  <c r="AU21" i="120" s="1"/>
  <c r="AU10" i="119"/>
  <c r="AU31" i="119" s="1"/>
  <c r="AU10" i="117"/>
  <c r="AU31" i="117" s="1"/>
  <c r="AU10" i="116"/>
  <c r="AU30" i="116" s="1"/>
  <c r="AM9" i="120"/>
  <c r="AM21" i="120" s="1"/>
  <c r="AM10" i="119"/>
  <c r="AM31" i="119" s="1"/>
  <c r="AM10" i="117"/>
  <c r="AM31" i="117" s="1"/>
  <c r="AM10" i="116"/>
  <c r="AM30" i="116" s="1"/>
  <c r="AD9" i="120"/>
  <c r="AD21" i="120" s="1"/>
  <c r="AD10" i="119"/>
  <c r="AD31" i="119" s="1"/>
  <c r="AD10" i="117"/>
  <c r="AD31" i="117" s="1"/>
  <c r="AD10" i="116"/>
  <c r="AD30" i="116" s="1"/>
  <c r="V10" i="121"/>
  <c r="V29" i="121" s="1"/>
  <c r="V9" i="120"/>
  <c r="V21" i="120" s="1"/>
  <c r="V10" i="119"/>
  <c r="V31" i="119" s="1"/>
  <c r="V10" i="117"/>
  <c r="V31" i="117" s="1"/>
  <c r="V10" i="116"/>
  <c r="V30" i="116" s="1"/>
  <c r="N10" i="121"/>
  <c r="N29" i="121" s="1"/>
  <c r="N9" i="120"/>
  <c r="N21" i="120" s="1"/>
  <c r="N10" i="119"/>
  <c r="N31" i="119" s="1"/>
  <c r="N10" i="117"/>
  <c r="N31" i="117" s="1"/>
  <c r="N10" i="116"/>
  <c r="N30" i="116" s="1"/>
  <c r="F10" i="121"/>
  <c r="F29" i="121" s="1"/>
  <c r="F9" i="120"/>
  <c r="F21" i="120" s="1"/>
  <c r="F10" i="119"/>
  <c r="F31" i="119" s="1"/>
  <c r="F10" i="117"/>
  <c r="F31" i="117" s="1"/>
  <c r="F10" i="116"/>
  <c r="F30" i="116" s="1"/>
  <c r="AW8" i="119"/>
  <c r="AW29" i="119" s="1"/>
  <c r="AW8" i="117"/>
  <c r="AW29" i="117" s="1"/>
  <c r="AW8" i="116"/>
  <c r="AW28" i="116" s="1"/>
  <c r="AO8" i="119"/>
  <c r="AO29" i="119" s="1"/>
  <c r="AO8" i="117"/>
  <c r="AO29" i="117" s="1"/>
  <c r="AO8" i="116"/>
  <c r="AO28" i="116" s="1"/>
  <c r="AF8" i="119"/>
  <c r="AF29" i="119" s="1"/>
  <c r="AF8" i="117"/>
  <c r="AF29" i="117" s="1"/>
  <c r="AF8" i="116"/>
  <c r="AF28" i="116" s="1"/>
  <c r="X8" i="121"/>
  <c r="X27" i="121" s="1"/>
  <c r="X8" i="119"/>
  <c r="X29" i="119" s="1"/>
  <c r="X8" i="117"/>
  <c r="X29" i="117" s="1"/>
  <c r="X8" i="116"/>
  <c r="X28" i="116" s="1"/>
  <c r="P8" i="121"/>
  <c r="P27" i="121" s="1"/>
  <c r="P8" i="119"/>
  <c r="P29" i="119" s="1"/>
  <c r="P8" i="117"/>
  <c r="P29" i="117" s="1"/>
  <c r="P8" i="116"/>
  <c r="P28" i="116" s="1"/>
  <c r="H8" i="121"/>
  <c r="H27" i="121" s="1"/>
  <c r="H8" i="119"/>
  <c r="H29" i="119" s="1"/>
  <c r="H8" i="117"/>
  <c r="H29" i="117" s="1"/>
  <c r="H8" i="116"/>
  <c r="H28" i="116" s="1"/>
  <c r="O21" i="121"/>
  <c r="O40" i="121" s="1"/>
  <c r="O21" i="119"/>
  <c r="O42" i="119" s="1"/>
  <c r="O21" i="117"/>
  <c r="O42" i="117" s="1"/>
  <c r="O21" i="116"/>
  <c r="O41" i="116" s="1"/>
  <c r="AG9" i="120"/>
  <c r="AG21" i="120" s="1"/>
  <c r="AG10" i="119"/>
  <c r="AG31" i="119" s="1"/>
  <c r="AG10" i="117"/>
  <c r="AG31" i="117" s="1"/>
  <c r="AG10" i="116"/>
  <c r="AG30" i="116" s="1"/>
  <c r="AZ8" i="119"/>
  <c r="AZ29" i="119" s="1"/>
  <c r="AZ8" i="117"/>
  <c r="AZ29" i="117" s="1"/>
  <c r="AZ8" i="116"/>
  <c r="AZ28" i="116" s="1"/>
  <c r="S8" i="121"/>
  <c r="S27" i="121" s="1"/>
  <c r="S8" i="119"/>
  <c r="S29" i="119" s="1"/>
  <c r="S8" i="117"/>
  <c r="S29" i="117" s="1"/>
  <c r="S8" i="116"/>
  <c r="S28" i="116" s="1"/>
  <c r="K8" i="121"/>
  <c r="K27" i="121" s="1"/>
  <c r="K8" i="119"/>
  <c r="K29" i="119" s="1"/>
  <c r="K8" i="117"/>
  <c r="K29" i="117" s="1"/>
  <c r="K8" i="116"/>
  <c r="K28" i="116" s="1"/>
  <c r="AC21" i="119"/>
  <c r="AC42" i="119" s="1"/>
  <c r="AC21" i="117"/>
  <c r="AC42" i="117" s="1"/>
  <c r="AC21" i="116"/>
  <c r="AC41" i="116" s="1"/>
  <c r="E21" i="121"/>
  <c r="E40" i="121" s="1"/>
  <c r="E21" i="119"/>
  <c r="E42" i="119" s="1"/>
  <c r="E21" i="117"/>
  <c r="E42" i="117" s="1"/>
  <c r="E21" i="116"/>
  <c r="E41" i="116" s="1"/>
  <c r="W10" i="121"/>
  <c r="W29" i="121" s="1"/>
  <c r="W9" i="120"/>
  <c r="W21" i="120" s="1"/>
  <c r="W10" i="119"/>
  <c r="W31" i="119" s="1"/>
  <c r="W10" i="117"/>
  <c r="W31" i="117" s="1"/>
  <c r="W10" i="116"/>
  <c r="W30" i="116" s="1"/>
  <c r="G10" i="121"/>
  <c r="G29" i="121" s="1"/>
  <c r="G9" i="120"/>
  <c r="G21" i="120" s="1"/>
  <c r="G10" i="119"/>
  <c r="G31" i="119" s="1"/>
  <c r="G10" i="117"/>
  <c r="G31" i="117" s="1"/>
  <c r="G10" i="116"/>
  <c r="G30" i="116" s="1"/>
  <c r="Y8" i="121"/>
  <c r="Y27" i="121" s="1"/>
  <c r="Y8" i="119"/>
  <c r="Y29" i="119" s="1"/>
  <c r="Y8" i="117"/>
  <c r="Y29" i="117" s="1"/>
  <c r="Y8" i="116"/>
  <c r="Y28" i="116" s="1"/>
  <c r="AZ21" i="119"/>
  <c r="AZ42" i="119" s="1"/>
  <c r="AZ21" i="117"/>
  <c r="AZ42" i="117" s="1"/>
  <c r="AZ21" i="116"/>
  <c r="AZ41" i="116" s="1"/>
  <c r="AR21" i="119"/>
  <c r="AR42" i="119" s="1"/>
  <c r="AR21" i="117"/>
  <c r="AR42" i="117" s="1"/>
  <c r="AR21" i="116"/>
  <c r="AR41" i="116" s="1"/>
  <c r="AI21" i="119"/>
  <c r="AI42" i="119" s="1"/>
  <c r="AI21" i="117"/>
  <c r="AI42" i="117" s="1"/>
  <c r="AI21" i="116"/>
  <c r="AI41" i="116" s="1"/>
  <c r="AA21" i="121"/>
  <c r="AA40" i="121" s="1"/>
  <c r="AA21" i="119"/>
  <c r="AA42" i="119" s="1"/>
  <c r="AA21" i="117"/>
  <c r="AA42" i="117" s="1"/>
  <c r="AA21" i="116"/>
  <c r="AA41" i="116" s="1"/>
  <c r="S21" i="121"/>
  <c r="S40" i="121" s="1"/>
  <c r="S21" i="119"/>
  <c r="S42" i="119" s="1"/>
  <c r="S21" i="117"/>
  <c r="S42" i="117" s="1"/>
  <c r="S21" i="116"/>
  <c r="S41" i="116" s="1"/>
  <c r="K21" i="121"/>
  <c r="K40" i="121" s="1"/>
  <c r="K21" i="119"/>
  <c r="K42" i="119" s="1"/>
  <c r="K21" i="117"/>
  <c r="K42" i="117" s="1"/>
  <c r="K21" i="116"/>
  <c r="K41" i="116" s="1"/>
  <c r="C21" i="121"/>
  <c r="C40" i="121" s="1"/>
  <c r="C21" i="119"/>
  <c r="C42" i="119" s="1"/>
  <c r="C21" i="117"/>
  <c r="C42" i="117" s="1"/>
  <c r="C21" i="116"/>
  <c r="C41" i="116" s="1"/>
  <c r="AT9" i="120"/>
  <c r="AT21" i="120" s="1"/>
  <c r="AT10" i="119"/>
  <c r="AT31" i="119" s="1"/>
  <c r="AT10" i="117"/>
  <c r="AT31" i="117" s="1"/>
  <c r="AT10" i="116"/>
  <c r="AT30" i="116" s="1"/>
  <c r="AL9" i="120"/>
  <c r="AL21" i="120" s="1"/>
  <c r="AL10" i="119"/>
  <c r="AL31" i="119" s="1"/>
  <c r="AL10" i="117"/>
  <c r="AL31" i="117" s="1"/>
  <c r="AL10" i="116"/>
  <c r="AL30" i="116" s="1"/>
  <c r="AC9" i="120"/>
  <c r="AC21" i="120" s="1"/>
  <c r="AC10" i="119"/>
  <c r="AC31" i="119" s="1"/>
  <c r="AC10" i="117"/>
  <c r="AC31" i="117" s="1"/>
  <c r="AC10" i="116"/>
  <c r="AC30" i="116" s="1"/>
  <c r="U10" i="121"/>
  <c r="U29" i="121" s="1"/>
  <c r="U9" i="120"/>
  <c r="U21" i="120" s="1"/>
  <c r="U10" i="119"/>
  <c r="U31" i="119" s="1"/>
  <c r="U10" i="117"/>
  <c r="U31" i="117" s="1"/>
  <c r="U10" i="116"/>
  <c r="U30" i="116" s="1"/>
  <c r="M10" i="121"/>
  <c r="M29" i="121" s="1"/>
  <c r="M9" i="120"/>
  <c r="M21" i="120" s="1"/>
  <c r="M10" i="119"/>
  <c r="M31" i="119" s="1"/>
  <c r="M10" i="117"/>
  <c r="M31" i="117" s="1"/>
  <c r="M10" i="116"/>
  <c r="M30" i="116" s="1"/>
  <c r="E10" i="121"/>
  <c r="E29" i="121" s="1"/>
  <c r="E9" i="120"/>
  <c r="E21" i="120" s="1"/>
  <c r="E10" i="119"/>
  <c r="E31" i="119" s="1"/>
  <c r="E10" i="117"/>
  <c r="E31" i="117" s="1"/>
  <c r="E10" i="116"/>
  <c r="E30" i="116" s="1"/>
  <c r="AV8" i="119"/>
  <c r="AV29" i="119" s="1"/>
  <c r="AV8" i="117"/>
  <c r="AV29" i="117" s="1"/>
  <c r="AV8" i="116"/>
  <c r="AV28" i="116" s="1"/>
  <c r="AN8" i="119"/>
  <c r="AN29" i="119" s="1"/>
  <c r="AN8" i="117"/>
  <c r="AN29" i="117" s="1"/>
  <c r="AN8" i="116"/>
  <c r="AN28" i="116" s="1"/>
  <c r="AE8" i="119"/>
  <c r="AE29" i="119" s="1"/>
  <c r="AE8" i="117"/>
  <c r="AE29" i="117" s="1"/>
  <c r="AE8" i="116"/>
  <c r="AE28" i="116" s="1"/>
  <c r="W8" i="121"/>
  <c r="W27" i="121" s="1"/>
  <c r="W8" i="119"/>
  <c r="W29" i="119" s="1"/>
  <c r="W8" i="117"/>
  <c r="W29" i="117" s="1"/>
  <c r="W8" i="116"/>
  <c r="W28" i="116" s="1"/>
  <c r="O8" i="121"/>
  <c r="O27" i="121" s="1"/>
  <c r="O8" i="119"/>
  <c r="O29" i="119" s="1"/>
  <c r="O8" i="117"/>
  <c r="O29" i="117" s="1"/>
  <c r="O8" i="116"/>
  <c r="O28" i="116" s="1"/>
  <c r="G8" i="121"/>
  <c r="G27" i="121" s="1"/>
  <c r="G8" i="119"/>
  <c r="G29" i="119" s="1"/>
  <c r="G8" i="117"/>
  <c r="G29" i="117" s="1"/>
  <c r="G8" i="116"/>
  <c r="G28" i="116" s="1"/>
  <c r="AP9" i="120"/>
  <c r="AP21" i="120" s="1"/>
  <c r="AP10" i="119"/>
  <c r="AP31" i="119" s="1"/>
  <c r="AP10" i="117"/>
  <c r="AP31" i="117" s="1"/>
  <c r="AP10" i="116"/>
  <c r="AP30" i="116" s="1"/>
  <c r="AR8" i="119"/>
  <c r="AR29" i="119" s="1"/>
  <c r="AR8" i="117"/>
  <c r="AR29" i="117" s="1"/>
  <c r="AR8" i="116"/>
  <c r="AR28" i="116" s="1"/>
  <c r="AL21" i="119"/>
  <c r="AL42" i="119" s="1"/>
  <c r="AL21" i="117"/>
  <c r="AL42" i="117" s="1"/>
  <c r="AL21" i="116"/>
  <c r="AL41" i="116" s="1"/>
  <c r="U21" i="121"/>
  <c r="U40" i="121" s="1"/>
  <c r="U21" i="119"/>
  <c r="U42" i="119" s="1"/>
  <c r="U21" i="117"/>
  <c r="U42" i="117" s="1"/>
  <c r="U21" i="116"/>
  <c r="U41" i="116" s="1"/>
  <c r="AV9" i="120"/>
  <c r="AV21" i="120" s="1"/>
  <c r="AV10" i="119"/>
  <c r="AV31" i="119" s="1"/>
  <c r="AV10" i="117"/>
  <c r="AV31" i="117" s="1"/>
  <c r="AV10" i="116"/>
  <c r="AV30" i="116" s="1"/>
  <c r="O10" i="121"/>
  <c r="O29" i="121" s="1"/>
  <c r="O9" i="120"/>
  <c r="O21" i="120" s="1"/>
  <c r="O10" i="119"/>
  <c r="O31" i="119" s="1"/>
  <c r="O10" i="117"/>
  <c r="O31" i="117" s="1"/>
  <c r="O10" i="116"/>
  <c r="O30" i="116" s="1"/>
  <c r="AX8" i="119"/>
  <c r="AX29" i="119" s="1"/>
  <c r="AX8" i="117"/>
  <c r="AX29" i="117" s="1"/>
  <c r="AX8" i="116"/>
  <c r="AX28" i="116" s="1"/>
  <c r="AG8" i="119"/>
  <c r="AG29" i="119" s="1"/>
  <c r="AG8" i="117"/>
  <c r="AG29" i="117" s="1"/>
  <c r="AG8" i="116"/>
  <c r="AG28" i="116" s="1"/>
  <c r="I8" i="121"/>
  <c r="I27" i="121" s="1"/>
  <c r="I8" i="119"/>
  <c r="I29" i="119" s="1"/>
  <c r="I8" i="117"/>
  <c r="I29" i="117" s="1"/>
  <c r="I8" i="116"/>
  <c r="I28" i="116" s="1"/>
  <c r="AY21" i="119"/>
  <c r="AY42" i="119" s="1"/>
  <c r="AY21" i="117"/>
  <c r="AY42" i="117" s="1"/>
  <c r="AY21" i="116"/>
  <c r="AY41" i="116" s="1"/>
  <c r="AQ21" i="119"/>
  <c r="AQ42" i="119" s="1"/>
  <c r="AQ21" i="117"/>
  <c r="AQ42" i="117" s="1"/>
  <c r="AQ21" i="116"/>
  <c r="AQ41" i="116" s="1"/>
  <c r="AH21" i="119"/>
  <c r="AH42" i="119" s="1"/>
  <c r="AH21" i="117"/>
  <c r="AH42" i="117" s="1"/>
  <c r="AH21" i="116"/>
  <c r="AH41" i="116" s="1"/>
  <c r="Z21" i="121"/>
  <c r="Z40" i="121" s="1"/>
  <c r="Z21" i="119"/>
  <c r="Z42" i="119" s="1"/>
  <c r="Z21" i="117"/>
  <c r="Z42" i="117" s="1"/>
  <c r="Z21" i="116"/>
  <c r="Z41" i="116" s="1"/>
  <c r="R21" i="121"/>
  <c r="R40" i="121" s="1"/>
  <c r="R21" i="119"/>
  <c r="R42" i="119" s="1"/>
  <c r="R21" i="117"/>
  <c r="R42" i="117" s="1"/>
  <c r="R21" i="116"/>
  <c r="R41" i="116" s="1"/>
  <c r="J21" i="121"/>
  <c r="J40" i="121" s="1"/>
  <c r="J21" i="119"/>
  <c r="J42" i="119" s="1"/>
  <c r="J21" i="117"/>
  <c r="J42" i="117" s="1"/>
  <c r="J21" i="116"/>
  <c r="J41" i="116" s="1"/>
  <c r="B21" i="121"/>
  <c r="B40" i="121" s="1"/>
  <c r="B21" i="119"/>
  <c r="B42" i="119" s="1"/>
  <c r="B21" i="117"/>
  <c r="B42" i="117" s="1"/>
  <c r="B21" i="116"/>
  <c r="B41" i="116" s="1"/>
  <c r="AS9" i="120"/>
  <c r="AS21" i="120" s="1"/>
  <c r="AS10" i="119"/>
  <c r="AS31" i="119" s="1"/>
  <c r="AS10" i="117"/>
  <c r="AS31" i="117" s="1"/>
  <c r="AS10" i="116"/>
  <c r="AS30" i="116" s="1"/>
  <c r="AJ9" i="120"/>
  <c r="AJ21" i="120" s="1"/>
  <c r="AJ10" i="119"/>
  <c r="AJ31" i="119" s="1"/>
  <c r="AJ10" i="117"/>
  <c r="AJ31" i="117" s="1"/>
  <c r="AJ10" i="116"/>
  <c r="AJ30" i="116" s="1"/>
  <c r="AB9" i="120"/>
  <c r="AB21" i="120" s="1"/>
  <c r="AB10" i="119"/>
  <c r="AB31" i="119" s="1"/>
  <c r="AB10" i="117"/>
  <c r="AB31" i="117" s="1"/>
  <c r="AB10" i="116"/>
  <c r="AB30" i="116" s="1"/>
  <c r="T10" i="121"/>
  <c r="T29" i="121" s="1"/>
  <c r="T9" i="120"/>
  <c r="T21" i="120" s="1"/>
  <c r="T10" i="119"/>
  <c r="T31" i="119" s="1"/>
  <c r="T10" i="117"/>
  <c r="T31" i="117" s="1"/>
  <c r="T10" i="116"/>
  <c r="T30" i="116" s="1"/>
  <c r="L10" i="121"/>
  <c r="L29" i="121" s="1"/>
  <c r="L9" i="120"/>
  <c r="L21" i="120" s="1"/>
  <c r="L10" i="119"/>
  <c r="L31" i="119" s="1"/>
  <c r="L10" i="117"/>
  <c r="L31" i="117" s="1"/>
  <c r="L10" i="116"/>
  <c r="L30" i="116" s="1"/>
  <c r="D10" i="121"/>
  <c r="D29" i="121" s="1"/>
  <c r="D9" i="120"/>
  <c r="D21" i="120" s="1"/>
  <c r="D10" i="119"/>
  <c r="D31" i="119" s="1"/>
  <c r="D10" i="117"/>
  <c r="D31" i="117" s="1"/>
  <c r="D10" i="116"/>
  <c r="D30" i="116" s="1"/>
  <c r="AU8" i="119"/>
  <c r="AU29" i="119" s="1"/>
  <c r="AU8" i="117"/>
  <c r="AU29" i="117" s="1"/>
  <c r="AU8" i="116"/>
  <c r="AU28" i="116" s="1"/>
  <c r="AM8" i="119"/>
  <c r="AM29" i="119" s="1"/>
  <c r="AM8" i="117"/>
  <c r="AM29" i="117" s="1"/>
  <c r="AM8" i="116"/>
  <c r="AM28" i="116" s="1"/>
  <c r="AD8" i="119"/>
  <c r="AD29" i="119" s="1"/>
  <c r="AD8" i="117"/>
  <c r="AD29" i="117" s="1"/>
  <c r="AD8" i="116"/>
  <c r="AD28" i="116" s="1"/>
  <c r="V8" i="121"/>
  <c r="V27" i="121" s="1"/>
  <c r="V8" i="119"/>
  <c r="V29" i="119" s="1"/>
  <c r="V8" i="117"/>
  <c r="V29" i="117" s="1"/>
  <c r="V8" i="116"/>
  <c r="V28" i="116" s="1"/>
  <c r="N8" i="121"/>
  <c r="N27" i="121" s="1"/>
  <c r="N8" i="119"/>
  <c r="N29" i="119" s="1"/>
  <c r="N8" i="117"/>
  <c r="N29" i="117" s="1"/>
  <c r="N8" i="116"/>
  <c r="N28" i="116" s="1"/>
  <c r="F8" i="121"/>
  <c r="F27" i="121" s="1"/>
  <c r="F8" i="119"/>
  <c r="F29" i="119" s="1"/>
  <c r="F8" i="117"/>
  <c r="F29" i="117" s="1"/>
  <c r="F8" i="116"/>
  <c r="F28" i="116" s="1"/>
  <c r="AK19" i="119"/>
  <c r="AK40" i="119" s="1"/>
  <c r="AK19" i="117"/>
  <c r="AK40" i="117" s="1"/>
  <c r="AK19" i="116"/>
  <c r="AK39" i="116" s="1"/>
  <c r="AE21" i="119"/>
  <c r="AE42" i="119" s="1"/>
  <c r="AE21" i="117"/>
  <c r="AE42" i="117" s="1"/>
  <c r="AE21" i="116"/>
  <c r="AE41" i="116" s="1"/>
  <c r="AX21" i="119"/>
  <c r="AX42" i="119" s="1"/>
  <c r="AX21" i="117"/>
  <c r="AX42" i="117" s="1"/>
  <c r="AX21" i="116"/>
  <c r="AX41" i="116" s="1"/>
  <c r="AP21" i="119"/>
  <c r="AP42" i="119" s="1"/>
  <c r="AP21" i="117"/>
  <c r="AP42" i="117" s="1"/>
  <c r="AP21" i="116"/>
  <c r="AP41" i="116" s="1"/>
  <c r="Q21" i="121"/>
  <c r="Q40" i="121" s="1"/>
  <c r="Q21" i="119"/>
  <c r="Q42" i="119" s="1"/>
  <c r="Q21" i="117"/>
  <c r="Q42" i="117" s="1"/>
  <c r="Q21" i="116"/>
  <c r="Q41" i="116" s="1"/>
  <c r="AR9" i="120"/>
  <c r="AR21" i="120" s="1"/>
  <c r="AR10" i="119"/>
  <c r="AR31" i="119" s="1"/>
  <c r="AR10" i="117"/>
  <c r="AR31" i="117" s="1"/>
  <c r="AR10" i="116"/>
  <c r="AR30" i="116" s="1"/>
  <c r="AA10" i="121"/>
  <c r="AA29" i="121" s="1"/>
  <c r="AA9" i="120"/>
  <c r="AA21" i="120" s="1"/>
  <c r="AA10" i="119"/>
  <c r="AA31" i="119" s="1"/>
  <c r="AA10" i="117"/>
  <c r="AA31" i="117" s="1"/>
  <c r="AA10" i="116"/>
  <c r="AA30" i="116" s="1"/>
  <c r="K10" i="121"/>
  <c r="K29" i="121" s="1"/>
  <c r="K9" i="120"/>
  <c r="K21" i="120" s="1"/>
  <c r="K10" i="119"/>
  <c r="K31" i="119" s="1"/>
  <c r="K10" i="117"/>
  <c r="K31" i="117" s="1"/>
  <c r="K10" i="116"/>
  <c r="K30" i="116" s="1"/>
  <c r="AT8" i="119"/>
  <c r="AT29" i="119" s="1"/>
  <c r="AT8" i="117"/>
  <c r="AT29" i="117" s="1"/>
  <c r="AT8" i="116"/>
  <c r="AT28" i="116" s="1"/>
  <c r="U8" i="121"/>
  <c r="U27" i="121" s="1"/>
  <c r="U8" i="119"/>
  <c r="U29" i="119" s="1"/>
  <c r="U8" i="117"/>
  <c r="U29" i="117" s="1"/>
  <c r="U8" i="116"/>
  <c r="U28" i="116" s="1"/>
  <c r="E8" i="121"/>
  <c r="E27" i="121" s="1"/>
  <c r="E8" i="119"/>
  <c r="E29" i="119" s="1"/>
  <c r="E8" i="117"/>
  <c r="E29" i="117" s="1"/>
  <c r="E8" i="116"/>
  <c r="E28" i="116" s="1"/>
  <c r="AK17" i="119"/>
  <c r="AK38" i="119" s="1"/>
  <c r="AK17" i="117"/>
  <c r="AK38" i="117" s="1"/>
  <c r="AK17" i="116"/>
  <c r="AK37" i="116" s="1"/>
  <c r="B21" i="87" l="1"/>
  <c r="B41" i="87" s="1"/>
  <c r="B21" i="88"/>
  <c r="B13" i="109"/>
  <c r="B34" i="109" s="1"/>
  <c r="B8" i="88"/>
  <c r="B8" i="87"/>
  <c r="B28" i="87" s="1"/>
  <c r="B11" i="109"/>
  <c r="B32" i="109" s="1"/>
  <c r="B10" i="87"/>
  <c r="B30" i="87" s="1"/>
  <c r="B10" i="88"/>
  <c r="M16" i="117"/>
  <c r="M37" i="117" s="1"/>
  <c r="B13" i="121"/>
  <c r="B32" i="121" s="1"/>
  <c r="B11" i="120"/>
  <c r="B23" i="120" s="1"/>
  <c r="B13" i="119"/>
  <c r="B34" i="119" s="1"/>
  <c r="B13" i="117"/>
  <c r="B34" i="117" s="1"/>
  <c r="B13" i="116"/>
  <c r="B33" i="116" s="1"/>
  <c r="AQ11" i="120"/>
  <c r="AQ23" i="120" s="1"/>
  <c r="AQ13" i="119"/>
  <c r="AQ34" i="119" s="1"/>
  <c r="AQ13" i="117"/>
  <c r="AQ34" i="117" s="1"/>
  <c r="AQ13" i="116"/>
  <c r="AQ33" i="116" s="1"/>
  <c r="AV11" i="120"/>
  <c r="AV23" i="120" s="1"/>
  <c r="AV13" i="119"/>
  <c r="AV34" i="119" s="1"/>
  <c r="AV13" i="117"/>
  <c r="AV34" i="117" s="1"/>
  <c r="AV13" i="116"/>
  <c r="AV33" i="116" s="1"/>
  <c r="AG11" i="119"/>
  <c r="AG32" i="119" s="1"/>
  <c r="AG11" i="117"/>
  <c r="AG32" i="117" s="1"/>
  <c r="AG11" i="116"/>
  <c r="AG31" i="116" s="1"/>
  <c r="J13" i="121"/>
  <c r="J32" i="121" s="1"/>
  <c r="J11" i="120"/>
  <c r="J23" i="120" s="1"/>
  <c r="J13" i="119"/>
  <c r="J34" i="119" s="1"/>
  <c r="J13" i="117"/>
  <c r="J34" i="117" s="1"/>
  <c r="J13" i="116"/>
  <c r="J33" i="116" s="1"/>
  <c r="AI11" i="120"/>
  <c r="AI23" i="120" s="1"/>
  <c r="AI13" i="119"/>
  <c r="AI34" i="119" s="1"/>
  <c r="AI13" i="117"/>
  <c r="AI34" i="117" s="1"/>
  <c r="AI13" i="116"/>
  <c r="AI33" i="116" s="1"/>
  <c r="K13" i="121"/>
  <c r="K32" i="121" s="1"/>
  <c r="K11" i="120"/>
  <c r="K23" i="120" s="1"/>
  <c r="K13" i="119"/>
  <c r="K34" i="119" s="1"/>
  <c r="K13" i="117"/>
  <c r="K34" i="117" s="1"/>
  <c r="K13" i="116"/>
  <c r="K33" i="116" s="1"/>
  <c r="AU11" i="120"/>
  <c r="AU23" i="120" s="1"/>
  <c r="AU13" i="119"/>
  <c r="AU34" i="119" s="1"/>
  <c r="AU13" i="117"/>
  <c r="AU34" i="117" s="1"/>
  <c r="AU13" i="116"/>
  <c r="AU33" i="116" s="1"/>
  <c r="AQ11" i="119"/>
  <c r="AQ32" i="119" s="1"/>
  <c r="AQ11" i="117"/>
  <c r="AQ32" i="117" s="1"/>
  <c r="AQ11" i="116"/>
  <c r="AQ31" i="116" s="1"/>
  <c r="AJ11" i="120"/>
  <c r="AJ23" i="120" s="1"/>
  <c r="AJ13" i="119"/>
  <c r="AJ34" i="119" s="1"/>
  <c r="AJ13" i="117"/>
  <c r="AJ34" i="117" s="1"/>
  <c r="AJ13" i="116"/>
  <c r="AJ33" i="116" s="1"/>
  <c r="C13" i="121"/>
  <c r="C32" i="121" s="1"/>
  <c r="C11" i="120"/>
  <c r="C23" i="120" s="1"/>
  <c r="C13" i="119"/>
  <c r="C34" i="119" s="1"/>
  <c r="C13" i="117"/>
  <c r="C34" i="117" s="1"/>
  <c r="C13" i="116"/>
  <c r="C33" i="116" s="1"/>
  <c r="R11" i="121"/>
  <c r="R30" i="121" s="1"/>
  <c r="R11" i="119"/>
  <c r="R32" i="119" s="1"/>
  <c r="R11" i="117"/>
  <c r="R32" i="117" s="1"/>
  <c r="R11" i="116"/>
  <c r="R31" i="116" s="1"/>
  <c r="V11" i="121"/>
  <c r="V30" i="121" s="1"/>
  <c r="V11" i="119"/>
  <c r="V32" i="119" s="1"/>
  <c r="V11" i="117"/>
  <c r="V32" i="117" s="1"/>
  <c r="V11" i="116"/>
  <c r="V31" i="116" s="1"/>
  <c r="L11" i="120"/>
  <c r="L23" i="120" s="1"/>
  <c r="L13" i="121"/>
  <c r="L32" i="121" s="1"/>
  <c r="L13" i="119"/>
  <c r="L34" i="119" s="1"/>
  <c r="L13" i="117"/>
  <c r="L34" i="117" s="1"/>
  <c r="L13" i="116"/>
  <c r="L33" i="116" s="1"/>
  <c r="D11" i="120"/>
  <c r="D23" i="120" s="1"/>
  <c r="D13" i="121"/>
  <c r="D32" i="121" s="1"/>
  <c r="D13" i="119"/>
  <c r="D34" i="119" s="1"/>
  <c r="D13" i="117"/>
  <c r="D34" i="117" s="1"/>
  <c r="D13" i="116"/>
  <c r="D33" i="116" s="1"/>
  <c r="Z13" i="121"/>
  <c r="Z32" i="121" s="1"/>
  <c r="Z11" i="120"/>
  <c r="Z23" i="120" s="1"/>
  <c r="Z13" i="119"/>
  <c r="Z34" i="119" s="1"/>
  <c r="Z13" i="117"/>
  <c r="Z34" i="117" s="1"/>
  <c r="Z13" i="116"/>
  <c r="Z33" i="116" s="1"/>
  <c r="Q11" i="121"/>
  <c r="Q30" i="121" s="1"/>
  <c r="Q11" i="119"/>
  <c r="Q32" i="119" s="1"/>
  <c r="Q11" i="117"/>
  <c r="Q32" i="117" s="1"/>
  <c r="Q11" i="116"/>
  <c r="Q31" i="116" s="1"/>
  <c r="K11" i="121"/>
  <c r="K30" i="121" s="1"/>
  <c r="K11" i="119"/>
  <c r="K32" i="119" s="1"/>
  <c r="K11" i="117"/>
  <c r="K32" i="117" s="1"/>
  <c r="K11" i="116"/>
  <c r="K31" i="116" s="1"/>
  <c r="L11" i="121"/>
  <c r="L30" i="121" s="1"/>
  <c r="L11" i="119"/>
  <c r="L32" i="119" s="1"/>
  <c r="L11" i="117"/>
  <c r="L32" i="117" s="1"/>
  <c r="L11" i="116"/>
  <c r="L31" i="116" s="1"/>
  <c r="AB11" i="119"/>
  <c r="AB32" i="119" s="1"/>
  <c r="AB11" i="117"/>
  <c r="AB32" i="117" s="1"/>
  <c r="AB11" i="116"/>
  <c r="AB31" i="116" s="1"/>
  <c r="AS11" i="119"/>
  <c r="AS32" i="119" s="1"/>
  <c r="AS11" i="117"/>
  <c r="AS32" i="117" s="1"/>
  <c r="AS11" i="116"/>
  <c r="AS31" i="116" s="1"/>
  <c r="R13" i="121"/>
  <c r="R32" i="121" s="1"/>
  <c r="R11" i="120"/>
  <c r="R23" i="120" s="1"/>
  <c r="R13" i="119"/>
  <c r="R34" i="119" s="1"/>
  <c r="R13" i="117"/>
  <c r="R34" i="117" s="1"/>
  <c r="R13" i="116"/>
  <c r="R33" i="116" s="1"/>
  <c r="AV11" i="119"/>
  <c r="AV32" i="119" s="1"/>
  <c r="AV11" i="117"/>
  <c r="AV32" i="117" s="1"/>
  <c r="AV11" i="116"/>
  <c r="AV31" i="116" s="1"/>
  <c r="Z11" i="121"/>
  <c r="Z30" i="121" s="1"/>
  <c r="Z11" i="119"/>
  <c r="Z32" i="119" s="1"/>
  <c r="Z11" i="117"/>
  <c r="Z32" i="117" s="1"/>
  <c r="Z11" i="116"/>
  <c r="Z31" i="116" s="1"/>
  <c r="Q13" i="121"/>
  <c r="Q32" i="121" s="1"/>
  <c r="Q11" i="120"/>
  <c r="Q23" i="120" s="1"/>
  <c r="Q13" i="119"/>
  <c r="Q34" i="119" s="1"/>
  <c r="Q13" i="117"/>
  <c r="Q34" i="117" s="1"/>
  <c r="Q13" i="116"/>
  <c r="Q33" i="116" s="1"/>
  <c r="AP11" i="119"/>
  <c r="AP32" i="119" s="1"/>
  <c r="AP11" i="117"/>
  <c r="AP32" i="117" s="1"/>
  <c r="AP11" i="116"/>
  <c r="AP31" i="116" s="1"/>
  <c r="AH11" i="119"/>
  <c r="AH32" i="119" s="1"/>
  <c r="AH11" i="117"/>
  <c r="AH32" i="117" s="1"/>
  <c r="AH11" i="116"/>
  <c r="AH31" i="116" s="1"/>
  <c r="U13" i="121"/>
  <c r="U32" i="121" s="1"/>
  <c r="U11" i="120"/>
  <c r="U23" i="120" s="1"/>
  <c r="U13" i="119"/>
  <c r="U34" i="119" s="1"/>
  <c r="U13" i="117"/>
  <c r="U34" i="117" s="1"/>
  <c r="U13" i="116"/>
  <c r="U33" i="116" s="1"/>
  <c r="AW11" i="119"/>
  <c r="AW32" i="119" s="1"/>
  <c r="AW11" i="117"/>
  <c r="AW32" i="117" s="1"/>
  <c r="AW11" i="116"/>
  <c r="AW31" i="116" s="1"/>
  <c r="AM11" i="120"/>
  <c r="AM23" i="120" s="1"/>
  <c r="AM13" i="119"/>
  <c r="AM34" i="119" s="1"/>
  <c r="AM13" i="117"/>
  <c r="AM34" i="117" s="1"/>
  <c r="AM13" i="116"/>
  <c r="AM33" i="116" s="1"/>
  <c r="V13" i="121"/>
  <c r="V32" i="121" s="1"/>
  <c r="V11" i="120"/>
  <c r="V23" i="120" s="1"/>
  <c r="V13" i="119"/>
  <c r="V34" i="119" s="1"/>
  <c r="V13" i="117"/>
  <c r="V34" i="117" s="1"/>
  <c r="V13" i="116"/>
  <c r="V33" i="116" s="1"/>
  <c r="AB11" i="120"/>
  <c r="AB23" i="120" s="1"/>
  <c r="AB13" i="119"/>
  <c r="AB34" i="119" s="1"/>
  <c r="AB13" i="117"/>
  <c r="AB34" i="117" s="1"/>
  <c r="AB13" i="116"/>
  <c r="AB33" i="116" s="1"/>
  <c r="P11" i="121"/>
  <c r="P30" i="121" s="1"/>
  <c r="P11" i="119"/>
  <c r="P32" i="119" s="1"/>
  <c r="P11" i="117"/>
  <c r="P32" i="117" s="1"/>
  <c r="P11" i="116"/>
  <c r="P31" i="116" s="1"/>
  <c r="AF11" i="119"/>
  <c r="AF32" i="119" s="1"/>
  <c r="AF11" i="117"/>
  <c r="AF32" i="117" s="1"/>
  <c r="AF11" i="116"/>
  <c r="AF31" i="116" s="1"/>
  <c r="AW11" i="120"/>
  <c r="AW23" i="120" s="1"/>
  <c r="AW13" i="119"/>
  <c r="AW34" i="119" s="1"/>
  <c r="AW13" i="117"/>
  <c r="AW34" i="117" s="1"/>
  <c r="AW13" i="116"/>
  <c r="AW33" i="116" s="1"/>
  <c r="AR11" i="119"/>
  <c r="AR32" i="119" s="1"/>
  <c r="AR11" i="117"/>
  <c r="AR32" i="117" s="1"/>
  <c r="AR11" i="116"/>
  <c r="AR31" i="116" s="1"/>
  <c r="E11" i="121"/>
  <c r="E30" i="121" s="1"/>
  <c r="E11" i="119"/>
  <c r="E32" i="119" s="1"/>
  <c r="E11" i="117"/>
  <c r="E32" i="117" s="1"/>
  <c r="E11" i="116"/>
  <c r="E31" i="116" s="1"/>
  <c r="AL11" i="120"/>
  <c r="AL23" i="120" s="1"/>
  <c r="AL13" i="119"/>
  <c r="AL34" i="119" s="1"/>
  <c r="AL13" i="117"/>
  <c r="AL34" i="117" s="1"/>
  <c r="AL13" i="116"/>
  <c r="AL33" i="116" s="1"/>
  <c r="G13" i="121"/>
  <c r="G32" i="121" s="1"/>
  <c r="G11" i="120"/>
  <c r="G23" i="120" s="1"/>
  <c r="G13" i="119"/>
  <c r="G34" i="119" s="1"/>
  <c r="G13" i="117"/>
  <c r="G34" i="117" s="1"/>
  <c r="G13" i="116"/>
  <c r="G33" i="116" s="1"/>
  <c r="H13" i="121"/>
  <c r="H32" i="121" s="1"/>
  <c r="H11" i="120"/>
  <c r="H23" i="120" s="1"/>
  <c r="H13" i="119"/>
  <c r="H34" i="119" s="1"/>
  <c r="H13" i="117"/>
  <c r="H34" i="117" s="1"/>
  <c r="H13" i="116"/>
  <c r="H33" i="116" s="1"/>
  <c r="AT11" i="119"/>
  <c r="AT32" i="119" s="1"/>
  <c r="AT11" i="117"/>
  <c r="AT32" i="117" s="1"/>
  <c r="AT11" i="116"/>
  <c r="AT31" i="116" s="1"/>
  <c r="F11" i="121"/>
  <c r="F30" i="121" s="1"/>
  <c r="F11" i="119"/>
  <c r="F32" i="119" s="1"/>
  <c r="F11" i="117"/>
  <c r="F32" i="117" s="1"/>
  <c r="F11" i="116"/>
  <c r="F31" i="116" s="1"/>
  <c r="AX11" i="119"/>
  <c r="AX32" i="119" s="1"/>
  <c r="AX11" i="117"/>
  <c r="AX32" i="117" s="1"/>
  <c r="AX11" i="116"/>
  <c r="AX31" i="116" s="1"/>
  <c r="Y13" i="121"/>
  <c r="Y32" i="121" s="1"/>
  <c r="Y11" i="120"/>
  <c r="Y23" i="120" s="1"/>
  <c r="Y13" i="119"/>
  <c r="Y34" i="119" s="1"/>
  <c r="Y13" i="117"/>
  <c r="Y34" i="117" s="1"/>
  <c r="Y13" i="116"/>
  <c r="Y33" i="116" s="1"/>
  <c r="AD11" i="120"/>
  <c r="AD23" i="120" s="1"/>
  <c r="AD13" i="119"/>
  <c r="AD34" i="119" s="1"/>
  <c r="AD13" i="117"/>
  <c r="AD34" i="117" s="1"/>
  <c r="AD13" i="116"/>
  <c r="AD33" i="116" s="1"/>
  <c r="AU11" i="119"/>
  <c r="AU32" i="119" s="1"/>
  <c r="AU11" i="117"/>
  <c r="AU32" i="117" s="1"/>
  <c r="AU11" i="116"/>
  <c r="AU31" i="116" s="1"/>
  <c r="AN11" i="119"/>
  <c r="AN32" i="119" s="1"/>
  <c r="AN11" i="117"/>
  <c r="AN32" i="117" s="1"/>
  <c r="AN11" i="116"/>
  <c r="AN31" i="116" s="1"/>
  <c r="B11" i="121"/>
  <c r="B30" i="121" s="1"/>
  <c r="B11" i="119"/>
  <c r="B32" i="119" s="1"/>
  <c r="B11" i="117"/>
  <c r="B32" i="117" s="1"/>
  <c r="B11" i="116"/>
  <c r="B31" i="116" s="1"/>
  <c r="AD11" i="119"/>
  <c r="AD32" i="119" s="1"/>
  <c r="AD11" i="117"/>
  <c r="AD32" i="117" s="1"/>
  <c r="AD11" i="116"/>
  <c r="AD31" i="116" s="1"/>
  <c r="N11" i="121"/>
  <c r="N30" i="121" s="1"/>
  <c r="N11" i="119"/>
  <c r="N32" i="119" s="1"/>
  <c r="N11" i="117"/>
  <c r="N32" i="117" s="1"/>
  <c r="N11" i="116"/>
  <c r="N31" i="116" s="1"/>
  <c r="AH11" i="120"/>
  <c r="AH23" i="120" s="1"/>
  <c r="AH13" i="119"/>
  <c r="AH34" i="119" s="1"/>
  <c r="AH13" i="117"/>
  <c r="AH34" i="117" s="1"/>
  <c r="AH13" i="116"/>
  <c r="AH33" i="116" s="1"/>
  <c r="E13" i="121"/>
  <c r="E32" i="121" s="1"/>
  <c r="E11" i="120"/>
  <c r="E23" i="120" s="1"/>
  <c r="E13" i="119"/>
  <c r="E34" i="119" s="1"/>
  <c r="E13" i="117"/>
  <c r="E34" i="117" s="1"/>
  <c r="E13" i="116"/>
  <c r="E33" i="116" s="1"/>
  <c r="AA13" i="121"/>
  <c r="AA32" i="121" s="1"/>
  <c r="AA11" i="120"/>
  <c r="AA23" i="120" s="1"/>
  <c r="AA13" i="119"/>
  <c r="AA34" i="119" s="1"/>
  <c r="AA13" i="117"/>
  <c r="AA34" i="117" s="1"/>
  <c r="AA13" i="116"/>
  <c r="AA33" i="116" s="1"/>
  <c r="U11" i="121"/>
  <c r="U30" i="121" s="1"/>
  <c r="U11" i="119"/>
  <c r="U32" i="119" s="1"/>
  <c r="U11" i="117"/>
  <c r="U32" i="117" s="1"/>
  <c r="U11" i="116"/>
  <c r="U31" i="116" s="1"/>
  <c r="AC11" i="120"/>
  <c r="AC23" i="120" s="1"/>
  <c r="AC13" i="119"/>
  <c r="AC34" i="119" s="1"/>
  <c r="AC13" i="117"/>
  <c r="AC34" i="117" s="1"/>
  <c r="AC13" i="116"/>
  <c r="AC33" i="116" s="1"/>
  <c r="G11" i="121"/>
  <c r="G30" i="121" s="1"/>
  <c r="G11" i="119"/>
  <c r="G32" i="119" s="1"/>
  <c r="G11" i="117"/>
  <c r="G32" i="117" s="1"/>
  <c r="G11" i="116"/>
  <c r="G31" i="116" s="1"/>
  <c r="W11" i="121"/>
  <c r="W30" i="121" s="1"/>
  <c r="W11" i="119"/>
  <c r="W32" i="119" s="1"/>
  <c r="W11" i="117"/>
  <c r="W32" i="117" s="1"/>
  <c r="W11" i="116"/>
  <c r="W31" i="116" s="1"/>
  <c r="AY11" i="120"/>
  <c r="AY23" i="120" s="1"/>
  <c r="AY13" i="119"/>
  <c r="AY34" i="119" s="1"/>
  <c r="AY13" i="117"/>
  <c r="AY34" i="117" s="1"/>
  <c r="AY13" i="116"/>
  <c r="AY33" i="116" s="1"/>
  <c r="AO11" i="120"/>
  <c r="AO23" i="120" s="1"/>
  <c r="AO13" i="119"/>
  <c r="AO34" i="119" s="1"/>
  <c r="AO13" i="117"/>
  <c r="AO34" i="117" s="1"/>
  <c r="AO13" i="116"/>
  <c r="AO33" i="116" s="1"/>
  <c r="M11" i="121"/>
  <c r="M30" i="121" s="1"/>
  <c r="M11" i="119"/>
  <c r="M32" i="119" s="1"/>
  <c r="M11" i="117"/>
  <c r="M32" i="117" s="1"/>
  <c r="M11" i="116"/>
  <c r="M31" i="116" s="1"/>
  <c r="AM11" i="119"/>
  <c r="AM32" i="119" s="1"/>
  <c r="AM11" i="117"/>
  <c r="AM32" i="117" s="1"/>
  <c r="AM11" i="116"/>
  <c r="AM31" i="116" s="1"/>
  <c r="O11" i="121"/>
  <c r="O30" i="121" s="1"/>
  <c r="O11" i="119"/>
  <c r="O32" i="119" s="1"/>
  <c r="O11" i="117"/>
  <c r="O32" i="117" s="1"/>
  <c r="O11" i="116"/>
  <c r="O31" i="116" s="1"/>
  <c r="T13" i="121"/>
  <c r="T32" i="121" s="1"/>
  <c r="T11" i="120"/>
  <c r="T23" i="120" s="1"/>
  <c r="T13" i="119"/>
  <c r="T34" i="119" s="1"/>
  <c r="T13" i="117"/>
  <c r="T34" i="117" s="1"/>
  <c r="T13" i="116"/>
  <c r="T33" i="116" s="1"/>
  <c r="J11" i="121"/>
  <c r="J30" i="121" s="1"/>
  <c r="J11" i="119"/>
  <c r="J32" i="119" s="1"/>
  <c r="J11" i="117"/>
  <c r="J32" i="117" s="1"/>
  <c r="J11" i="116"/>
  <c r="J31" i="116" s="1"/>
  <c r="N13" i="121"/>
  <c r="N32" i="121" s="1"/>
  <c r="N11" i="120"/>
  <c r="N23" i="120" s="1"/>
  <c r="N13" i="119"/>
  <c r="N34" i="119" s="1"/>
  <c r="N13" i="117"/>
  <c r="N34" i="117" s="1"/>
  <c r="N13" i="116"/>
  <c r="N33" i="116" s="1"/>
  <c r="O13" i="121"/>
  <c r="O32" i="121" s="1"/>
  <c r="O11" i="120"/>
  <c r="O23" i="120" s="1"/>
  <c r="O13" i="119"/>
  <c r="O34" i="119" s="1"/>
  <c r="O13" i="117"/>
  <c r="O34" i="117" s="1"/>
  <c r="O13" i="116"/>
  <c r="O33" i="116" s="1"/>
  <c r="P13" i="121"/>
  <c r="P32" i="121" s="1"/>
  <c r="P11" i="120"/>
  <c r="P23" i="120" s="1"/>
  <c r="P13" i="119"/>
  <c r="P34" i="119" s="1"/>
  <c r="P13" i="117"/>
  <c r="P34" i="117" s="1"/>
  <c r="P13" i="116"/>
  <c r="P33" i="116" s="1"/>
  <c r="AL11" i="119"/>
  <c r="AL32" i="119" s="1"/>
  <c r="AL11" i="117"/>
  <c r="AL32" i="117" s="1"/>
  <c r="AL11" i="116"/>
  <c r="AL31" i="116" s="1"/>
  <c r="AA11" i="121"/>
  <c r="AA30" i="121" s="1"/>
  <c r="AA11" i="119"/>
  <c r="AA32" i="119" s="1"/>
  <c r="AA11" i="117"/>
  <c r="AA32" i="117" s="1"/>
  <c r="AA11" i="116"/>
  <c r="AA31" i="116" s="1"/>
  <c r="I11" i="121"/>
  <c r="I30" i="121" s="1"/>
  <c r="I11" i="119"/>
  <c r="I32" i="119" s="1"/>
  <c r="I11" i="117"/>
  <c r="I32" i="117" s="1"/>
  <c r="I11" i="116"/>
  <c r="I31" i="116" s="1"/>
  <c r="S11" i="121"/>
  <c r="S30" i="121" s="1"/>
  <c r="S11" i="119"/>
  <c r="S32" i="119" s="1"/>
  <c r="S11" i="117"/>
  <c r="S32" i="117" s="1"/>
  <c r="S11" i="116"/>
  <c r="S31" i="116" s="1"/>
  <c r="W13" i="121"/>
  <c r="W32" i="121" s="1"/>
  <c r="W11" i="120"/>
  <c r="W23" i="120" s="1"/>
  <c r="W13" i="119"/>
  <c r="W34" i="119" s="1"/>
  <c r="W13" i="117"/>
  <c r="W34" i="117" s="1"/>
  <c r="W13" i="116"/>
  <c r="W33" i="116" s="1"/>
  <c r="X13" i="121"/>
  <c r="X32" i="121" s="1"/>
  <c r="X11" i="120"/>
  <c r="X23" i="120" s="1"/>
  <c r="X13" i="119"/>
  <c r="X34" i="119" s="1"/>
  <c r="X13" i="117"/>
  <c r="X34" i="117" s="1"/>
  <c r="X13" i="116"/>
  <c r="X33" i="116" s="1"/>
  <c r="AY11" i="119"/>
  <c r="AY32" i="119" s="1"/>
  <c r="AY11" i="117"/>
  <c r="AY32" i="117" s="1"/>
  <c r="AY11" i="116"/>
  <c r="AY31" i="116" s="1"/>
  <c r="AR11" i="120"/>
  <c r="AR23" i="120" s="1"/>
  <c r="AR13" i="119"/>
  <c r="AR34" i="119" s="1"/>
  <c r="AR13" i="117"/>
  <c r="AR34" i="117" s="1"/>
  <c r="AR13" i="116"/>
  <c r="AR33" i="116" s="1"/>
  <c r="AZ11" i="120"/>
  <c r="AZ23" i="120" s="1"/>
  <c r="AZ13" i="119"/>
  <c r="AZ34" i="119" s="1"/>
  <c r="AZ13" i="117"/>
  <c r="AZ34" i="117" s="1"/>
  <c r="AZ13" i="116"/>
  <c r="AZ33" i="116" s="1"/>
  <c r="AG11" i="120"/>
  <c r="AG23" i="120" s="1"/>
  <c r="AG13" i="119"/>
  <c r="AG34" i="119" s="1"/>
  <c r="AG13" i="117"/>
  <c r="AG34" i="117" s="1"/>
  <c r="AG13" i="116"/>
  <c r="AG33" i="116" s="1"/>
  <c r="C11" i="121"/>
  <c r="C30" i="121" s="1"/>
  <c r="C11" i="119"/>
  <c r="C32" i="119" s="1"/>
  <c r="C11" i="117"/>
  <c r="C32" i="117" s="1"/>
  <c r="C11" i="116"/>
  <c r="C31" i="116" s="1"/>
  <c r="D11" i="121"/>
  <c r="D30" i="121" s="1"/>
  <c r="D11" i="119"/>
  <c r="D32" i="119" s="1"/>
  <c r="D11" i="117"/>
  <c r="D32" i="117" s="1"/>
  <c r="D11" i="116"/>
  <c r="D31" i="116" s="1"/>
  <c r="T11" i="121"/>
  <c r="T30" i="121" s="1"/>
  <c r="T11" i="119"/>
  <c r="T32" i="119" s="1"/>
  <c r="T11" i="117"/>
  <c r="T32" i="117" s="1"/>
  <c r="T11" i="116"/>
  <c r="T31" i="116" s="1"/>
  <c r="AJ11" i="119"/>
  <c r="AJ32" i="119" s="1"/>
  <c r="AJ11" i="117"/>
  <c r="AJ32" i="117" s="1"/>
  <c r="AJ11" i="116"/>
  <c r="AJ31" i="116" s="1"/>
  <c r="AE11" i="119"/>
  <c r="AE32" i="119" s="1"/>
  <c r="AE11" i="117"/>
  <c r="AE32" i="117" s="1"/>
  <c r="AE11" i="116"/>
  <c r="AE31" i="116" s="1"/>
  <c r="I13" i="121"/>
  <c r="I32" i="121" s="1"/>
  <c r="I11" i="120"/>
  <c r="I23" i="120" s="1"/>
  <c r="I13" i="119"/>
  <c r="I34" i="119" s="1"/>
  <c r="I13" i="117"/>
  <c r="I34" i="117" s="1"/>
  <c r="I13" i="116"/>
  <c r="I33" i="116" s="1"/>
  <c r="Y11" i="121"/>
  <c r="Y30" i="121" s="1"/>
  <c r="Y11" i="119"/>
  <c r="Y32" i="119" s="1"/>
  <c r="Y11" i="117"/>
  <c r="Y32" i="117" s="1"/>
  <c r="Y11" i="116"/>
  <c r="Y31" i="116" s="1"/>
  <c r="AX11" i="120"/>
  <c r="AX23" i="120" s="1"/>
  <c r="AX13" i="119"/>
  <c r="AX34" i="119" s="1"/>
  <c r="AX13" i="117"/>
  <c r="AX34" i="117" s="1"/>
  <c r="AX13" i="116"/>
  <c r="AX33" i="116" s="1"/>
  <c r="AN13" i="119"/>
  <c r="AN34" i="119" s="1"/>
  <c r="AN11" i="120"/>
  <c r="AN23" i="120" s="1"/>
  <c r="AN13" i="117"/>
  <c r="AN34" i="117" s="1"/>
  <c r="AN13" i="116"/>
  <c r="AN33" i="116" s="1"/>
  <c r="AE11" i="120"/>
  <c r="AE23" i="120" s="1"/>
  <c r="AE13" i="119"/>
  <c r="AE34" i="119" s="1"/>
  <c r="AE13" i="117"/>
  <c r="AE34" i="117" s="1"/>
  <c r="AE13" i="116"/>
  <c r="AE33" i="116" s="1"/>
  <c r="AF11" i="120"/>
  <c r="AF23" i="120" s="1"/>
  <c r="AF13" i="119"/>
  <c r="AF34" i="119" s="1"/>
  <c r="AF13" i="117"/>
  <c r="AF34" i="117" s="1"/>
  <c r="AF13" i="116"/>
  <c r="AF33" i="116" s="1"/>
  <c r="M13" i="120"/>
  <c r="M25" i="120" s="1"/>
  <c r="AS11" i="120"/>
  <c r="AS23" i="120" s="1"/>
  <c r="AS13" i="119"/>
  <c r="AS34" i="119" s="1"/>
  <c r="AS13" i="117"/>
  <c r="AS34" i="117" s="1"/>
  <c r="AS13" i="116"/>
  <c r="AS33" i="116" s="1"/>
  <c r="AP11" i="120"/>
  <c r="AP23" i="120" s="1"/>
  <c r="AP13" i="119"/>
  <c r="AP34" i="119" s="1"/>
  <c r="AP13" i="117"/>
  <c r="AP34" i="117" s="1"/>
  <c r="AP13" i="116"/>
  <c r="AP33" i="116" s="1"/>
  <c r="S13" i="121"/>
  <c r="S32" i="121" s="1"/>
  <c r="S11" i="120"/>
  <c r="S23" i="120" s="1"/>
  <c r="S13" i="119"/>
  <c r="S34" i="119" s="1"/>
  <c r="S13" i="117"/>
  <c r="S34" i="117" s="1"/>
  <c r="S13" i="116"/>
  <c r="S33" i="116" s="1"/>
  <c r="AI11" i="119"/>
  <c r="AI32" i="119" s="1"/>
  <c r="AI11" i="117"/>
  <c r="AI32" i="117" s="1"/>
  <c r="AI11" i="116"/>
  <c r="AI31" i="116" s="1"/>
  <c r="AZ11" i="119"/>
  <c r="AZ32" i="119" s="1"/>
  <c r="AZ11" i="117"/>
  <c r="AZ32" i="117" s="1"/>
  <c r="AZ11" i="116"/>
  <c r="AZ31" i="116" s="1"/>
  <c r="M13" i="121"/>
  <c r="M32" i="121" s="1"/>
  <c r="M11" i="120"/>
  <c r="M23" i="120" s="1"/>
  <c r="M13" i="119"/>
  <c r="M34" i="119" s="1"/>
  <c r="M13" i="117"/>
  <c r="M34" i="117" s="1"/>
  <c r="M13" i="116"/>
  <c r="M33" i="116" s="1"/>
  <c r="AC11" i="119"/>
  <c r="AC32" i="119" s="1"/>
  <c r="AC11" i="117"/>
  <c r="AC32" i="117" s="1"/>
  <c r="AC11" i="116"/>
  <c r="AC31" i="116" s="1"/>
  <c r="AT11" i="120"/>
  <c r="AT23" i="120" s="1"/>
  <c r="AT13" i="119"/>
  <c r="AT34" i="119" s="1"/>
  <c r="AT13" i="117"/>
  <c r="AT34" i="117" s="1"/>
  <c r="AT13" i="116"/>
  <c r="AT33" i="116" s="1"/>
  <c r="F13" i="121"/>
  <c r="F32" i="121" s="1"/>
  <c r="F11" i="120"/>
  <c r="F23" i="120" s="1"/>
  <c r="F13" i="119"/>
  <c r="F34" i="119" s="1"/>
  <c r="F13" i="117"/>
  <c r="F34" i="117" s="1"/>
  <c r="F13" i="116"/>
  <c r="F33" i="116" s="1"/>
  <c r="H11" i="121"/>
  <c r="H30" i="121" s="1"/>
  <c r="H11" i="119"/>
  <c r="H32" i="119" s="1"/>
  <c r="H11" i="117"/>
  <c r="H32" i="117" s="1"/>
  <c r="H11" i="116"/>
  <c r="H31" i="116" s="1"/>
  <c r="X11" i="121"/>
  <c r="X30" i="121" s="1"/>
  <c r="X11" i="119"/>
  <c r="X32" i="119" s="1"/>
  <c r="X11" i="117"/>
  <c r="X32" i="117" s="1"/>
  <c r="X11" i="116"/>
  <c r="X31" i="116" s="1"/>
  <c r="AO11" i="119"/>
  <c r="AO32" i="119" s="1"/>
  <c r="AO11" i="117"/>
  <c r="AO32" i="117" s="1"/>
  <c r="AO11" i="116"/>
  <c r="AO31" i="116" s="1"/>
  <c r="B11" i="87" l="1"/>
  <c r="B31" i="87" s="1"/>
  <c r="B11" i="88"/>
  <c r="B13" i="88"/>
  <c r="B13" i="87"/>
  <c r="B33" i="87" s="1"/>
  <c r="B16" i="109"/>
  <c r="B37" i="109" s="1"/>
  <c r="B14" i="109"/>
  <c r="B35" i="109" s="1"/>
  <c r="AO16" i="117"/>
  <c r="AO37" i="117" s="1"/>
  <c r="AO16" i="119"/>
  <c r="AO37" i="119" s="1"/>
  <c r="AO13" i="120"/>
  <c r="AO25" i="120" s="1"/>
  <c r="AO16" i="116"/>
  <c r="AO36" i="116" s="1"/>
  <c r="AO14" i="117"/>
  <c r="AO35" i="117" s="1"/>
  <c r="Q14" i="117"/>
  <c r="Q35" i="117" s="1"/>
  <c r="AO14" i="116"/>
  <c r="AO34" i="116" s="1"/>
  <c r="Q14" i="116"/>
  <c r="Q34" i="116" s="1"/>
  <c r="AO14" i="119"/>
  <c r="AO35" i="119" s="1"/>
  <c r="Q14" i="121"/>
  <c r="Q33" i="121" s="1"/>
  <c r="R14" i="116"/>
  <c r="R34" i="116" s="1"/>
  <c r="AI14" i="119"/>
  <c r="AI35" i="119" s="1"/>
  <c r="AI14" i="116"/>
  <c r="AI34" i="116" s="1"/>
  <c r="AI14" i="117"/>
  <c r="AI35" i="117" s="1"/>
  <c r="R14" i="117"/>
  <c r="R35" i="117" s="1"/>
  <c r="M16" i="119"/>
  <c r="M37" i="119" s="1"/>
  <c r="M16" i="121"/>
  <c r="M35" i="121" s="1"/>
  <c r="M17" i="121"/>
  <c r="M36" i="121" s="1"/>
  <c r="M16" i="116"/>
  <c r="M36" i="116" s="1"/>
  <c r="Q14" i="119"/>
  <c r="Q35" i="119" s="1"/>
  <c r="R14" i="119"/>
  <c r="R35" i="119" s="1"/>
  <c r="R14" i="121"/>
  <c r="R33" i="121" s="1"/>
  <c r="AI16" i="116"/>
  <c r="AI36" i="116" s="1"/>
  <c r="AI16" i="117"/>
  <c r="AI37" i="117" s="1"/>
  <c r="AI16" i="119"/>
  <c r="AI37" i="119" s="1"/>
  <c r="AI13" i="120"/>
  <c r="AI25" i="120" s="1"/>
  <c r="Q16" i="117"/>
  <c r="Q37" i="117" s="1"/>
  <c r="Q16" i="116"/>
  <c r="Q36" i="116" s="1"/>
  <c r="Q16" i="119"/>
  <c r="Q37" i="119" s="1"/>
  <c r="Q13" i="120"/>
  <c r="Q25" i="120" s="1"/>
  <c r="Q16" i="121"/>
  <c r="Q35" i="121" s="1"/>
  <c r="K17" i="119"/>
  <c r="K38" i="119" s="1"/>
  <c r="K19" i="117"/>
  <c r="K40" i="117" s="1"/>
  <c r="AM13" i="120"/>
  <c r="AM25" i="120" s="1"/>
  <c r="AM16" i="119"/>
  <c r="AM37" i="119" s="1"/>
  <c r="AM16" i="117"/>
  <c r="AM37" i="117" s="1"/>
  <c r="AM16" i="116"/>
  <c r="AM36" i="116" s="1"/>
  <c r="AE14" i="119"/>
  <c r="AE35" i="119" s="1"/>
  <c r="AE14" i="117"/>
  <c r="AE35" i="117" s="1"/>
  <c r="AE14" i="116"/>
  <c r="AE34" i="116" s="1"/>
  <c r="AR14" i="119"/>
  <c r="AR35" i="119" s="1"/>
  <c r="AR14" i="117"/>
  <c r="AR35" i="117" s="1"/>
  <c r="AR14" i="116"/>
  <c r="AR34" i="116" s="1"/>
  <c r="AA14" i="121"/>
  <c r="AA33" i="121" s="1"/>
  <c r="AA14" i="119"/>
  <c r="AA35" i="119" s="1"/>
  <c r="AA14" i="117"/>
  <c r="AA35" i="117" s="1"/>
  <c r="AA14" i="116"/>
  <c r="AA34" i="116" s="1"/>
  <c r="AH13" i="120"/>
  <c r="AH25" i="120" s="1"/>
  <c r="AH16" i="119"/>
  <c r="AH37" i="119" s="1"/>
  <c r="AH16" i="117"/>
  <c r="AH37" i="117" s="1"/>
  <c r="AH16" i="116"/>
  <c r="AH36" i="116" s="1"/>
  <c r="L14" i="121"/>
  <c r="L33" i="121" s="1"/>
  <c r="L14" i="119"/>
  <c r="L35" i="119" s="1"/>
  <c r="L14" i="117"/>
  <c r="L35" i="117" s="1"/>
  <c r="L14" i="116"/>
  <c r="L34" i="116" s="1"/>
  <c r="V16" i="121"/>
  <c r="V35" i="121" s="1"/>
  <c r="V13" i="120"/>
  <c r="V25" i="120" s="1"/>
  <c r="V16" i="119"/>
  <c r="V37" i="119" s="1"/>
  <c r="V16" i="117"/>
  <c r="V37" i="117" s="1"/>
  <c r="V16" i="116"/>
  <c r="V36" i="116" s="1"/>
  <c r="V14" i="121"/>
  <c r="V33" i="121" s="1"/>
  <c r="V14" i="119"/>
  <c r="V35" i="119" s="1"/>
  <c r="V14" i="117"/>
  <c r="V35" i="117" s="1"/>
  <c r="V14" i="116"/>
  <c r="V34" i="116" s="1"/>
  <c r="U14" i="121"/>
  <c r="U33" i="121" s="1"/>
  <c r="U14" i="119"/>
  <c r="U35" i="119" s="1"/>
  <c r="U14" i="117"/>
  <c r="U35" i="117" s="1"/>
  <c r="U14" i="116"/>
  <c r="U34" i="116" s="1"/>
  <c r="AX14" i="119"/>
  <c r="AX35" i="119" s="1"/>
  <c r="AX14" i="117"/>
  <c r="AX35" i="117" s="1"/>
  <c r="AX14" i="116"/>
  <c r="AX34" i="116" s="1"/>
  <c r="AQ13" i="120"/>
  <c r="AQ25" i="120" s="1"/>
  <c r="AQ16" i="119"/>
  <c r="AQ37" i="119" s="1"/>
  <c r="AQ16" i="117"/>
  <c r="AQ37" i="117" s="1"/>
  <c r="AQ16" i="116"/>
  <c r="AQ36" i="116" s="1"/>
  <c r="M19" i="121"/>
  <c r="M38" i="121" s="1"/>
  <c r="M19" i="119"/>
  <c r="M40" i="119" s="1"/>
  <c r="M19" i="117"/>
  <c r="M40" i="117" s="1"/>
  <c r="M19" i="116"/>
  <c r="M39" i="116" s="1"/>
  <c r="G14" i="121"/>
  <c r="G33" i="121" s="1"/>
  <c r="G14" i="119"/>
  <c r="G35" i="119" s="1"/>
  <c r="G14" i="117"/>
  <c r="G35" i="117" s="1"/>
  <c r="G14" i="116"/>
  <c r="G34" i="116" s="1"/>
  <c r="G16" i="121"/>
  <c r="G35" i="121" s="1"/>
  <c r="G13" i="120"/>
  <c r="G25" i="120" s="1"/>
  <c r="G16" i="119"/>
  <c r="G37" i="119" s="1"/>
  <c r="G16" i="117"/>
  <c r="G37" i="117" s="1"/>
  <c r="G16" i="116"/>
  <c r="G36" i="116" s="1"/>
  <c r="X16" i="121"/>
  <c r="X35" i="121" s="1"/>
  <c r="X13" i="120"/>
  <c r="X25" i="120" s="1"/>
  <c r="X16" i="119"/>
  <c r="X37" i="119" s="1"/>
  <c r="X16" i="117"/>
  <c r="X37" i="117" s="1"/>
  <c r="X16" i="116"/>
  <c r="X36" i="116" s="1"/>
  <c r="AE13" i="120"/>
  <c r="AE25" i="120" s="1"/>
  <c r="AE16" i="119"/>
  <c r="AE37" i="119" s="1"/>
  <c r="AE16" i="117"/>
  <c r="AE37" i="117" s="1"/>
  <c r="AE16" i="116"/>
  <c r="AE36" i="116" s="1"/>
  <c r="AS16" i="119"/>
  <c r="AS37" i="119" s="1"/>
  <c r="AS13" i="120"/>
  <c r="AS25" i="120" s="1"/>
  <c r="AS16" i="117"/>
  <c r="AS37" i="117" s="1"/>
  <c r="AS16" i="116"/>
  <c r="AS36" i="116" s="1"/>
  <c r="Z16" i="121"/>
  <c r="Z35" i="121" s="1"/>
  <c r="Z13" i="120"/>
  <c r="Z25" i="120" s="1"/>
  <c r="Z16" i="119"/>
  <c r="Z37" i="119" s="1"/>
  <c r="Z16" i="117"/>
  <c r="Z37" i="117" s="1"/>
  <c r="Z16" i="116"/>
  <c r="Z36" i="116" s="1"/>
  <c r="AB13" i="120"/>
  <c r="AB25" i="120" s="1"/>
  <c r="AB16" i="119"/>
  <c r="AB37" i="119" s="1"/>
  <c r="AB16" i="117"/>
  <c r="AB37" i="117" s="1"/>
  <c r="AB16" i="116"/>
  <c r="AB36" i="116" s="1"/>
  <c r="T16" i="121"/>
  <c r="T35" i="121" s="1"/>
  <c r="T13" i="120"/>
  <c r="T25" i="120" s="1"/>
  <c r="T16" i="119"/>
  <c r="T37" i="119" s="1"/>
  <c r="T16" i="117"/>
  <c r="T37" i="117" s="1"/>
  <c r="T16" i="116"/>
  <c r="T36" i="116" s="1"/>
  <c r="I14" i="121"/>
  <c r="I33" i="121" s="1"/>
  <c r="I14" i="119"/>
  <c r="I35" i="119" s="1"/>
  <c r="I14" i="117"/>
  <c r="I35" i="117" s="1"/>
  <c r="I14" i="116"/>
  <c r="I34" i="116" s="1"/>
  <c r="AX13" i="120"/>
  <c r="AX25" i="120" s="1"/>
  <c r="AX16" i="119"/>
  <c r="AX37" i="119" s="1"/>
  <c r="AX16" i="117"/>
  <c r="AX37" i="117" s="1"/>
  <c r="AX16" i="116"/>
  <c r="AX36" i="116" s="1"/>
  <c r="E14" i="121"/>
  <c r="E33" i="121" s="1"/>
  <c r="E14" i="119"/>
  <c r="E35" i="119" s="1"/>
  <c r="E14" i="117"/>
  <c r="E35" i="117" s="1"/>
  <c r="E14" i="116"/>
  <c r="E34" i="116" s="1"/>
  <c r="AA16" i="121"/>
  <c r="AA35" i="121" s="1"/>
  <c r="AA13" i="120"/>
  <c r="AA25" i="120" s="1"/>
  <c r="AA16" i="119"/>
  <c r="AA37" i="119" s="1"/>
  <c r="AA16" i="117"/>
  <c r="AA37" i="117" s="1"/>
  <c r="AA16" i="116"/>
  <c r="AA36" i="116" s="1"/>
  <c r="AL14" i="119"/>
  <c r="AL35" i="119" s="1"/>
  <c r="AL14" i="117"/>
  <c r="AL35" i="117" s="1"/>
  <c r="AL14" i="116"/>
  <c r="AL34" i="116" s="1"/>
  <c r="AG13" i="120"/>
  <c r="AG25" i="120" s="1"/>
  <c r="AG16" i="119"/>
  <c r="AG37" i="119" s="1"/>
  <c r="AG16" i="117"/>
  <c r="AG37" i="117" s="1"/>
  <c r="AG16" i="116"/>
  <c r="AG36" i="116" s="1"/>
  <c r="R16" i="121"/>
  <c r="R35" i="121" s="1"/>
  <c r="R13" i="120"/>
  <c r="R25" i="120" s="1"/>
  <c r="R16" i="119"/>
  <c r="R37" i="119" s="1"/>
  <c r="R16" i="117"/>
  <c r="R37" i="117" s="1"/>
  <c r="R16" i="116"/>
  <c r="R36" i="116" s="1"/>
  <c r="S16" i="121"/>
  <c r="S35" i="121" s="1"/>
  <c r="S13" i="120"/>
  <c r="S25" i="120" s="1"/>
  <c r="S16" i="119"/>
  <c r="S37" i="119" s="1"/>
  <c r="S16" i="117"/>
  <c r="S37" i="117" s="1"/>
  <c r="S16" i="116"/>
  <c r="S36" i="116" s="1"/>
  <c r="N14" i="121"/>
  <c r="N33" i="121" s="1"/>
  <c r="N14" i="119"/>
  <c r="N35" i="119" s="1"/>
  <c r="N14" i="117"/>
  <c r="N35" i="117" s="1"/>
  <c r="N14" i="116"/>
  <c r="N34" i="116" s="1"/>
  <c r="K14" i="121"/>
  <c r="K33" i="121" s="1"/>
  <c r="K14" i="119"/>
  <c r="K35" i="119" s="1"/>
  <c r="K14" i="117"/>
  <c r="K35" i="117" s="1"/>
  <c r="K14" i="116"/>
  <c r="K34" i="116" s="1"/>
  <c r="I16" i="121"/>
  <c r="I35" i="121" s="1"/>
  <c r="I13" i="120"/>
  <c r="I25" i="120" s="1"/>
  <c r="I16" i="119"/>
  <c r="I37" i="119" s="1"/>
  <c r="I16" i="117"/>
  <c r="I37" i="117" s="1"/>
  <c r="I16" i="116"/>
  <c r="I36" i="116" s="1"/>
  <c r="E16" i="121"/>
  <c r="E35" i="121" s="1"/>
  <c r="E16" i="119"/>
  <c r="E37" i="119" s="1"/>
  <c r="E13" i="120"/>
  <c r="E25" i="120" s="1"/>
  <c r="E16" i="117"/>
  <c r="E37" i="117" s="1"/>
  <c r="E16" i="116"/>
  <c r="E36" i="116" s="1"/>
  <c r="AT13" i="120"/>
  <c r="AT25" i="120" s="1"/>
  <c r="AT16" i="119"/>
  <c r="AT37" i="119" s="1"/>
  <c r="AT16" i="117"/>
  <c r="AT37" i="117" s="1"/>
  <c r="AT16" i="116"/>
  <c r="AT36" i="116" s="1"/>
  <c r="AN14" i="119"/>
  <c r="AN35" i="119" s="1"/>
  <c r="AN14" i="117"/>
  <c r="AN35" i="117" s="1"/>
  <c r="AN14" i="116"/>
  <c r="AN34" i="116" s="1"/>
  <c r="U16" i="121"/>
  <c r="U35" i="121" s="1"/>
  <c r="U13" i="120"/>
  <c r="U25" i="120" s="1"/>
  <c r="U16" i="119"/>
  <c r="U37" i="119" s="1"/>
  <c r="U16" i="117"/>
  <c r="U37" i="117" s="1"/>
  <c r="U16" i="116"/>
  <c r="U36" i="116" s="1"/>
  <c r="Z14" i="119"/>
  <c r="Z35" i="119" s="1"/>
  <c r="Z14" i="121"/>
  <c r="Z33" i="121" s="1"/>
  <c r="Z14" i="117"/>
  <c r="Z35" i="117" s="1"/>
  <c r="Z14" i="116"/>
  <c r="Z34" i="116" s="1"/>
  <c r="O16" i="121"/>
  <c r="O35" i="121" s="1"/>
  <c r="O13" i="120"/>
  <c r="O25" i="120" s="1"/>
  <c r="O16" i="119"/>
  <c r="O37" i="119" s="1"/>
  <c r="O16" i="117"/>
  <c r="O37" i="117" s="1"/>
  <c r="O16" i="116"/>
  <c r="O36" i="116" s="1"/>
  <c r="L16" i="121"/>
  <c r="L35" i="121" s="1"/>
  <c r="L13" i="120"/>
  <c r="L25" i="120" s="1"/>
  <c r="L16" i="119"/>
  <c r="L37" i="119" s="1"/>
  <c r="L16" i="117"/>
  <c r="L37" i="117" s="1"/>
  <c r="L16" i="116"/>
  <c r="L36" i="116" s="1"/>
  <c r="H14" i="121"/>
  <c r="H33" i="121" s="1"/>
  <c r="H14" i="119"/>
  <c r="H35" i="119" s="1"/>
  <c r="H14" i="117"/>
  <c r="H35" i="117" s="1"/>
  <c r="H14" i="116"/>
  <c r="H34" i="116" s="1"/>
  <c r="O14" i="121"/>
  <c r="O33" i="121" s="1"/>
  <c r="O14" i="119"/>
  <c r="O35" i="119" s="1"/>
  <c r="O14" i="117"/>
  <c r="O35" i="117" s="1"/>
  <c r="O14" i="116"/>
  <c r="O34" i="116" s="1"/>
  <c r="AV14" i="119"/>
  <c r="AV35" i="119" s="1"/>
  <c r="AV14" i="117"/>
  <c r="AV35" i="117" s="1"/>
  <c r="AV14" i="116"/>
  <c r="AV34" i="116" s="1"/>
  <c r="B16" i="121"/>
  <c r="B35" i="121" s="1"/>
  <c r="B13" i="120"/>
  <c r="B25" i="120" s="1"/>
  <c r="B16" i="119"/>
  <c r="B37" i="119" s="1"/>
  <c r="B16" i="117"/>
  <c r="B37" i="117" s="1"/>
  <c r="B16" i="116"/>
  <c r="B36" i="116" s="1"/>
  <c r="S14" i="121"/>
  <c r="S33" i="121" s="1"/>
  <c r="S14" i="119"/>
  <c r="S35" i="119" s="1"/>
  <c r="S14" i="117"/>
  <c r="S35" i="117" s="1"/>
  <c r="S14" i="116"/>
  <c r="S34" i="116" s="1"/>
  <c r="C14" i="121"/>
  <c r="C33" i="121" s="1"/>
  <c r="C14" i="119"/>
  <c r="C35" i="119" s="1"/>
  <c r="C14" i="117"/>
  <c r="C35" i="117" s="1"/>
  <c r="C14" i="116"/>
  <c r="C34" i="116" s="1"/>
  <c r="AC14" i="119"/>
  <c r="AC35" i="119" s="1"/>
  <c r="AC14" i="117"/>
  <c r="AC35" i="117" s="1"/>
  <c r="AC14" i="116"/>
  <c r="AC34" i="116" s="1"/>
  <c r="AB14" i="119"/>
  <c r="AB35" i="119" s="1"/>
  <c r="AB14" i="117"/>
  <c r="AB35" i="117" s="1"/>
  <c r="AB14" i="116"/>
  <c r="AB34" i="116" s="1"/>
  <c r="AY14" i="119"/>
  <c r="AY35" i="119" s="1"/>
  <c r="AY14" i="117"/>
  <c r="AY35" i="117" s="1"/>
  <c r="AY14" i="116"/>
  <c r="AY34" i="116" s="1"/>
  <c r="AY13" i="120"/>
  <c r="AY25" i="120" s="1"/>
  <c r="AY16" i="119"/>
  <c r="AY37" i="119" s="1"/>
  <c r="AY16" i="117"/>
  <c r="AY37" i="117" s="1"/>
  <c r="AY16" i="116"/>
  <c r="AY36" i="116" s="1"/>
  <c r="AH14" i="119"/>
  <c r="AH35" i="119" s="1"/>
  <c r="AH14" i="117"/>
  <c r="AH35" i="117" s="1"/>
  <c r="AH14" i="116"/>
  <c r="AH34" i="116" s="1"/>
  <c r="AD13" i="120"/>
  <c r="AD25" i="120" s="1"/>
  <c r="AD16" i="119"/>
  <c r="AD37" i="119" s="1"/>
  <c r="AD16" i="117"/>
  <c r="AD37" i="117" s="1"/>
  <c r="AD16" i="116"/>
  <c r="AD36" i="116" s="1"/>
  <c r="AJ13" i="120"/>
  <c r="AJ25" i="120" s="1"/>
  <c r="AJ16" i="119"/>
  <c r="AJ37" i="119" s="1"/>
  <c r="AJ16" i="117"/>
  <c r="AJ37" i="117" s="1"/>
  <c r="AJ16" i="116"/>
  <c r="AJ36" i="116" s="1"/>
  <c r="AQ14" i="119"/>
  <c r="AQ35" i="119" s="1"/>
  <c r="AQ14" i="117"/>
  <c r="AQ35" i="117" s="1"/>
  <c r="AQ14" i="116"/>
  <c r="AQ34" i="116" s="1"/>
  <c r="H13" i="120"/>
  <c r="H25" i="120" s="1"/>
  <c r="H16" i="121"/>
  <c r="H35" i="121" s="1"/>
  <c r="H16" i="119"/>
  <c r="H37" i="119" s="1"/>
  <c r="H16" i="117"/>
  <c r="H37" i="117" s="1"/>
  <c r="H16" i="116"/>
  <c r="H36" i="116" s="1"/>
  <c r="AC13" i="120"/>
  <c r="AC25" i="120" s="1"/>
  <c r="AC16" i="119"/>
  <c r="AC37" i="119" s="1"/>
  <c r="AC16" i="117"/>
  <c r="AC37" i="117" s="1"/>
  <c r="AC16" i="116"/>
  <c r="AC36" i="116" s="1"/>
  <c r="AS14" i="119"/>
  <c r="AS35" i="119" s="1"/>
  <c r="AS14" i="117"/>
  <c r="AS35" i="117" s="1"/>
  <c r="AS14" i="116"/>
  <c r="AS34" i="116" s="1"/>
  <c r="P13" i="120"/>
  <c r="P25" i="120" s="1"/>
  <c r="P16" i="121"/>
  <c r="P35" i="121" s="1"/>
  <c r="P16" i="119"/>
  <c r="P37" i="119" s="1"/>
  <c r="P16" i="117"/>
  <c r="P37" i="117" s="1"/>
  <c r="P16" i="116"/>
  <c r="P36" i="116" s="1"/>
  <c r="W16" i="121"/>
  <c r="W35" i="121" s="1"/>
  <c r="W13" i="120"/>
  <c r="W25" i="120" s="1"/>
  <c r="W16" i="119"/>
  <c r="W37" i="119" s="1"/>
  <c r="W16" i="117"/>
  <c r="W37" i="117" s="1"/>
  <c r="W16" i="116"/>
  <c r="W36" i="116" s="1"/>
  <c r="I17" i="121"/>
  <c r="I36" i="121" s="1"/>
  <c r="I17" i="119"/>
  <c r="I38" i="119" s="1"/>
  <c r="I17" i="117"/>
  <c r="I38" i="117" s="1"/>
  <c r="I17" i="116"/>
  <c r="I37" i="116" s="1"/>
  <c r="AP14" i="119"/>
  <c r="AP35" i="119" s="1"/>
  <c r="AP14" i="117"/>
  <c r="AP35" i="117" s="1"/>
  <c r="AP14" i="116"/>
  <c r="AP34" i="116" s="1"/>
  <c r="AW14" i="119"/>
  <c r="AW35" i="119" s="1"/>
  <c r="AW14" i="117"/>
  <c r="AW35" i="117" s="1"/>
  <c r="AW14" i="116"/>
  <c r="AW34" i="116" s="1"/>
  <c r="T14" i="121"/>
  <c r="T33" i="121" s="1"/>
  <c r="T14" i="119"/>
  <c r="T35" i="119" s="1"/>
  <c r="T14" i="117"/>
  <c r="T35" i="117" s="1"/>
  <c r="T14" i="116"/>
  <c r="T34" i="116" s="1"/>
  <c r="AJ14" i="119"/>
  <c r="AJ35" i="119" s="1"/>
  <c r="AJ14" i="117"/>
  <c r="AJ35" i="117" s="1"/>
  <c r="AJ14" i="116"/>
  <c r="AJ34" i="116" s="1"/>
  <c r="Y16" i="121"/>
  <c r="Y35" i="121" s="1"/>
  <c r="Y13" i="120"/>
  <c r="Y25" i="120" s="1"/>
  <c r="Y16" i="119"/>
  <c r="Y37" i="119" s="1"/>
  <c r="Y16" i="117"/>
  <c r="Y37" i="117" s="1"/>
  <c r="Y16" i="116"/>
  <c r="Y36" i="116" s="1"/>
  <c r="C16" i="121"/>
  <c r="C35" i="121" s="1"/>
  <c r="C13" i="120"/>
  <c r="C25" i="120" s="1"/>
  <c r="C16" i="119"/>
  <c r="C37" i="119" s="1"/>
  <c r="C16" i="117"/>
  <c r="C37" i="117" s="1"/>
  <c r="C16" i="116"/>
  <c r="C36" i="116" s="1"/>
  <c r="Y14" i="121"/>
  <c r="Y33" i="121" s="1"/>
  <c r="Y14" i="119"/>
  <c r="Y35" i="119" s="1"/>
  <c r="Y14" i="117"/>
  <c r="Y35" i="117" s="1"/>
  <c r="Y14" i="116"/>
  <c r="Y34" i="116" s="1"/>
  <c r="K16" i="121"/>
  <c r="K35" i="121" s="1"/>
  <c r="K13" i="120"/>
  <c r="K25" i="120" s="1"/>
  <c r="K16" i="119"/>
  <c r="K37" i="119" s="1"/>
  <c r="K16" i="117"/>
  <c r="K37" i="117" s="1"/>
  <c r="K16" i="116"/>
  <c r="K36" i="116" s="1"/>
  <c r="AU13" i="120"/>
  <c r="AU25" i="120" s="1"/>
  <c r="AU16" i="119"/>
  <c r="AU37" i="119" s="1"/>
  <c r="AU16" i="117"/>
  <c r="AU37" i="117" s="1"/>
  <c r="AU16" i="116"/>
  <c r="AU36" i="116" s="1"/>
  <c r="X14" i="121"/>
  <c r="X33" i="121" s="1"/>
  <c r="X14" i="119"/>
  <c r="X35" i="119" s="1"/>
  <c r="X14" i="117"/>
  <c r="X35" i="117" s="1"/>
  <c r="X14" i="116"/>
  <c r="X34" i="116" s="1"/>
  <c r="AV13" i="120"/>
  <c r="AV25" i="120" s="1"/>
  <c r="AV16" i="119"/>
  <c r="AV37" i="119" s="1"/>
  <c r="AV16" i="117"/>
  <c r="AV37" i="117" s="1"/>
  <c r="AV16" i="116"/>
  <c r="AV36" i="116" s="1"/>
  <c r="B14" i="121"/>
  <c r="B33" i="121" s="1"/>
  <c r="B14" i="119"/>
  <c r="B35" i="119" s="1"/>
  <c r="B14" i="117"/>
  <c r="B35" i="117" s="1"/>
  <c r="B14" i="116"/>
  <c r="B34" i="116" s="1"/>
  <c r="AF14" i="119"/>
  <c r="AF35" i="119" s="1"/>
  <c r="AF14" i="117"/>
  <c r="AF35" i="117" s="1"/>
  <c r="AF14" i="116"/>
  <c r="AF34" i="116" s="1"/>
  <c r="P14" i="121"/>
  <c r="P33" i="121" s="1"/>
  <c r="P14" i="119"/>
  <c r="P35" i="119" s="1"/>
  <c r="P14" i="117"/>
  <c r="P35" i="117" s="1"/>
  <c r="P14" i="116"/>
  <c r="P34" i="116" s="1"/>
  <c r="AF13" i="120"/>
  <c r="AF25" i="120" s="1"/>
  <c r="AF16" i="119"/>
  <c r="AF37" i="119" s="1"/>
  <c r="AF16" i="117"/>
  <c r="AF37" i="117" s="1"/>
  <c r="AF16" i="116"/>
  <c r="AF36" i="116" s="1"/>
  <c r="W14" i="121"/>
  <c r="W33" i="121" s="1"/>
  <c r="W14" i="119"/>
  <c r="W35" i="119" s="1"/>
  <c r="W14" i="117"/>
  <c r="W35" i="117" s="1"/>
  <c r="W14" i="116"/>
  <c r="W34" i="116" s="1"/>
  <c r="D16" i="121"/>
  <c r="D35" i="121" s="1"/>
  <c r="D13" i="120"/>
  <c r="D25" i="120" s="1"/>
  <c r="D16" i="119"/>
  <c r="D37" i="119" s="1"/>
  <c r="D16" i="117"/>
  <c r="D37" i="117" s="1"/>
  <c r="D16" i="116"/>
  <c r="D36" i="116" s="1"/>
  <c r="AP13" i="120"/>
  <c r="AP25" i="120" s="1"/>
  <c r="AP16" i="119"/>
  <c r="AP37" i="119" s="1"/>
  <c r="AP16" i="117"/>
  <c r="AP37" i="117" s="1"/>
  <c r="AP16" i="116"/>
  <c r="AP36" i="116" s="1"/>
  <c r="AZ13" i="120"/>
  <c r="AZ25" i="120" s="1"/>
  <c r="AZ16" i="119"/>
  <c r="AZ37" i="119" s="1"/>
  <c r="AZ16" i="117"/>
  <c r="AZ37" i="117" s="1"/>
  <c r="AZ16" i="116"/>
  <c r="AZ36" i="116" s="1"/>
  <c r="AZ14" i="119"/>
  <c r="AZ35" i="119" s="1"/>
  <c r="AZ14" i="117"/>
  <c r="AZ35" i="117" s="1"/>
  <c r="AZ14" i="116"/>
  <c r="AZ34" i="116" s="1"/>
  <c r="F16" i="121"/>
  <c r="F35" i="121" s="1"/>
  <c r="F13" i="120"/>
  <c r="F25" i="120" s="1"/>
  <c r="F16" i="119"/>
  <c r="F37" i="119" s="1"/>
  <c r="F16" i="117"/>
  <c r="F37" i="117" s="1"/>
  <c r="F16" i="116"/>
  <c r="F36" i="116" s="1"/>
  <c r="M14" i="121"/>
  <c r="M33" i="121" s="1"/>
  <c r="M14" i="119"/>
  <c r="M35" i="119" s="1"/>
  <c r="M14" i="117"/>
  <c r="M35" i="117" s="1"/>
  <c r="M14" i="116"/>
  <c r="M34" i="116" s="1"/>
  <c r="F14" i="121"/>
  <c r="F33" i="121" s="1"/>
  <c r="F14" i="119"/>
  <c r="F35" i="119" s="1"/>
  <c r="F14" i="117"/>
  <c r="F35" i="117" s="1"/>
  <c r="F14" i="116"/>
  <c r="F34" i="116" s="1"/>
  <c r="AD14" i="119"/>
  <c r="AD35" i="119" s="1"/>
  <c r="AD14" i="117"/>
  <c r="AD35" i="117" s="1"/>
  <c r="AD14" i="116"/>
  <c r="AD34" i="116" s="1"/>
  <c r="AT14" i="119"/>
  <c r="AT35" i="119" s="1"/>
  <c r="AT14" i="117"/>
  <c r="AT35" i="117" s="1"/>
  <c r="AT14" i="116"/>
  <c r="AT34" i="116" s="1"/>
  <c r="AW13" i="120"/>
  <c r="AW25" i="120" s="1"/>
  <c r="AW16" i="119"/>
  <c r="AW37" i="119" s="1"/>
  <c r="AW16" i="117"/>
  <c r="AW37" i="117" s="1"/>
  <c r="AW16" i="116"/>
  <c r="AW36" i="116" s="1"/>
  <c r="D14" i="121"/>
  <c r="D33" i="121" s="1"/>
  <c r="D14" i="119"/>
  <c r="D35" i="119" s="1"/>
  <c r="D14" i="117"/>
  <c r="D35" i="117" s="1"/>
  <c r="D14" i="116"/>
  <c r="D34" i="116" s="1"/>
  <c r="U19" i="121"/>
  <c r="U38" i="121" s="1"/>
  <c r="U19" i="119"/>
  <c r="U40" i="119" s="1"/>
  <c r="U19" i="117"/>
  <c r="U40" i="117" s="1"/>
  <c r="U19" i="116"/>
  <c r="U39" i="116" s="1"/>
  <c r="J16" i="121"/>
  <c r="J35" i="121" s="1"/>
  <c r="J13" i="120"/>
  <c r="J25" i="120" s="1"/>
  <c r="J16" i="119"/>
  <c r="J37" i="119" s="1"/>
  <c r="J16" i="117"/>
  <c r="J37" i="117" s="1"/>
  <c r="J16" i="116"/>
  <c r="J36" i="116" s="1"/>
  <c r="AG14" i="119"/>
  <c r="AG35" i="119" s="1"/>
  <c r="AG14" i="117"/>
  <c r="AG35" i="117" s="1"/>
  <c r="AG14" i="116"/>
  <c r="AG34" i="116" s="1"/>
  <c r="AU14" i="119"/>
  <c r="AU35" i="119" s="1"/>
  <c r="AU14" i="117"/>
  <c r="AU35" i="117" s="1"/>
  <c r="AU14" i="116"/>
  <c r="AU34" i="116" s="1"/>
  <c r="AM14" i="119"/>
  <c r="AM35" i="119" s="1"/>
  <c r="AM14" i="117"/>
  <c r="AM35" i="117" s="1"/>
  <c r="AM14" i="116"/>
  <c r="AM34" i="116" s="1"/>
  <c r="AN13" i="120"/>
  <c r="AN25" i="120" s="1"/>
  <c r="AN16" i="119"/>
  <c r="AN37" i="119" s="1"/>
  <c r="AN16" i="117"/>
  <c r="AN37" i="117" s="1"/>
  <c r="AN16" i="116"/>
  <c r="AN36" i="116" s="1"/>
  <c r="AR13" i="120"/>
  <c r="AR25" i="120" s="1"/>
  <c r="AR16" i="119"/>
  <c r="AR37" i="119" s="1"/>
  <c r="AR16" i="117"/>
  <c r="AR37" i="117" s="1"/>
  <c r="AR16" i="116"/>
  <c r="AR36" i="116" s="1"/>
  <c r="J14" i="121"/>
  <c r="J33" i="121" s="1"/>
  <c r="J14" i="119"/>
  <c r="J35" i="119" s="1"/>
  <c r="J14" i="117"/>
  <c r="J35" i="117" s="1"/>
  <c r="J14" i="116"/>
  <c r="J34" i="116" s="1"/>
  <c r="N16" i="121"/>
  <c r="N35" i="121" s="1"/>
  <c r="N13" i="120"/>
  <c r="N25" i="120" s="1"/>
  <c r="N16" i="119"/>
  <c r="N37" i="119" s="1"/>
  <c r="N16" i="117"/>
  <c r="N37" i="117" s="1"/>
  <c r="N16" i="116"/>
  <c r="N36" i="116" s="1"/>
  <c r="AL13" i="120"/>
  <c r="AL25" i="120" s="1"/>
  <c r="AL16" i="119"/>
  <c r="AL37" i="119" s="1"/>
  <c r="AL16" i="117"/>
  <c r="AL37" i="117" s="1"/>
  <c r="AL16" i="116"/>
  <c r="AL36" i="116" s="1"/>
  <c r="AL19" i="116" l="1"/>
  <c r="AL39" i="116" s="1"/>
  <c r="AL19" i="117"/>
  <c r="AL40" i="117" s="1"/>
  <c r="AL19" i="119"/>
  <c r="AL40" i="119" s="1"/>
  <c r="B17" i="109"/>
  <c r="B38" i="109" s="1"/>
  <c r="B19" i="109"/>
  <c r="B40" i="109" s="1"/>
  <c r="B14" i="88"/>
  <c r="B14" i="87"/>
  <c r="B34" i="87" s="1"/>
  <c r="B16" i="87"/>
  <c r="B36" i="87" s="1"/>
  <c r="B16" i="88"/>
  <c r="AO17" i="116"/>
  <c r="AO37" i="116" s="1"/>
  <c r="AO19" i="119"/>
  <c r="AO40" i="119" s="1"/>
  <c r="AO17" i="119"/>
  <c r="AO38" i="119" s="1"/>
  <c r="AO17" i="117"/>
  <c r="AO38" i="117" s="1"/>
  <c r="AO19" i="117"/>
  <c r="AO40" i="117" s="1"/>
  <c r="AO19" i="116"/>
  <c r="AO39" i="116" s="1"/>
  <c r="AW17" i="119"/>
  <c r="AW38" i="119" s="1"/>
  <c r="AW17" i="116"/>
  <c r="AW37" i="116" s="1"/>
  <c r="AW17" i="117"/>
  <c r="AW38" i="117" s="1"/>
  <c r="Q19" i="116"/>
  <c r="Q39" i="116" s="1"/>
  <c r="AY19" i="116"/>
  <c r="AY39" i="116" s="1"/>
  <c r="N19" i="116"/>
  <c r="N39" i="116" s="1"/>
  <c r="AI19" i="117"/>
  <c r="AI40" i="117" s="1"/>
  <c r="AY19" i="119"/>
  <c r="AY40" i="119" s="1"/>
  <c r="AY19" i="117"/>
  <c r="AY40" i="117" s="1"/>
  <c r="AL17" i="119"/>
  <c r="AL38" i="119" s="1"/>
  <c r="AI17" i="116"/>
  <c r="AI37" i="116" s="1"/>
  <c r="AQ19" i="117"/>
  <c r="AQ40" i="117" s="1"/>
  <c r="AG17" i="119"/>
  <c r="AG38" i="119" s="1"/>
  <c r="AG19" i="119"/>
  <c r="AG40" i="119" s="1"/>
  <c r="M17" i="116"/>
  <c r="M37" i="116" s="1"/>
  <c r="AG19" i="116"/>
  <c r="AG39" i="116" s="1"/>
  <c r="M17" i="117"/>
  <c r="M38" i="117" s="1"/>
  <c r="AG17" i="116"/>
  <c r="AG37" i="116" s="1"/>
  <c r="AG19" i="117"/>
  <c r="AG40" i="117" s="1"/>
  <c r="M17" i="119"/>
  <c r="M38" i="119" s="1"/>
  <c r="AG17" i="117"/>
  <c r="AG38" i="117" s="1"/>
  <c r="AI17" i="117"/>
  <c r="AI38" i="117" s="1"/>
  <c r="AI17" i="119"/>
  <c r="AI38" i="119" s="1"/>
  <c r="AL17" i="117"/>
  <c r="AL38" i="117" s="1"/>
  <c r="AL17" i="116"/>
  <c r="AL37" i="116" s="1"/>
  <c r="AI19" i="116"/>
  <c r="AI39" i="116" s="1"/>
  <c r="AQ19" i="116"/>
  <c r="AQ39" i="116" s="1"/>
  <c r="AQ19" i="119"/>
  <c r="AQ40" i="119" s="1"/>
  <c r="AI19" i="119"/>
  <c r="AI40" i="119" s="1"/>
  <c r="V19" i="116"/>
  <c r="V39" i="116" s="1"/>
  <c r="V19" i="119"/>
  <c r="V40" i="119" s="1"/>
  <c r="V19" i="121"/>
  <c r="V38" i="121" s="1"/>
  <c r="V19" i="117"/>
  <c r="V40" i="117" s="1"/>
  <c r="K19" i="121"/>
  <c r="K38" i="121" s="1"/>
  <c r="N19" i="119"/>
  <c r="N40" i="119" s="1"/>
  <c r="Q17" i="117"/>
  <c r="Q38" i="117" s="1"/>
  <c r="N19" i="121"/>
  <c r="N38" i="121" s="1"/>
  <c r="N19" i="117"/>
  <c r="N40" i="117" s="1"/>
  <c r="Q17" i="119"/>
  <c r="Q38" i="119" s="1"/>
  <c r="Q17" i="121"/>
  <c r="Q36" i="121" s="1"/>
  <c r="AT19" i="116"/>
  <c r="AT39" i="116" s="1"/>
  <c r="AT19" i="117"/>
  <c r="AT40" i="117" s="1"/>
  <c r="Q17" i="116"/>
  <c r="Q37" i="116" s="1"/>
  <c r="AT19" i="119"/>
  <c r="AT40" i="119" s="1"/>
  <c r="AT17" i="117"/>
  <c r="AT38" i="117" s="1"/>
  <c r="AW19" i="116"/>
  <c r="AW39" i="116" s="1"/>
  <c r="AW19" i="117"/>
  <c r="AW40" i="117" s="1"/>
  <c r="AQ17" i="117"/>
  <c r="AQ38" i="117" s="1"/>
  <c r="AW19" i="119"/>
  <c r="AW40" i="119" s="1"/>
  <c r="V17" i="117"/>
  <c r="V38" i="117" s="1"/>
  <c r="K19" i="119"/>
  <c r="K40" i="119" s="1"/>
  <c r="V17" i="116"/>
  <c r="V37" i="116" s="1"/>
  <c r="AQ17" i="119"/>
  <c r="AQ38" i="119" s="1"/>
  <c r="AT17" i="119"/>
  <c r="AT38" i="119" s="1"/>
  <c r="V17" i="119"/>
  <c r="V38" i="119" s="1"/>
  <c r="V17" i="121"/>
  <c r="V36" i="121" s="1"/>
  <c r="K19" i="116"/>
  <c r="K39" i="116" s="1"/>
  <c r="AQ17" i="116"/>
  <c r="AQ37" i="116" s="1"/>
  <c r="AT17" i="116"/>
  <c r="AT37" i="116" s="1"/>
  <c r="AD19" i="117"/>
  <c r="AD40" i="117" s="1"/>
  <c r="Q19" i="117"/>
  <c r="Q40" i="117" s="1"/>
  <c r="Q19" i="119"/>
  <c r="Q40" i="119" s="1"/>
  <c r="Q19" i="121"/>
  <c r="Q38" i="121" s="1"/>
  <c r="K17" i="116"/>
  <c r="K37" i="116" s="1"/>
  <c r="AY17" i="119"/>
  <c r="AY38" i="119" s="1"/>
  <c r="N17" i="119"/>
  <c r="N38" i="119" s="1"/>
  <c r="K17" i="117"/>
  <c r="K38" i="117" s="1"/>
  <c r="N17" i="121"/>
  <c r="N36" i="121" s="1"/>
  <c r="K17" i="121"/>
  <c r="K36" i="121" s="1"/>
  <c r="N17" i="116"/>
  <c r="N37" i="116" s="1"/>
  <c r="N17" i="117"/>
  <c r="N38" i="117" s="1"/>
  <c r="AD19" i="119"/>
  <c r="AD40" i="119" s="1"/>
  <c r="AD17" i="116"/>
  <c r="AD37" i="116" s="1"/>
  <c r="AD17" i="117"/>
  <c r="AD38" i="117" s="1"/>
  <c r="AD17" i="119"/>
  <c r="AD38" i="119" s="1"/>
  <c r="AD19" i="116"/>
  <c r="AD39" i="116" s="1"/>
  <c r="AY17" i="116"/>
  <c r="AY37" i="116" s="1"/>
  <c r="AY17" i="117"/>
  <c r="AY38" i="117" s="1"/>
  <c r="AA17" i="121"/>
  <c r="AA36" i="121" s="1"/>
  <c r="AA17" i="119"/>
  <c r="AA38" i="119" s="1"/>
  <c r="AA17" i="117"/>
  <c r="AA38" i="117" s="1"/>
  <c r="AA17" i="116"/>
  <c r="AA37" i="116" s="1"/>
  <c r="AA19" i="121"/>
  <c r="AA38" i="121" s="1"/>
  <c r="AA19" i="119"/>
  <c r="AA40" i="119" s="1"/>
  <c r="AA19" i="117"/>
  <c r="AA40" i="117" s="1"/>
  <c r="AA19" i="116"/>
  <c r="AA39" i="116" s="1"/>
  <c r="U17" i="121"/>
  <c r="U36" i="121" s="1"/>
  <c r="U17" i="119"/>
  <c r="U38" i="119" s="1"/>
  <c r="U17" i="117"/>
  <c r="U38" i="117" s="1"/>
  <c r="U17" i="116"/>
  <c r="U37" i="116" s="1"/>
  <c r="AZ17" i="119"/>
  <c r="AZ38" i="119" s="1"/>
  <c r="AZ17" i="117"/>
  <c r="AZ38" i="117" s="1"/>
  <c r="AZ17" i="116"/>
  <c r="AZ37" i="116" s="1"/>
  <c r="Z19" i="121"/>
  <c r="Z38" i="121" s="1"/>
  <c r="Z19" i="119"/>
  <c r="Z40" i="119" s="1"/>
  <c r="Z19" i="117"/>
  <c r="Z40" i="117" s="1"/>
  <c r="Z19" i="116"/>
  <c r="Z39" i="116" s="1"/>
  <c r="AE19" i="119"/>
  <c r="AE40" i="119" s="1"/>
  <c r="AE19" i="117"/>
  <c r="AE40" i="117" s="1"/>
  <c r="AE19" i="116"/>
  <c r="AE39" i="116" s="1"/>
  <c r="AN17" i="119"/>
  <c r="AN38" i="119" s="1"/>
  <c r="AN17" i="117"/>
  <c r="AN38" i="117" s="1"/>
  <c r="AN17" i="116"/>
  <c r="AN37" i="116" s="1"/>
  <c r="AV19" i="119"/>
  <c r="AV40" i="119" s="1"/>
  <c r="AV19" i="117"/>
  <c r="AV40" i="117" s="1"/>
  <c r="AV19" i="116"/>
  <c r="AV39" i="116" s="1"/>
  <c r="AB17" i="119"/>
  <c r="AB38" i="119" s="1"/>
  <c r="AB17" i="117"/>
  <c r="AB38" i="117" s="1"/>
  <c r="AB17" i="116"/>
  <c r="AB37" i="116" s="1"/>
  <c r="T19" i="121"/>
  <c r="T38" i="121" s="1"/>
  <c r="T19" i="119"/>
  <c r="T40" i="119" s="1"/>
  <c r="T19" i="117"/>
  <c r="T40" i="117" s="1"/>
  <c r="T19" i="116"/>
  <c r="T39" i="116" s="1"/>
  <c r="F17" i="121"/>
  <c r="F36" i="121" s="1"/>
  <c r="F17" i="119"/>
  <c r="F38" i="119" s="1"/>
  <c r="F17" i="117"/>
  <c r="F38" i="117" s="1"/>
  <c r="F17" i="116"/>
  <c r="F37" i="116" s="1"/>
  <c r="AF17" i="119"/>
  <c r="AF38" i="119" s="1"/>
  <c r="AF17" i="117"/>
  <c r="AF38" i="117" s="1"/>
  <c r="AF17" i="116"/>
  <c r="AF37" i="116" s="1"/>
  <c r="AR17" i="119"/>
  <c r="AR38" i="119" s="1"/>
  <c r="AR17" i="117"/>
  <c r="AR38" i="117" s="1"/>
  <c r="AR17" i="116"/>
  <c r="AR37" i="116" s="1"/>
  <c r="AP17" i="119"/>
  <c r="AP38" i="119" s="1"/>
  <c r="AP17" i="117"/>
  <c r="AP38" i="117" s="1"/>
  <c r="AP17" i="116"/>
  <c r="AP37" i="116" s="1"/>
  <c r="AC17" i="119"/>
  <c r="AC38" i="119" s="1"/>
  <c r="AC17" i="117"/>
  <c r="AC38" i="117" s="1"/>
  <c r="AC17" i="116"/>
  <c r="AC37" i="116" s="1"/>
  <c r="AX19" i="119"/>
  <c r="AX40" i="119" s="1"/>
  <c r="AX19" i="117"/>
  <c r="AX40" i="117" s="1"/>
  <c r="AX19" i="116"/>
  <c r="AX39" i="116" s="1"/>
  <c r="AE17" i="119"/>
  <c r="AE38" i="119" s="1"/>
  <c r="AE17" i="117"/>
  <c r="AE38" i="117" s="1"/>
  <c r="AE17" i="116"/>
  <c r="AE37" i="116" s="1"/>
  <c r="AP19" i="119"/>
  <c r="AP40" i="119" s="1"/>
  <c r="AP19" i="117"/>
  <c r="AP40" i="117" s="1"/>
  <c r="AP19" i="116"/>
  <c r="AP39" i="116" s="1"/>
  <c r="AX17" i="119"/>
  <c r="AX38" i="119" s="1"/>
  <c r="AX17" i="117"/>
  <c r="AX38" i="117" s="1"/>
  <c r="AX17" i="116"/>
  <c r="AX37" i="116" s="1"/>
  <c r="AJ19" i="119"/>
  <c r="AJ40" i="119" s="1"/>
  <c r="AJ19" i="117"/>
  <c r="AJ40" i="117" s="1"/>
  <c r="AJ19" i="116"/>
  <c r="AJ39" i="116" s="1"/>
  <c r="D17" i="121"/>
  <c r="D36" i="121" s="1"/>
  <c r="D17" i="119"/>
  <c r="D38" i="119" s="1"/>
  <c r="D17" i="117"/>
  <c r="D38" i="117" s="1"/>
  <c r="D17" i="116"/>
  <c r="D37" i="116" s="1"/>
  <c r="AU17" i="119"/>
  <c r="AU38" i="119" s="1"/>
  <c r="AU17" i="117"/>
  <c r="AU38" i="117" s="1"/>
  <c r="AU17" i="116"/>
  <c r="AU37" i="116" s="1"/>
  <c r="AV17" i="119"/>
  <c r="AV38" i="119" s="1"/>
  <c r="AV17" i="117"/>
  <c r="AV38" i="117" s="1"/>
  <c r="AV17" i="116"/>
  <c r="AV37" i="116" s="1"/>
  <c r="X17" i="121"/>
  <c r="X36" i="121" s="1"/>
  <c r="X17" i="119"/>
  <c r="X38" i="119" s="1"/>
  <c r="X17" i="117"/>
  <c r="X38" i="117" s="1"/>
  <c r="X17" i="116"/>
  <c r="X37" i="116" s="1"/>
  <c r="B19" i="121"/>
  <c r="B38" i="121" s="1"/>
  <c r="B19" i="119"/>
  <c r="B40" i="119" s="1"/>
  <c r="B19" i="117"/>
  <c r="B40" i="117" s="1"/>
  <c r="B19" i="116"/>
  <c r="B39" i="116" s="1"/>
  <c r="AS19" i="119"/>
  <c r="AS40" i="119" s="1"/>
  <c r="AS19" i="117"/>
  <c r="AS40" i="117" s="1"/>
  <c r="AS19" i="116"/>
  <c r="AS39" i="116" s="1"/>
  <c r="AH17" i="119"/>
  <c r="AH38" i="119" s="1"/>
  <c r="AH17" i="117"/>
  <c r="AH38" i="117" s="1"/>
  <c r="AH17" i="116"/>
  <c r="AH37" i="116" s="1"/>
  <c r="AJ17" i="119"/>
  <c r="AJ38" i="119" s="1"/>
  <c r="AJ17" i="117"/>
  <c r="AJ38" i="117" s="1"/>
  <c r="AJ17" i="116"/>
  <c r="AJ37" i="116" s="1"/>
  <c r="AZ19" i="119"/>
  <c r="AZ40" i="119" s="1"/>
  <c r="AZ19" i="117"/>
  <c r="AZ40" i="117" s="1"/>
  <c r="AZ19" i="116"/>
  <c r="AZ39" i="116" s="1"/>
  <c r="I19" i="121"/>
  <c r="I38" i="121" s="1"/>
  <c r="I19" i="119"/>
  <c r="I40" i="119" s="1"/>
  <c r="I19" i="117"/>
  <c r="I40" i="117" s="1"/>
  <c r="I19" i="116"/>
  <c r="I39" i="116" s="1"/>
  <c r="W17" i="121"/>
  <c r="W36" i="121" s="1"/>
  <c r="W17" i="119"/>
  <c r="W38" i="119" s="1"/>
  <c r="W17" i="117"/>
  <c r="W38" i="117" s="1"/>
  <c r="W17" i="116"/>
  <c r="W37" i="116" s="1"/>
  <c r="R19" i="121"/>
  <c r="R38" i="121" s="1"/>
  <c r="R19" i="119"/>
  <c r="R40" i="119" s="1"/>
  <c r="R19" i="117"/>
  <c r="R40" i="117" s="1"/>
  <c r="R19" i="116"/>
  <c r="R39" i="116" s="1"/>
  <c r="AH19" i="119"/>
  <c r="AH40" i="119" s="1"/>
  <c r="AH19" i="117"/>
  <c r="AH40" i="117" s="1"/>
  <c r="AH19" i="116"/>
  <c r="AH39" i="116" s="1"/>
  <c r="L17" i="121"/>
  <c r="L36" i="121" s="1"/>
  <c r="L17" i="119"/>
  <c r="L38" i="119" s="1"/>
  <c r="L17" i="117"/>
  <c r="L38" i="117" s="1"/>
  <c r="L17" i="116"/>
  <c r="L37" i="116" s="1"/>
  <c r="AN19" i="119"/>
  <c r="AN40" i="119" s="1"/>
  <c r="AN19" i="117"/>
  <c r="AN40" i="117" s="1"/>
  <c r="AN19" i="116"/>
  <c r="AN39" i="116" s="1"/>
  <c r="AM17" i="119"/>
  <c r="AM38" i="119" s="1"/>
  <c r="AM17" i="117"/>
  <c r="AM38" i="117" s="1"/>
  <c r="AM17" i="116"/>
  <c r="AM37" i="116" s="1"/>
  <c r="Y17" i="121"/>
  <c r="Y36" i="121" s="1"/>
  <c r="Y17" i="119"/>
  <c r="Y38" i="119" s="1"/>
  <c r="Y17" i="117"/>
  <c r="Y38" i="117" s="1"/>
  <c r="Y17" i="116"/>
  <c r="Y37" i="116" s="1"/>
  <c r="S17" i="121"/>
  <c r="S36" i="121" s="1"/>
  <c r="S17" i="119"/>
  <c r="S38" i="119" s="1"/>
  <c r="S17" i="117"/>
  <c r="S38" i="117" s="1"/>
  <c r="S17" i="116"/>
  <c r="S37" i="116" s="1"/>
  <c r="C17" i="121"/>
  <c r="C36" i="121" s="1"/>
  <c r="C17" i="119"/>
  <c r="C38" i="119" s="1"/>
  <c r="C17" i="117"/>
  <c r="C38" i="117" s="1"/>
  <c r="C17" i="116"/>
  <c r="C37" i="116" s="1"/>
  <c r="X19" i="121"/>
  <c r="X38" i="121" s="1"/>
  <c r="X19" i="119"/>
  <c r="X40" i="119" s="1"/>
  <c r="X19" i="117"/>
  <c r="X40" i="117" s="1"/>
  <c r="X19" i="116"/>
  <c r="X39" i="116" s="1"/>
  <c r="Y19" i="121"/>
  <c r="Y38" i="121" s="1"/>
  <c r="Y19" i="119"/>
  <c r="Y40" i="119" s="1"/>
  <c r="Y19" i="117"/>
  <c r="Y40" i="117" s="1"/>
  <c r="Y19" i="116"/>
  <c r="Y39" i="116" s="1"/>
  <c r="G19" i="121"/>
  <c r="G38" i="121" s="1"/>
  <c r="G19" i="119"/>
  <c r="G40" i="119" s="1"/>
  <c r="G19" i="117"/>
  <c r="G40" i="117" s="1"/>
  <c r="G19" i="116"/>
  <c r="G39" i="116" s="1"/>
  <c r="H19" i="121"/>
  <c r="H38" i="121" s="1"/>
  <c r="H19" i="119"/>
  <c r="H40" i="119" s="1"/>
  <c r="H19" i="117"/>
  <c r="H40" i="117" s="1"/>
  <c r="H19" i="116"/>
  <c r="H39" i="116" s="1"/>
  <c r="P19" i="121"/>
  <c r="P38" i="121" s="1"/>
  <c r="P19" i="119"/>
  <c r="P40" i="119" s="1"/>
  <c r="P19" i="117"/>
  <c r="P40" i="117" s="1"/>
  <c r="P19" i="116"/>
  <c r="P39" i="116" s="1"/>
  <c r="B17" i="121"/>
  <c r="B36" i="121" s="1"/>
  <c r="B17" i="119"/>
  <c r="B38" i="119" s="1"/>
  <c r="B17" i="117"/>
  <c r="B38" i="117" s="1"/>
  <c r="B17" i="116"/>
  <c r="B37" i="116" s="1"/>
  <c r="S19" i="121"/>
  <c r="S38" i="121" s="1"/>
  <c r="S19" i="119"/>
  <c r="S40" i="119" s="1"/>
  <c r="S19" i="117"/>
  <c r="S40" i="117" s="1"/>
  <c r="S19" i="116"/>
  <c r="S39" i="116" s="1"/>
  <c r="J17" i="121"/>
  <c r="J36" i="121" s="1"/>
  <c r="J17" i="119"/>
  <c r="J38" i="119" s="1"/>
  <c r="J17" i="117"/>
  <c r="J38" i="117" s="1"/>
  <c r="J17" i="116"/>
  <c r="J37" i="116" s="1"/>
  <c r="E19" i="121"/>
  <c r="E38" i="121" s="1"/>
  <c r="E19" i="119"/>
  <c r="E40" i="119" s="1"/>
  <c r="E19" i="117"/>
  <c r="E40" i="117" s="1"/>
  <c r="E19" i="116"/>
  <c r="E39" i="116" s="1"/>
  <c r="C19" i="121"/>
  <c r="C38" i="121" s="1"/>
  <c r="C19" i="119"/>
  <c r="C40" i="119" s="1"/>
  <c r="C19" i="117"/>
  <c r="C40" i="117" s="1"/>
  <c r="C19" i="116"/>
  <c r="C39" i="116" s="1"/>
  <c r="AM19" i="119"/>
  <c r="AM40" i="119" s="1"/>
  <c r="AM19" i="117"/>
  <c r="AM40" i="117" s="1"/>
  <c r="AM19" i="116"/>
  <c r="AM39" i="116" s="1"/>
  <c r="J19" i="121"/>
  <c r="J38" i="121" s="1"/>
  <c r="J19" i="119"/>
  <c r="J40" i="119" s="1"/>
  <c r="J19" i="117"/>
  <c r="J40" i="117" s="1"/>
  <c r="J19" i="116"/>
  <c r="J39" i="116" s="1"/>
  <c r="AU19" i="119"/>
  <c r="AU40" i="119" s="1"/>
  <c r="AU19" i="117"/>
  <c r="AU40" i="117" s="1"/>
  <c r="AU19" i="116"/>
  <c r="AU39" i="116" s="1"/>
  <c r="P17" i="121"/>
  <c r="P36" i="121" s="1"/>
  <c r="P17" i="119"/>
  <c r="P38" i="119" s="1"/>
  <c r="P17" i="117"/>
  <c r="P38" i="117" s="1"/>
  <c r="P17" i="116"/>
  <c r="P37" i="116" s="1"/>
  <c r="F19" i="121"/>
  <c r="F38" i="121" s="1"/>
  <c r="F19" i="119"/>
  <c r="F40" i="119" s="1"/>
  <c r="F19" i="117"/>
  <c r="F40" i="117" s="1"/>
  <c r="F19" i="116"/>
  <c r="F39" i="116" s="1"/>
  <c r="E17" i="121"/>
  <c r="E36" i="121" s="1"/>
  <c r="E17" i="119"/>
  <c r="E38" i="119" s="1"/>
  <c r="E17" i="117"/>
  <c r="E38" i="117" s="1"/>
  <c r="E17" i="116"/>
  <c r="E37" i="116" s="1"/>
  <c r="O17" i="121"/>
  <c r="O36" i="121" s="1"/>
  <c r="O17" i="119"/>
  <c r="O38" i="119" s="1"/>
  <c r="O17" i="117"/>
  <c r="O38" i="117" s="1"/>
  <c r="O17" i="116"/>
  <c r="O37" i="116" s="1"/>
  <c r="AR19" i="119"/>
  <c r="AR40" i="119" s="1"/>
  <c r="AR19" i="117"/>
  <c r="AR40" i="117" s="1"/>
  <c r="AR19" i="116"/>
  <c r="AR39" i="116" s="1"/>
  <c r="R17" i="121"/>
  <c r="R36" i="121" s="1"/>
  <c r="R17" i="119"/>
  <c r="R38" i="119" s="1"/>
  <c r="R17" i="117"/>
  <c r="R38" i="117" s="1"/>
  <c r="R17" i="116"/>
  <c r="R37" i="116" s="1"/>
  <c r="D19" i="121"/>
  <c r="D38" i="121" s="1"/>
  <c r="D19" i="119"/>
  <c r="D40" i="119" s="1"/>
  <c r="D19" i="117"/>
  <c r="D40" i="117" s="1"/>
  <c r="D19" i="116"/>
  <c r="D39" i="116" s="1"/>
  <c r="G17" i="121"/>
  <c r="G36" i="121" s="1"/>
  <c r="G17" i="119"/>
  <c r="G38" i="119" s="1"/>
  <c r="G17" i="117"/>
  <c r="G38" i="117" s="1"/>
  <c r="G17" i="116"/>
  <c r="G37" i="116" s="1"/>
  <c r="H17" i="121"/>
  <c r="H36" i="121" s="1"/>
  <c r="H17" i="119"/>
  <c r="H38" i="119" s="1"/>
  <c r="H17" i="117"/>
  <c r="H38" i="117" s="1"/>
  <c r="H17" i="116"/>
  <c r="H37" i="116" s="1"/>
  <c r="AC19" i="119"/>
  <c r="AC40" i="119" s="1"/>
  <c r="AC19" i="117"/>
  <c r="AC40" i="117" s="1"/>
  <c r="AC19" i="116"/>
  <c r="AC39" i="116" s="1"/>
  <c r="AB19" i="119"/>
  <c r="AB40" i="119" s="1"/>
  <c r="AB19" i="117"/>
  <c r="AB40" i="117" s="1"/>
  <c r="AB19" i="116"/>
  <c r="AB39" i="116" s="1"/>
  <c r="O19" i="121"/>
  <c r="O38" i="121" s="1"/>
  <c r="O19" i="119"/>
  <c r="O40" i="119" s="1"/>
  <c r="O19" i="117"/>
  <c r="O40" i="117" s="1"/>
  <c r="O19" i="116"/>
  <c r="O39" i="116" s="1"/>
  <c r="W19" i="121"/>
  <c r="W38" i="121" s="1"/>
  <c r="W19" i="119"/>
  <c r="W40" i="119" s="1"/>
  <c r="W19" i="117"/>
  <c r="W40" i="117" s="1"/>
  <c r="W19" i="116"/>
  <c r="W39" i="116" s="1"/>
  <c r="AF19" i="119"/>
  <c r="AF40" i="119" s="1"/>
  <c r="AF19" i="117"/>
  <c r="AF40" i="117" s="1"/>
  <c r="AF19" i="116"/>
  <c r="AF39" i="116" s="1"/>
  <c r="Z17" i="121"/>
  <c r="Z36" i="121" s="1"/>
  <c r="Z17" i="119"/>
  <c r="Z38" i="119" s="1"/>
  <c r="Z17" i="117"/>
  <c r="Z38" i="117" s="1"/>
  <c r="Z17" i="116"/>
  <c r="Z37" i="116" s="1"/>
  <c r="AS17" i="119"/>
  <c r="AS38" i="119" s="1"/>
  <c r="AS17" i="117"/>
  <c r="AS38" i="117" s="1"/>
  <c r="AS17" i="116"/>
  <c r="AS37" i="116" s="1"/>
  <c r="L19" i="119"/>
  <c r="L40" i="119" s="1"/>
  <c r="L19" i="121"/>
  <c r="L38" i="121" s="1"/>
  <c r="L19" i="117"/>
  <c r="L40" i="117" s="1"/>
  <c r="L19" i="116"/>
  <c r="L39" i="116" s="1"/>
  <c r="T17" i="121"/>
  <c r="T36" i="121" s="1"/>
  <c r="T17" i="119"/>
  <c r="T38" i="119" s="1"/>
  <c r="T17" i="117"/>
  <c r="T38" i="117" s="1"/>
  <c r="T17" i="116"/>
  <c r="T37" i="116" s="1"/>
  <c r="B19" i="87" l="1"/>
  <c r="B39" i="87" s="1"/>
  <c r="B19" i="88"/>
  <c r="B17" i="88"/>
  <c r="B17" i="87"/>
  <c r="B37" i="87" s="1"/>
  <c r="B4" i="107" l="1"/>
  <c r="C4" i="107"/>
  <c r="B5" i="107"/>
  <c r="C5" i="107"/>
  <c r="B4" i="106"/>
  <c r="B20" i="106" s="1"/>
  <c r="C4" i="106"/>
  <c r="C20" i="106" s="1"/>
  <c r="B5" i="106"/>
  <c r="B21" i="106" s="1"/>
  <c r="C5" i="106"/>
  <c r="C21" i="106" s="1"/>
  <c r="C7" i="107" l="1"/>
  <c r="C7" i="106"/>
  <c r="C23" i="106" s="1"/>
  <c r="B7" i="107"/>
  <c r="B7" i="106"/>
  <c r="B23" i="106" s="1"/>
  <c r="AG4" i="58" l="1"/>
  <c r="AG24" i="58" s="1"/>
  <c r="AH4" i="58"/>
  <c r="AH24" i="58" s="1"/>
  <c r="AI4" i="58"/>
  <c r="AI24" i="58" s="1"/>
  <c r="AJ4" i="58"/>
  <c r="AJ24" i="58" s="1"/>
  <c r="AK4" i="58"/>
  <c r="AK24" i="58" s="1"/>
  <c r="AL4" i="58"/>
  <c r="AL24" i="58" s="1"/>
  <c r="AM4" i="58"/>
  <c r="AM24" i="58" s="1"/>
  <c r="AN4" i="58"/>
  <c r="AN24" i="58" s="1"/>
  <c r="AO4" i="58"/>
  <c r="AO24" i="58" s="1"/>
  <c r="AG5" i="58"/>
  <c r="AG25" i="58" s="1"/>
  <c r="AH5" i="58"/>
  <c r="AH25" i="58" s="1"/>
  <c r="AI5" i="58"/>
  <c r="AI25" i="58" s="1"/>
  <c r="AJ5" i="58"/>
  <c r="AJ25" i="58" s="1"/>
  <c r="AK5" i="58"/>
  <c r="AK25" i="58" s="1"/>
  <c r="AL5" i="58"/>
  <c r="AL25" i="58" s="1"/>
  <c r="AM5" i="58"/>
  <c r="AM25" i="58" s="1"/>
  <c r="AN5" i="58"/>
  <c r="AN25" i="58" s="1"/>
  <c r="AO5" i="58"/>
  <c r="AO25" i="58" s="1"/>
  <c r="X5" i="92" l="1"/>
  <c r="X6" i="92"/>
  <c r="S5" i="92"/>
  <c r="T5" i="92"/>
  <c r="U5" i="92"/>
  <c r="V5" i="92"/>
  <c r="W5" i="92"/>
  <c r="S6" i="92"/>
  <c r="T6" i="92"/>
  <c r="U6" i="92"/>
  <c r="V6" i="92"/>
  <c r="W6" i="92"/>
  <c r="S5" i="91"/>
  <c r="S21" i="91" s="1"/>
  <c r="T5" i="91"/>
  <c r="T21" i="91" s="1"/>
  <c r="U5" i="91"/>
  <c r="U21" i="91" s="1"/>
  <c r="V5" i="91"/>
  <c r="V21" i="91" s="1"/>
  <c r="W5" i="91"/>
  <c r="W21" i="91" s="1"/>
  <c r="X5" i="91"/>
  <c r="X21" i="91" s="1"/>
  <c r="S6" i="91"/>
  <c r="S22" i="91" s="1"/>
  <c r="T6" i="91"/>
  <c r="T22" i="91" s="1"/>
  <c r="U6" i="91"/>
  <c r="U22" i="91" s="1"/>
  <c r="V6" i="91"/>
  <c r="V22" i="91" s="1"/>
  <c r="W6" i="91"/>
  <c r="W22" i="91" s="1"/>
  <c r="X6" i="91"/>
  <c r="X22" i="91" s="1"/>
  <c r="S5" i="78"/>
  <c r="S21" i="78" s="1"/>
  <c r="T5" i="78"/>
  <c r="T21" i="78" s="1"/>
  <c r="U5" i="78"/>
  <c r="U21" i="78" s="1"/>
  <c r="V5" i="78"/>
  <c r="V21" i="78" s="1"/>
  <c r="W5" i="78"/>
  <c r="W21" i="78" s="1"/>
  <c r="X5" i="78"/>
  <c r="X21" i="78" s="1"/>
  <c r="S6" i="78"/>
  <c r="S22" i="78" s="1"/>
  <c r="T6" i="78"/>
  <c r="T22" i="78" s="1"/>
  <c r="U6" i="78"/>
  <c r="U22" i="78" s="1"/>
  <c r="V6" i="78"/>
  <c r="V22" i="78" s="1"/>
  <c r="W6" i="78"/>
  <c r="W22" i="78" s="1"/>
  <c r="X6" i="78"/>
  <c r="X22" i="78" s="1"/>
  <c r="X4" i="90"/>
  <c r="X5" i="90"/>
  <c r="S4" i="90"/>
  <c r="T4" i="90"/>
  <c r="U4" i="90"/>
  <c r="V4" i="90"/>
  <c r="W4" i="90"/>
  <c r="S5" i="90"/>
  <c r="T5" i="90"/>
  <c r="U5" i="90"/>
  <c r="V5" i="90"/>
  <c r="W5" i="90"/>
  <c r="W4" i="89"/>
  <c r="W20" i="89" s="1"/>
  <c r="X4" i="89"/>
  <c r="X20" i="89" s="1"/>
  <c r="W5" i="89"/>
  <c r="W21" i="89" s="1"/>
  <c r="X5" i="89"/>
  <c r="X21" i="89" s="1"/>
  <c r="S4" i="89"/>
  <c r="S20" i="89" s="1"/>
  <c r="T4" i="89"/>
  <c r="T20" i="89" s="1"/>
  <c r="U4" i="89"/>
  <c r="U20" i="89" s="1"/>
  <c r="V4" i="89"/>
  <c r="V20" i="89" s="1"/>
  <c r="S5" i="89"/>
  <c r="S21" i="89" s="1"/>
  <c r="T5" i="89"/>
  <c r="T21" i="89" s="1"/>
  <c r="U5" i="89"/>
  <c r="U21" i="89" s="1"/>
  <c r="V5" i="89"/>
  <c r="V21" i="89" s="1"/>
  <c r="X4" i="77"/>
  <c r="X20" i="77" s="1"/>
  <c r="X5" i="77"/>
  <c r="X21" i="77" s="1"/>
  <c r="S4" i="77"/>
  <c r="S20" i="77" s="1"/>
  <c r="T4" i="77"/>
  <c r="T20" i="77" s="1"/>
  <c r="U4" i="77"/>
  <c r="U20" i="77" s="1"/>
  <c r="V4" i="77"/>
  <c r="V20" i="77" s="1"/>
  <c r="W4" i="77"/>
  <c r="W20" i="77" s="1"/>
  <c r="S5" i="77"/>
  <c r="S21" i="77" s="1"/>
  <c r="T5" i="77"/>
  <c r="T21" i="77" s="1"/>
  <c r="U5" i="77"/>
  <c r="U21" i="77" s="1"/>
  <c r="V5" i="77"/>
  <c r="V21" i="77" s="1"/>
  <c r="W5" i="77"/>
  <c r="W21" i="77" s="1"/>
  <c r="AB4" i="82"/>
  <c r="AC4" i="82"/>
  <c r="AD4" i="82"/>
  <c r="AE4" i="82"/>
  <c r="AF4" i="82"/>
  <c r="AG4" i="82"/>
  <c r="AH4" i="82"/>
  <c r="AI4" i="82"/>
  <c r="AJ4" i="82"/>
  <c r="AK4" i="82"/>
  <c r="AL4" i="82"/>
  <c r="AM4" i="82"/>
  <c r="AN4" i="82"/>
  <c r="AO4" i="82"/>
  <c r="AB5" i="82"/>
  <c r="AC5" i="82"/>
  <c r="AD5" i="82"/>
  <c r="AE5" i="82"/>
  <c r="AF5" i="82"/>
  <c r="AG5" i="82"/>
  <c r="AH5" i="82"/>
  <c r="AI5" i="82"/>
  <c r="AJ5" i="82"/>
  <c r="AK5" i="82"/>
  <c r="AL5" i="82"/>
  <c r="AM5" i="82"/>
  <c r="AN5" i="82"/>
  <c r="AO5" i="82"/>
  <c r="AB4" i="81"/>
  <c r="AB24" i="81" s="1"/>
  <c r="AC4" i="81"/>
  <c r="AC24" i="81" s="1"/>
  <c r="AD4" i="81"/>
  <c r="AD24" i="81" s="1"/>
  <c r="AE4" i="81"/>
  <c r="AE24" i="81" s="1"/>
  <c r="AF4" i="81"/>
  <c r="AF24" i="81" s="1"/>
  <c r="AG4" i="81"/>
  <c r="AG24" i="81" s="1"/>
  <c r="AH4" i="81"/>
  <c r="AH24" i="81" s="1"/>
  <c r="AI4" i="81"/>
  <c r="AI24" i="81" s="1"/>
  <c r="AJ4" i="81"/>
  <c r="AJ24" i="81" s="1"/>
  <c r="AK4" i="81"/>
  <c r="AK24" i="81" s="1"/>
  <c r="AL4" i="81"/>
  <c r="AL24" i="81" s="1"/>
  <c r="AM4" i="81"/>
  <c r="AM24" i="81" s="1"/>
  <c r="AN4" i="81"/>
  <c r="AN24" i="81" s="1"/>
  <c r="AO4" i="81"/>
  <c r="AO24" i="81" s="1"/>
  <c r="AB5" i="81"/>
  <c r="AB25" i="81" s="1"/>
  <c r="AC5" i="81"/>
  <c r="AC25" i="81" s="1"/>
  <c r="AD5" i="81"/>
  <c r="AD25" i="81" s="1"/>
  <c r="AE5" i="81"/>
  <c r="AE25" i="81" s="1"/>
  <c r="AF5" i="81"/>
  <c r="AF25" i="81" s="1"/>
  <c r="AG5" i="81"/>
  <c r="AG25" i="81" s="1"/>
  <c r="AH5" i="81"/>
  <c r="AH25" i="81" s="1"/>
  <c r="AI5" i="81"/>
  <c r="AI25" i="81" s="1"/>
  <c r="AJ5" i="81"/>
  <c r="AJ25" i="81" s="1"/>
  <c r="AK5" i="81"/>
  <c r="AK25" i="81" s="1"/>
  <c r="AL5" i="81"/>
  <c r="AL25" i="81" s="1"/>
  <c r="AM5" i="81"/>
  <c r="AM25" i="81" s="1"/>
  <c r="AN5" i="81"/>
  <c r="AN25" i="81" s="1"/>
  <c r="AO5" i="81"/>
  <c r="AO25" i="81" s="1"/>
  <c r="AD4" i="58"/>
  <c r="AD24" i="58" s="1"/>
  <c r="AE4" i="58"/>
  <c r="AE24" i="58" s="1"/>
  <c r="AF4" i="58"/>
  <c r="AF24" i="58" s="1"/>
  <c r="AD5" i="58"/>
  <c r="AD25" i="58" s="1"/>
  <c r="AE5" i="58"/>
  <c r="AE25" i="58" s="1"/>
  <c r="AF5" i="58"/>
  <c r="AF25" i="58" s="1"/>
  <c r="AJ7" i="58" l="1"/>
  <c r="AJ27" i="58" s="1"/>
  <c r="AN7" i="58"/>
  <c r="AN27" i="58" s="1"/>
  <c r="AM7" i="58"/>
  <c r="AM27" i="58" s="1"/>
  <c r="AI7" i="58"/>
  <c r="AI27" i="58" s="1"/>
  <c r="AL7" i="58"/>
  <c r="AL27" i="58" s="1"/>
  <c r="AH7" i="58"/>
  <c r="AH27" i="58" s="1"/>
  <c r="AK7" i="58"/>
  <c r="AK27" i="58" s="1"/>
  <c r="AG7" i="58"/>
  <c r="AG27" i="58" s="1"/>
  <c r="AO7" i="58"/>
  <c r="AO27" i="58" s="1"/>
  <c r="AO7" i="82"/>
  <c r="AO7" i="81"/>
  <c r="AO27" i="81" s="1"/>
  <c r="AK7" i="82"/>
  <c r="AK7" i="81"/>
  <c r="AK27" i="81" s="1"/>
  <c r="S8" i="92"/>
  <c r="S8" i="91"/>
  <c r="S24" i="91" s="1"/>
  <c r="S8" i="78"/>
  <c r="S24" i="78" s="1"/>
  <c r="S7" i="77"/>
  <c r="S23" i="77" s="1"/>
  <c r="S7" i="89"/>
  <c r="S23" i="89" s="1"/>
  <c r="S7" i="90"/>
  <c r="AD7" i="82"/>
  <c r="AD7" i="81"/>
  <c r="AD27" i="81" s="1"/>
  <c r="AD7" i="58"/>
  <c r="AD27" i="58" s="1"/>
  <c r="U8" i="92"/>
  <c r="U8" i="91"/>
  <c r="U24" i="91" s="1"/>
  <c r="U8" i="78"/>
  <c r="U24" i="78" s="1"/>
  <c r="U7" i="90"/>
  <c r="U7" i="89"/>
  <c r="U23" i="89" s="1"/>
  <c r="U7" i="77"/>
  <c r="U23" i="77" s="1"/>
  <c r="AF7" i="58"/>
  <c r="AF27" i="58" s="1"/>
  <c r="AF7" i="81"/>
  <c r="AF27" i="81" s="1"/>
  <c r="AF7" i="82"/>
  <c r="AN7" i="81"/>
  <c r="AN27" i="81" s="1"/>
  <c r="AM7" i="82"/>
  <c r="AM7" i="81"/>
  <c r="AM27" i="81" s="1"/>
  <c r="X8" i="91"/>
  <c r="X24" i="91" s="1"/>
  <c r="X8" i="78"/>
  <c r="X24" i="78" s="1"/>
  <c r="X8" i="92"/>
  <c r="X7" i="89"/>
  <c r="X23" i="89" s="1"/>
  <c r="X7" i="90"/>
  <c r="X7" i="77"/>
  <c r="X23" i="77" s="1"/>
  <c r="AI7" i="82"/>
  <c r="AI7" i="81"/>
  <c r="AI27" i="81" s="1"/>
  <c r="T8" i="92"/>
  <c r="T8" i="91"/>
  <c r="T24" i="91" s="1"/>
  <c r="T8" i="78"/>
  <c r="T24" i="78" s="1"/>
  <c r="T7" i="90"/>
  <c r="T7" i="89"/>
  <c r="T23" i="89" s="1"/>
  <c r="T7" i="77"/>
  <c r="T23" i="77" s="1"/>
  <c r="AE7" i="58"/>
  <c r="AE27" i="58" s="1"/>
  <c r="AE7" i="82"/>
  <c r="AE7" i="81"/>
  <c r="AE27" i="81" s="1"/>
  <c r="AN7" i="82"/>
  <c r="AC7" i="82"/>
  <c r="AC7" i="81"/>
  <c r="AC27" i="81" s="1"/>
  <c r="V8" i="92"/>
  <c r="V8" i="91"/>
  <c r="V24" i="91" s="1"/>
  <c r="V8" i="78"/>
  <c r="V24" i="78" s="1"/>
  <c r="V7" i="90"/>
  <c r="V7" i="89"/>
  <c r="V23" i="89" s="1"/>
  <c r="V7" i="77"/>
  <c r="V23" i="77" s="1"/>
  <c r="AG7" i="82"/>
  <c r="AG7" i="81"/>
  <c r="AG27" i="81" s="1"/>
  <c r="AJ7" i="81"/>
  <c r="AJ27" i="81" s="1"/>
  <c r="AJ7" i="82"/>
  <c r="AL7" i="82"/>
  <c r="AL7" i="81"/>
  <c r="AL27" i="81" s="1"/>
  <c r="W8" i="92"/>
  <c r="W8" i="91"/>
  <c r="W24" i="91" s="1"/>
  <c r="W8" i="78"/>
  <c r="W24" i="78" s="1"/>
  <c r="W7" i="77"/>
  <c r="W23" i="77" s="1"/>
  <c r="W7" i="90"/>
  <c r="W7" i="89"/>
  <c r="W23" i="89" s="1"/>
  <c r="AH7" i="82"/>
  <c r="AH7" i="81"/>
  <c r="AH27" i="81" s="1"/>
  <c r="Q5" i="92"/>
  <c r="R5" i="92"/>
  <c r="Q6" i="92"/>
  <c r="R6" i="92"/>
  <c r="Q5" i="91"/>
  <c r="Q21" i="91" s="1"/>
  <c r="R5" i="91"/>
  <c r="R21" i="91" s="1"/>
  <c r="Q6" i="91"/>
  <c r="Q22" i="91" s="1"/>
  <c r="R6" i="91"/>
  <c r="R22" i="91" s="1"/>
  <c r="Q5" i="78"/>
  <c r="Q21" i="78" s="1"/>
  <c r="R5" i="78"/>
  <c r="R21" i="78" s="1"/>
  <c r="Q6" i="78"/>
  <c r="Q22" i="78" s="1"/>
  <c r="R6" i="78"/>
  <c r="R22" i="78" s="1"/>
  <c r="Q4" i="90"/>
  <c r="R4" i="90"/>
  <c r="Q5" i="90"/>
  <c r="R5" i="90"/>
  <c r="Q4" i="89"/>
  <c r="Q20" i="89" s="1"/>
  <c r="R4" i="89"/>
  <c r="R20" i="89" s="1"/>
  <c r="Q5" i="89"/>
  <c r="Q21" i="89" s="1"/>
  <c r="R5" i="89"/>
  <c r="R21" i="89" s="1"/>
  <c r="AB4" i="58"/>
  <c r="AB24" i="58" s="1"/>
  <c r="AC4" i="58"/>
  <c r="AC24" i="58" s="1"/>
  <c r="AB5" i="58"/>
  <c r="AB25" i="58" s="1"/>
  <c r="AC5" i="58"/>
  <c r="AC25" i="58" s="1"/>
  <c r="Q4" i="77"/>
  <c r="Q20" i="77" s="1"/>
  <c r="R4" i="77"/>
  <c r="R20" i="77" s="1"/>
  <c r="Q5" i="77"/>
  <c r="Q21" i="77" s="1"/>
  <c r="R5" i="77"/>
  <c r="R21" i="77" s="1"/>
  <c r="AG10" i="58" l="1"/>
  <c r="AG30" i="58" s="1"/>
  <c r="AM21" i="58"/>
  <c r="AM41" i="58" s="1"/>
  <c r="AH8" i="58"/>
  <c r="AH28" i="58" s="1"/>
  <c r="AM10" i="58"/>
  <c r="AM30" i="58" s="1"/>
  <c r="AG19" i="58"/>
  <c r="AG39" i="58" s="1"/>
  <c r="AG8" i="58"/>
  <c r="AG28" i="58" s="1"/>
  <c r="AH21" i="58"/>
  <c r="AH41" i="58" s="1"/>
  <c r="AH19" i="58"/>
  <c r="AH39" i="58" s="1"/>
  <c r="AG21" i="58"/>
  <c r="AG41" i="58" s="1"/>
  <c r="AH10" i="58"/>
  <c r="AH30" i="58" s="1"/>
  <c r="AM8" i="58"/>
  <c r="AM28" i="58" s="1"/>
  <c r="T11" i="91"/>
  <c r="T27" i="91" s="1"/>
  <c r="T11" i="78"/>
  <c r="T27" i="78" s="1"/>
  <c r="T10" i="89"/>
  <c r="T26" i="89" s="1"/>
  <c r="T11" i="92"/>
  <c r="T10" i="90"/>
  <c r="T10" i="77"/>
  <c r="T26" i="77" s="1"/>
  <c r="AE10" i="58"/>
  <c r="AE30" i="58" s="1"/>
  <c r="AE10" i="82"/>
  <c r="AE10" i="81"/>
  <c r="AE30" i="81" s="1"/>
  <c r="W9" i="92"/>
  <c r="W9" i="91"/>
  <c r="W25" i="91" s="1"/>
  <c r="W9" i="78"/>
  <c r="W25" i="78" s="1"/>
  <c r="W8" i="90"/>
  <c r="W8" i="89"/>
  <c r="W24" i="89" s="1"/>
  <c r="W8" i="77"/>
  <c r="W24" i="77" s="1"/>
  <c r="AH8" i="81"/>
  <c r="AH28" i="81" s="1"/>
  <c r="AH8" i="82"/>
  <c r="S11" i="91"/>
  <c r="S27" i="91" s="1"/>
  <c r="S11" i="78"/>
  <c r="S27" i="78" s="1"/>
  <c r="S11" i="92"/>
  <c r="S10" i="90"/>
  <c r="S10" i="77"/>
  <c r="S26" i="77" s="1"/>
  <c r="S10" i="89"/>
  <c r="S26" i="89" s="1"/>
  <c r="AD10" i="82"/>
  <c r="AD10" i="81"/>
  <c r="AD30" i="81" s="1"/>
  <c r="AD10" i="58"/>
  <c r="AD30" i="58" s="1"/>
  <c r="V9" i="92"/>
  <c r="V9" i="91"/>
  <c r="V25" i="91" s="1"/>
  <c r="V9" i="78"/>
  <c r="V25" i="78" s="1"/>
  <c r="V8" i="77"/>
  <c r="V24" i="77" s="1"/>
  <c r="V8" i="89"/>
  <c r="V24" i="89" s="1"/>
  <c r="V8" i="90"/>
  <c r="AG8" i="82"/>
  <c r="AG8" i="81"/>
  <c r="AG28" i="81" s="1"/>
  <c r="AH21" i="81"/>
  <c r="AH41" i="81" s="1"/>
  <c r="AH21" i="82"/>
  <c r="AH19" i="82"/>
  <c r="AH19" i="81"/>
  <c r="AH39" i="81" s="1"/>
  <c r="AE19" i="58"/>
  <c r="AE39" i="58" s="1"/>
  <c r="AE19" i="82"/>
  <c r="AE19" i="81"/>
  <c r="AE39" i="81" s="1"/>
  <c r="AM8" i="82"/>
  <c r="AM8" i="81"/>
  <c r="AM28" i="81" s="1"/>
  <c r="AM10" i="82"/>
  <c r="AM10" i="81"/>
  <c r="AM30" i="81" s="1"/>
  <c r="T9" i="92"/>
  <c r="T8" i="89"/>
  <c r="T24" i="89" s="1"/>
  <c r="T8" i="90"/>
  <c r="T8" i="77"/>
  <c r="T24" i="77" s="1"/>
  <c r="T9" i="78"/>
  <c r="T25" i="78" s="1"/>
  <c r="T9" i="91"/>
  <c r="T25" i="91" s="1"/>
  <c r="AE8" i="82"/>
  <c r="AE8" i="81"/>
  <c r="AE28" i="81" s="1"/>
  <c r="AE8" i="58"/>
  <c r="AE28" i="58" s="1"/>
  <c r="AG21" i="82"/>
  <c r="AG21" i="81"/>
  <c r="AG41" i="81" s="1"/>
  <c r="W11" i="91"/>
  <c r="W27" i="91" s="1"/>
  <c r="W11" i="78"/>
  <c r="W27" i="78" s="1"/>
  <c r="W11" i="92"/>
  <c r="W10" i="90"/>
  <c r="W10" i="77"/>
  <c r="W26" i="77" s="1"/>
  <c r="W10" i="89"/>
  <c r="W26" i="89" s="1"/>
  <c r="AH10" i="82"/>
  <c r="AH10" i="81"/>
  <c r="AH30" i="81" s="1"/>
  <c r="S9" i="92"/>
  <c r="S9" i="91"/>
  <c r="S25" i="91" s="1"/>
  <c r="S9" i="78"/>
  <c r="S25" i="78" s="1"/>
  <c r="S8" i="90"/>
  <c r="S8" i="77"/>
  <c r="S24" i="77" s="1"/>
  <c r="S8" i="89"/>
  <c r="S24" i="89" s="1"/>
  <c r="AD8" i="82"/>
  <c r="AD8" i="58"/>
  <c r="AD28" i="58" s="1"/>
  <c r="AD8" i="81"/>
  <c r="AD28" i="81" s="1"/>
  <c r="AB7" i="82"/>
  <c r="AB7" i="81"/>
  <c r="AB27" i="81" s="1"/>
  <c r="AD19" i="82"/>
  <c r="AD19" i="81"/>
  <c r="AD39" i="81" s="1"/>
  <c r="AD19" i="58"/>
  <c r="AD39" i="58" s="1"/>
  <c r="AG19" i="82"/>
  <c r="AG19" i="81"/>
  <c r="AG39" i="81" s="1"/>
  <c r="AD21" i="82"/>
  <c r="AD21" i="58"/>
  <c r="AD41" i="58" s="1"/>
  <c r="AD21" i="81"/>
  <c r="AD41" i="81" s="1"/>
  <c r="AE21" i="82"/>
  <c r="AE21" i="81"/>
  <c r="AE41" i="81" s="1"/>
  <c r="AE21" i="58"/>
  <c r="AE41" i="58" s="1"/>
  <c r="V11" i="92"/>
  <c r="V10" i="90"/>
  <c r="V11" i="91"/>
  <c r="V27" i="91" s="1"/>
  <c r="V11" i="78"/>
  <c r="V27" i="78" s="1"/>
  <c r="V10" i="77"/>
  <c r="V26" i="77" s="1"/>
  <c r="V10" i="89"/>
  <c r="V26" i="89" s="1"/>
  <c r="AG10" i="82"/>
  <c r="AG10" i="81"/>
  <c r="AG30" i="81" s="1"/>
  <c r="AM21" i="82"/>
  <c r="AM21" i="81"/>
  <c r="AM41" i="81" s="1"/>
  <c r="R8" i="92"/>
  <c r="R8" i="91"/>
  <c r="R24" i="91" s="1"/>
  <c r="R8" i="78"/>
  <c r="R24" i="78" s="1"/>
  <c r="R7" i="89"/>
  <c r="R23" i="89" s="1"/>
  <c r="R7" i="90"/>
  <c r="Q8" i="92"/>
  <c r="Q8" i="91"/>
  <c r="Q24" i="91" s="1"/>
  <c r="Q8" i="78"/>
  <c r="Q24" i="78" s="1"/>
  <c r="Q7" i="90"/>
  <c r="Q7" i="89"/>
  <c r="Q23" i="89" s="1"/>
  <c r="AC7" i="58"/>
  <c r="AC27" i="58" s="1"/>
  <c r="AB7" i="58"/>
  <c r="AB27" i="58" s="1"/>
  <c r="Q7" i="77"/>
  <c r="Q23" i="77" s="1"/>
  <c r="R7" i="77"/>
  <c r="R23" i="77" s="1"/>
  <c r="AJ10" i="58" l="1"/>
  <c r="AJ30" i="58" s="1"/>
  <c r="AJ8" i="58"/>
  <c r="AJ28" i="58" s="1"/>
  <c r="AG13" i="58"/>
  <c r="AG33" i="58" s="1"/>
  <c r="AM13" i="58"/>
  <c r="AM33" i="58" s="1"/>
  <c r="AJ19" i="58"/>
  <c r="AJ39" i="58" s="1"/>
  <c r="AH11" i="58"/>
  <c r="AH31" i="58" s="1"/>
  <c r="AN21" i="58"/>
  <c r="AN41" i="58" s="1"/>
  <c r="AN10" i="58"/>
  <c r="AN30" i="58" s="1"/>
  <c r="AH13" i="58"/>
  <c r="AH33" i="58" s="1"/>
  <c r="AN8" i="58"/>
  <c r="AN28" i="58" s="1"/>
  <c r="AJ21" i="58"/>
  <c r="AJ41" i="58" s="1"/>
  <c r="AG11" i="58"/>
  <c r="AG31" i="58" s="1"/>
  <c r="AM11" i="58"/>
  <c r="AM31" i="58" s="1"/>
  <c r="AN21" i="82"/>
  <c r="AN21" i="81"/>
  <c r="AN41" i="81" s="1"/>
  <c r="AN10" i="81"/>
  <c r="AN30" i="81" s="1"/>
  <c r="AN10" i="82"/>
  <c r="AN8" i="82"/>
  <c r="AN8" i="81"/>
  <c r="AN28" i="81" s="1"/>
  <c r="S12" i="91"/>
  <c r="S28" i="91" s="1"/>
  <c r="S12" i="78"/>
  <c r="S28" i="78" s="1"/>
  <c r="S11" i="90"/>
  <c r="S12" i="92"/>
  <c r="S11" i="89"/>
  <c r="S27" i="89" s="1"/>
  <c r="S11" i="77"/>
  <c r="S27" i="77" s="1"/>
  <c r="AD11" i="81"/>
  <c r="AD31" i="81" s="1"/>
  <c r="AD11" i="58"/>
  <c r="AD31" i="58" s="1"/>
  <c r="AD11" i="82"/>
  <c r="AJ10" i="81"/>
  <c r="AJ30" i="81" s="1"/>
  <c r="AJ10" i="82"/>
  <c r="AJ8" i="82"/>
  <c r="AJ8" i="81"/>
  <c r="AJ28" i="81" s="1"/>
  <c r="S14" i="92"/>
  <c r="S14" i="91"/>
  <c r="S30" i="91" s="1"/>
  <c r="S14" i="78"/>
  <c r="S30" i="78" s="1"/>
  <c r="S13" i="77"/>
  <c r="S29" i="77" s="1"/>
  <c r="S13" i="90"/>
  <c r="S13" i="89"/>
  <c r="S29" i="89" s="1"/>
  <c r="AD13" i="82"/>
  <c r="AD13" i="81"/>
  <c r="AD33" i="81" s="1"/>
  <c r="AD13" i="58"/>
  <c r="AD33" i="58" s="1"/>
  <c r="V14" i="91"/>
  <c r="V30" i="91" s="1"/>
  <c r="V14" i="78"/>
  <c r="V30" i="78" s="1"/>
  <c r="V14" i="92"/>
  <c r="V13" i="90"/>
  <c r="V13" i="89"/>
  <c r="V29" i="89" s="1"/>
  <c r="V13" i="77"/>
  <c r="V29" i="77" s="1"/>
  <c r="AG13" i="82"/>
  <c r="AG13" i="81"/>
  <c r="AG33" i="81" s="1"/>
  <c r="AM13" i="82"/>
  <c r="AM13" i="81"/>
  <c r="AM33" i="81" s="1"/>
  <c r="T14" i="92"/>
  <c r="T14" i="91"/>
  <c r="T30" i="91" s="1"/>
  <c r="T14" i="78"/>
  <c r="T30" i="78" s="1"/>
  <c r="T13" i="90"/>
  <c r="T13" i="89"/>
  <c r="T29" i="89" s="1"/>
  <c r="T13" i="77"/>
  <c r="T29" i="77" s="1"/>
  <c r="AE13" i="58"/>
  <c r="AE33" i="58" s="1"/>
  <c r="AE13" i="82"/>
  <c r="AE13" i="81"/>
  <c r="AE33" i="81" s="1"/>
  <c r="W14" i="92"/>
  <c r="W14" i="91"/>
  <c r="W30" i="91" s="1"/>
  <c r="W14" i="78"/>
  <c r="W30" i="78" s="1"/>
  <c r="W13" i="77"/>
  <c r="W29" i="77" s="1"/>
  <c r="W13" i="90"/>
  <c r="W13" i="89"/>
  <c r="W29" i="89" s="1"/>
  <c r="AH13" i="82"/>
  <c r="AH13" i="81"/>
  <c r="AH33" i="81" s="1"/>
  <c r="AJ21" i="82"/>
  <c r="AJ21" i="81"/>
  <c r="AJ41" i="81" s="1"/>
  <c r="V12" i="91"/>
  <c r="V28" i="91" s="1"/>
  <c r="V12" i="78"/>
  <c r="V28" i="78" s="1"/>
  <c r="V12" i="92"/>
  <c r="V11" i="90"/>
  <c r="V11" i="89"/>
  <c r="V27" i="89" s="1"/>
  <c r="V11" i="77"/>
  <c r="V27" i="77" s="1"/>
  <c r="AG11" i="82"/>
  <c r="AG11" i="81"/>
  <c r="AG31" i="81" s="1"/>
  <c r="AM11" i="82"/>
  <c r="AM11" i="81"/>
  <c r="AM31" i="81" s="1"/>
  <c r="AJ19" i="81"/>
  <c r="AJ39" i="81" s="1"/>
  <c r="AJ19" i="82"/>
  <c r="T12" i="92"/>
  <c r="T11" i="89"/>
  <c r="T27" i="89" s="1"/>
  <c r="T11" i="77"/>
  <c r="T27" i="77" s="1"/>
  <c r="T12" i="91"/>
  <c r="T28" i="91" s="1"/>
  <c r="T12" i="78"/>
  <c r="T28" i="78" s="1"/>
  <c r="AE11" i="82"/>
  <c r="AE11" i="81"/>
  <c r="AE31" i="81" s="1"/>
  <c r="AE11" i="58"/>
  <c r="AE31" i="58" s="1"/>
  <c r="T11" i="90"/>
  <c r="W12" i="91"/>
  <c r="W28" i="91" s="1"/>
  <c r="W12" i="78"/>
  <c r="W28" i="78" s="1"/>
  <c r="W12" i="92"/>
  <c r="W11" i="89"/>
  <c r="W27" i="89" s="1"/>
  <c r="W11" i="90"/>
  <c r="W11" i="77"/>
  <c r="W27" i="77" s="1"/>
  <c r="AH11" i="82"/>
  <c r="AH11" i="81"/>
  <c r="AH31" i="81" s="1"/>
  <c r="AN16" i="58" l="1"/>
  <c r="AN36" i="58" s="1"/>
  <c r="AJ11" i="58"/>
  <c r="AJ31" i="58" s="1"/>
  <c r="AJ13" i="58"/>
  <c r="AJ33" i="58" s="1"/>
  <c r="AH14" i="58"/>
  <c r="AH34" i="58" s="1"/>
  <c r="AG16" i="58"/>
  <c r="AG36" i="58" s="1"/>
  <c r="AM16" i="58"/>
  <c r="AM36" i="58" s="1"/>
  <c r="AN13" i="58"/>
  <c r="AN33" i="58" s="1"/>
  <c r="AN11" i="58"/>
  <c r="AN31" i="58" s="1"/>
  <c r="AG14" i="58"/>
  <c r="AG34" i="58" s="1"/>
  <c r="AM14" i="58"/>
  <c r="AM34" i="58" s="1"/>
  <c r="AH16" i="58"/>
  <c r="AH36" i="58" s="1"/>
  <c r="S17" i="91"/>
  <c r="S33" i="91" s="1"/>
  <c r="S17" i="92"/>
  <c r="S16" i="90"/>
  <c r="S16" i="77"/>
  <c r="S32" i="77" s="1"/>
  <c r="S17" i="78"/>
  <c r="S33" i="78" s="1"/>
  <c r="S16" i="89"/>
  <c r="S32" i="89" s="1"/>
  <c r="AD16" i="82"/>
  <c r="AD16" i="81"/>
  <c r="AD36" i="81" s="1"/>
  <c r="AD16" i="58"/>
  <c r="AD36" i="58" s="1"/>
  <c r="AM14" i="82"/>
  <c r="AM14" i="81"/>
  <c r="AM34" i="81" s="1"/>
  <c r="T17" i="91"/>
  <c r="T33" i="91" s="1"/>
  <c r="T17" i="78"/>
  <c r="T33" i="78" s="1"/>
  <c r="T16" i="89"/>
  <c r="T32" i="89" s="1"/>
  <c r="T16" i="90"/>
  <c r="T16" i="77"/>
  <c r="T32" i="77" s="1"/>
  <c r="T17" i="92"/>
  <c r="AE16" i="58"/>
  <c r="AE36" i="58" s="1"/>
  <c r="AE16" i="82"/>
  <c r="AE16" i="81"/>
  <c r="AE36" i="81" s="1"/>
  <c r="AJ13" i="82"/>
  <c r="AJ13" i="81"/>
  <c r="AJ33" i="81" s="1"/>
  <c r="T15" i="92"/>
  <c r="T14" i="89"/>
  <c r="T30" i="89" s="1"/>
  <c r="T15" i="91"/>
  <c r="T31" i="91" s="1"/>
  <c r="T15" i="78"/>
  <c r="T31" i="78" s="1"/>
  <c r="T14" i="90"/>
  <c r="T14" i="77"/>
  <c r="T30" i="77" s="1"/>
  <c r="AE14" i="82"/>
  <c r="AE14" i="81"/>
  <c r="AE34" i="81" s="1"/>
  <c r="AE14" i="58"/>
  <c r="AE34" i="58" s="1"/>
  <c r="W15" i="92"/>
  <c r="W15" i="91"/>
  <c r="W31" i="91" s="1"/>
  <c r="W15" i="78"/>
  <c r="W31" i="78" s="1"/>
  <c r="W14" i="90"/>
  <c r="W14" i="89"/>
  <c r="W30" i="89" s="1"/>
  <c r="W14" i="77"/>
  <c r="W30" i="77" s="1"/>
  <c r="AH14" i="81"/>
  <c r="AH34" i="81" s="1"/>
  <c r="AH14" i="82"/>
  <c r="AN13" i="81"/>
  <c r="AN33" i="81" s="1"/>
  <c r="AN13" i="82"/>
  <c r="AN11" i="82"/>
  <c r="AN11" i="81"/>
  <c r="AN31" i="81" s="1"/>
  <c r="V15" i="92"/>
  <c r="V15" i="91"/>
  <c r="V31" i="91" s="1"/>
  <c r="V15" i="78"/>
  <c r="V31" i="78" s="1"/>
  <c r="V14" i="77"/>
  <c r="V30" i="77" s="1"/>
  <c r="V14" i="89"/>
  <c r="V30" i="89" s="1"/>
  <c r="V14" i="90"/>
  <c r="AG14" i="82"/>
  <c r="AG14" i="81"/>
  <c r="AG34" i="81" s="1"/>
  <c r="AJ11" i="82"/>
  <c r="AJ11" i="81"/>
  <c r="AJ31" i="81" s="1"/>
  <c r="W17" i="91"/>
  <c r="W33" i="91" s="1"/>
  <c r="W17" i="92"/>
  <c r="W16" i="90"/>
  <c r="W16" i="77"/>
  <c r="W32" i="77" s="1"/>
  <c r="W16" i="89"/>
  <c r="W32" i="89" s="1"/>
  <c r="W17" i="78"/>
  <c r="W33" i="78" s="1"/>
  <c r="AH16" i="82"/>
  <c r="AH16" i="81"/>
  <c r="AH36" i="81" s="1"/>
  <c r="AN16" i="82"/>
  <c r="S15" i="92"/>
  <c r="S15" i="91"/>
  <c r="S31" i="91" s="1"/>
  <c r="S15" i="78"/>
  <c r="S31" i="78" s="1"/>
  <c r="S14" i="90"/>
  <c r="S14" i="77"/>
  <c r="S30" i="77" s="1"/>
  <c r="S14" i="89"/>
  <c r="S30" i="89" s="1"/>
  <c r="AD14" i="81"/>
  <c r="AD34" i="81" s="1"/>
  <c r="AD14" i="82"/>
  <c r="AD14" i="58"/>
  <c r="AD34" i="58" s="1"/>
  <c r="V17" i="92"/>
  <c r="V16" i="90"/>
  <c r="V16" i="77"/>
  <c r="V32" i="77" s="1"/>
  <c r="V17" i="78"/>
  <c r="V33" i="78" s="1"/>
  <c r="V16" i="89"/>
  <c r="V32" i="89" s="1"/>
  <c r="V17" i="91"/>
  <c r="V33" i="91" s="1"/>
  <c r="AG16" i="82"/>
  <c r="AG16" i="81"/>
  <c r="AG36" i="81" s="1"/>
  <c r="AM16" i="82"/>
  <c r="AM16" i="81"/>
  <c r="AM36" i="81" s="1"/>
  <c r="AN14" i="81" l="1"/>
  <c r="AN34" i="81" s="1"/>
  <c r="AN14" i="82"/>
  <c r="AN14" i="58"/>
  <c r="AN34" i="58" s="1"/>
  <c r="AN16" i="81"/>
  <c r="AN36" i="81" s="1"/>
  <c r="AN19" i="58"/>
  <c r="AN39" i="58" s="1"/>
  <c r="AJ14" i="58"/>
  <c r="AJ34" i="58" s="1"/>
  <c r="AM17" i="58"/>
  <c r="AM37" i="58" s="1"/>
  <c r="AG17" i="58"/>
  <c r="AG37" i="58" s="1"/>
  <c r="AN17" i="58"/>
  <c r="AN37" i="58" s="1"/>
  <c r="AJ16" i="58"/>
  <c r="AJ36" i="58" s="1"/>
  <c r="AM19" i="58"/>
  <c r="AM39" i="58" s="1"/>
  <c r="AH17" i="58"/>
  <c r="AH37" i="58" s="1"/>
  <c r="AM17" i="82"/>
  <c r="AM17" i="81"/>
  <c r="AM37" i="81" s="1"/>
  <c r="AJ16" i="81"/>
  <c r="AJ36" i="81" s="1"/>
  <c r="AJ16" i="82"/>
  <c r="AM19" i="82"/>
  <c r="AM19" i="81"/>
  <c r="AM39" i="81" s="1"/>
  <c r="W18" i="91"/>
  <c r="W34" i="91" s="1"/>
  <c r="W18" i="92"/>
  <c r="W18" i="78"/>
  <c r="W34" i="78" s="1"/>
  <c r="W17" i="89"/>
  <c r="W33" i="89" s="1"/>
  <c r="W17" i="90"/>
  <c r="W17" i="77"/>
  <c r="W33" i="77" s="1"/>
  <c r="AH17" i="81"/>
  <c r="AH37" i="81" s="1"/>
  <c r="AH17" i="82"/>
  <c r="S18" i="91"/>
  <c r="S34" i="91" s="1"/>
  <c r="S18" i="92"/>
  <c r="S18" i="78"/>
  <c r="S34" i="78" s="1"/>
  <c r="S17" i="90"/>
  <c r="S17" i="89"/>
  <c r="S33" i="89" s="1"/>
  <c r="S17" i="77"/>
  <c r="S33" i="77" s="1"/>
  <c r="AD17" i="81"/>
  <c r="AD37" i="81" s="1"/>
  <c r="AD17" i="82"/>
  <c r="AD17" i="58"/>
  <c r="AD37" i="58" s="1"/>
  <c r="AN17" i="82"/>
  <c r="AN17" i="81"/>
  <c r="AN37" i="81" s="1"/>
  <c r="V18" i="91"/>
  <c r="V34" i="91" s="1"/>
  <c r="V18" i="92"/>
  <c r="V18" i="78"/>
  <c r="V34" i="78" s="1"/>
  <c r="V17" i="90"/>
  <c r="V17" i="89"/>
  <c r="V33" i="89" s="1"/>
  <c r="V17" i="77"/>
  <c r="V33" i="77" s="1"/>
  <c r="AG17" i="82"/>
  <c r="AG17" i="81"/>
  <c r="AG37" i="81" s="1"/>
  <c r="T18" i="92"/>
  <c r="T18" i="91"/>
  <c r="T34" i="91" s="1"/>
  <c r="T17" i="89"/>
  <c r="T33" i="89" s="1"/>
  <c r="T17" i="77"/>
  <c r="T33" i="77" s="1"/>
  <c r="T18" i="78"/>
  <c r="T34" i="78" s="1"/>
  <c r="T17" i="90"/>
  <c r="AE17" i="82"/>
  <c r="AE17" i="81"/>
  <c r="AE37" i="81" s="1"/>
  <c r="AE17" i="58"/>
  <c r="AE37" i="58" s="1"/>
  <c r="AJ14" i="82"/>
  <c r="AJ14" i="81"/>
  <c r="AJ34" i="81" s="1"/>
  <c r="AN19" i="81"/>
  <c r="AN39" i="81" s="1"/>
  <c r="AN19" i="82"/>
  <c r="B12" i="63"/>
  <c r="B11" i="63"/>
  <c r="J15" i="62"/>
  <c r="C15" i="62"/>
  <c r="B15" i="62"/>
  <c r="J12" i="62"/>
  <c r="J24" i="62" s="1"/>
  <c r="I12" i="62"/>
  <c r="I24" i="62" s="1"/>
  <c r="H12" i="62"/>
  <c r="G12" i="62"/>
  <c r="G24" i="62" s="1"/>
  <c r="F12" i="62"/>
  <c r="F24" i="62" s="1"/>
  <c r="E12" i="62"/>
  <c r="E24" i="62" s="1"/>
  <c r="D12" i="62"/>
  <c r="D24" i="62" s="1"/>
  <c r="C12" i="62"/>
  <c r="C24" i="62" s="1"/>
  <c r="B12" i="62"/>
  <c r="B24" i="62" s="1"/>
  <c r="J9" i="62"/>
  <c r="I9" i="62"/>
  <c r="I21" i="62" s="1"/>
  <c r="H9" i="62"/>
  <c r="H21" i="62" s="1"/>
  <c r="G9" i="62"/>
  <c r="G21" i="62" s="1"/>
  <c r="F9" i="62"/>
  <c r="F21" i="62" s="1"/>
  <c r="E9" i="62"/>
  <c r="E21" i="62" s="1"/>
  <c r="D9" i="62"/>
  <c r="D21" i="62" s="1"/>
  <c r="C9" i="62"/>
  <c r="C8" i="62" s="1"/>
  <c r="C20" i="62" s="1"/>
  <c r="B9" i="62"/>
  <c r="J6" i="62"/>
  <c r="J18" i="62" s="1"/>
  <c r="I6" i="62"/>
  <c r="I18" i="62" s="1"/>
  <c r="H6" i="62"/>
  <c r="H18" i="62" s="1"/>
  <c r="G6" i="62"/>
  <c r="G18" i="62" s="1"/>
  <c r="F6" i="62"/>
  <c r="F18" i="62" s="1"/>
  <c r="E6" i="62"/>
  <c r="E18" i="62" s="1"/>
  <c r="D6" i="62"/>
  <c r="C6" i="62"/>
  <c r="C18" i="62" s="1"/>
  <c r="B6" i="62"/>
  <c r="B18" i="62" s="1"/>
  <c r="I5" i="62"/>
  <c r="I17" i="62" s="1"/>
  <c r="I19" i="59"/>
  <c r="H19" i="59"/>
  <c r="G19" i="59"/>
  <c r="F19" i="59"/>
  <c r="E19" i="59"/>
  <c r="D19" i="59"/>
  <c r="C19" i="59"/>
  <c r="B19" i="59"/>
  <c r="I16" i="59"/>
  <c r="I32" i="59" s="1"/>
  <c r="H16" i="59"/>
  <c r="H32" i="59" s="1"/>
  <c r="G16" i="59"/>
  <c r="G32" i="59" s="1"/>
  <c r="F16" i="59"/>
  <c r="F32" i="59" s="1"/>
  <c r="E16" i="59"/>
  <c r="E32" i="59" s="1"/>
  <c r="D16" i="59"/>
  <c r="D32" i="59" s="1"/>
  <c r="C16" i="59"/>
  <c r="C32" i="59" s="1"/>
  <c r="B16" i="59"/>
  <c r="B32" i="59" s="1"/>
  <c r="I14" i="59"/>
  <c r="I30" i="59" s="1"/>
  <c r="H14" i="59"/>
  <c r="H30" i="59" s="1"/>
  <c r="G14" i="59"/>
  <c r="G30" i="59" s="1"/>
  <c r="F14" i="59"/>
  <c r="F30" i="59" s="1"/>
  <c r="E14" i="59"/>
  <c r="E30" i="59" s="1"/>
  <c r="D14" i="59"/>
  <c r="D30" i="59" s="1"/>
  <c r="C14" i="59"/>
  <c r="C30" i="59" s="1"/>
  <c r="B14" i="59"/>
  <c r="B30" i="59" s="1"/>
  <c r="I12" i="59"/>
  <c r="I28" i="59" s="1"/>
  <c r="H12" i="59"/>
  <c r="H28" i="59" s="1"/>
  <c r="G12" i="59"/>
  <c r="G28" i="59" s="1"/>
  <c r="F12" i="59"/>
  <c r="F28" i="59" s="1"/>
  <c r="E12" i="59"/>
  <c r="E28" i="59" s="1"/>
  <c r="D12" i="59"/>
  <c r="D28" i="59" s="1"/>
  <c r="C12" i="59"/>
  <c r="C28" i="59" s="1"/>
  <c r="B12" i="59"/>
  <c r="B28" i="59" s="1"/>
  <c r="I11" i="59"/>
  <c r="I27" i="59" s="1"/>
  <c r="H11" i="59"/>
  <c r="H27" i="59" s="1"/>
  <c r="G11" i="59"/>
  <c r="G27" i="59" s="1"/>
  <c r="F11" i="59"/>
  <c r="F27" i="59" s="1"/>
  <c r="E11" i="59"/>
  <c r="E27" i="59" s="1"/>
  <c r="D11" i="59"/>
  <c r="D27" i="59" s="1"/>
  <c r="C11" i="59"/>
  <c r="C27" i="59" s="1"/>
  <c r="B11" i="59"/>
  <c r="B27" i="59" s="1"/>
  <c r="I9" i="59"/>
  <c r="I25" i="59" s="1"/>
  <c r="H9" i="59"/>
  <c r="H25" i="59" s="1"/>
  <c r="G9" i="59"/>
  <c r="G25" i="59" s="1"/>
  <c r="F9" i="59"/>
  <c r="F25" i="59" s="1"/>
  <c r="E9" i="59"/>
  <c r="E25" i="59" s="1"/>
  <c r="D9" i="59"/>
  <c r="D25" i="59" s="1"/>
  <c r="C9" i="59"/>
  <c r="C25" i="59" s="1"/>
  <c r="B9" i="59"/>
  <c r="B25" i="59" s="1"/>
  <c r="I8" i="59"/>
  <c r="I24" i="59" s="1"/>
  <c r="H8" i="59"/>
  <c r="H24" i="59" s="1"/>
  <c r="G8" i="59"/>
  <c r="G24" i="59" s="1"/>
  <c r="F8" i="59"/>
  <c r="F24" i="59" s="1"/>
  <c r="E8" i="59"/>
  <c r="E24" i="59" s="1"/>
  <c r="D8" i="59"/>
  <c r="D24" i="59" s="1"/>
  <c r="C8" i="59"/>
  <c r="C24" i="59" s="1"/>
  <c r="B8" i="59"/>
  <c r="B24" i="59" s="1"/>
  <c r="I6" i="59"/>
  <c r="I22" i="59" s="1"/>
  <c r="H6" i="59"/>
  <c r="H22" i="59" s="1"/>
  <c r="G6" i="59"/>
  <c r="G22" i="59" s="1"/>
  <c r="F6" i="59"/>
  <c r="F22" i="59" s="1"/>
  <c r="E6" i="59"/>
  <c r="E22" i="59" s="1"/>
  <c r="D6" i="59"/>
  <c r="D22" i="59" s="1"/>
  <c r="C6" i="59"/>
  <c r="C22" i="59" s="1"/>
  <c r="B6" i="59"/>
  <c r="B22" i="59" s="1"/>
  <c r="I5" i="59"/>
  <c r="I21" i="59" s="1"/>
  <c r="H5" i="59"/>
  <c r="H21" i="59" s="1"/>
  <c r="G5" i="59"/>
  <c r="G21" i="59" s="1"/>
  <c r="F5" i="59"/>
  <c r="F21" i="59" s="1"/>
  <c r="E5" i="59"/>
  <c r="E21" i="59" s="1"/>
  <c r="D5" i="59"/>
  <c r="D21" i="59" s="1"/>
  <c r="C5" i="59"/>
  <c r="C21" i="59" s="1"/>
  <c r="B5" i="59"/>
  <c r="B21" i="59" s="1"/>
  <c r="P8" i="92"/>
  <c r="O8" i="92"/>
  <c r="N8" i="92"/>
  <c r="M8" i="92"/>
  <c r="L8" i="92"/>
  <c r="K8" i="92"/>
  <c r="J8" i="92"/>
  <c r="I8" i="92"/>
  <c r="H8" i="92"/>
  <c r="G8" i="92"/>
  <c r="F8" i="92"/>
  <c r="E8" i="92"/>
  <c r="D8" i="92"/>
  <c r="C8" i="92"/>
  <c r="B8" i="92"/>
  <c r="P6" i="92"/>
  <c r="O6" i="92"/>
  <c r="N6" i="92"/>
  <c r="M6" i="92"/>
  <c r="L6" i="92"/>
  <c r="K6" i="92"/>
  <c r="J6" i="92"/>
  <c r="I6" i="92"/>
  <c r="H6" i="92"/>
  <c r="G6" i="92"/>
  <c r="F6" i="92"/>
  <c r="E6" i="92"/>
  <c r="P5" i="92"/>
  <c r="O5" i="92"/>
  <c r="N5" i="92"/>
  <c r="M5" i="92"/>
  <c r="L5" i="92"/>
  <c r="K5" i="92"/>
  <c r="J5" i="92"/>
  <c r="I5" i="92"/>
  <c r="H5" i="92"/>
  <c r="G5" i="92"/>
  <c r="F5" i="92"/>
  <c r="E5" i="92"/>
  <c r="D5" i="92"/>
  <c r="C5" i="92"/>
  <c r="B5" i="92"/>
  <c r="P8" i="91"/>
  <c r="P24" i="91" s="1"/>
  <c r="O8" i="91"/>
  <c r="O24" i="91" s="1"/>
  <c r="N8" i="91"/>
  <c r="N24" i="91" s="1"/>
  <c r="M8" i="91"/>
  <c r="M24" i="91" s="1"/>
  <c r="L8" i="91"/>
  <c r="L24" i="91" s="1"/>
  <c r="K8" i="91"/>
  <c r="K24" i="91" s="1"/>
  <c r="J8" i="91"/>
  <c r="J24" i="91" s="1"/>
  <c r="I8" i="91"/>
  <c r="I24" i="91" s="1"/>
  <c r="H8" i="91"/>
  <c r="H24" i="91" s="1"/>
  <c r="G8" i="91"/>
  <c r="G24" i="91" s="1"/>
  <c r="F8" i="91"/>
  <c r="F24" i="91" s="1"/>
  <c r="E8" i="91"/>
  <c r="E24" i="91" s="1"/>
  <c r="D8" i="91"/>
  <c r="D24" i="91" s="1"/>
  <c r="C8" i="91"/>
  <c r="C24" i="91" s="1"/>
  <c r="B8" i="91"/>
  <c r="B24" i="91" s="1"/>
  <c r="P6" i="91"/>
  <c r="P22" i="91" s="1"/>
  <c r="O6" i="91"/>
  <c r="O22" i="91" s="1"/>
  <c r="N6" i="91"/>
  <c r="N22" i="91" s="1"/>
  <c r="M6" i="91"/>
  <c r="M22" i="91" s="1"/>
  <c r="L6" i="91"/>
  <c r="L22" i="91" s="1"/>
  <c r="K6" i="91"/>
  <c r="K22" i="91" s="1"/>
  <c r="J6" i="91"/>
  <c r="J22" i="91" s="1"/>
  <c r="I6" i="91"/>
  <c r="I22" i="91" s="1"/>
  <c r="H6" i="91"/>
  <c r="H22" i="91" s="1"/>
  <c r="G6" i="91"/>
  <c r="G22" i="91" s="1"/>
  <c r="F6" i="91"/>
  <c r="F22" i="91" s="1"/>
  <c r="E6" i="91"/>
  <c r="E22" i="91" s="1"/>
  <c r="P5" i="91"/>
  <c r="P21" i="91" s="1"/>
  <c r="O5" i="91"/>
  <c r="O21" i="91" s="1"/>
  <c r="N5" i="91"/>
  <c r="N21" i="91" s="1"/>
  <c r="M5" i="91"/>
  <c r="M21" i="91" s="1"/>
  <c r="L5" i="91"/>
  <c r="L21" i="91" s="1"/>
  <c r="K5" i="91"/>
  <c r="K21" i="91" s="1"/>
  <c r="J5" i="91"/>
  <c r="J21" i="91" s="1"/>
  <c r="I5" i="91"/>
  <c r="I21" i="91" s="1"/>
  <c r="H5" i="91"/>
  <c r="H21" i="91" s="1"/>
  <c r="G5" i="91"/>
  <c r="G21" i="91" s="1"/>
  <c r="F5" i="91"/>
  <c r="F21" i="91" s="1"/>
  <c r="E5" i="91"/>
  <c r="E21" i="91" s="1"/>
  <c r="D5" i="91"/>
  <c r="D21" i="91" s="1"/>
  <c r="C5" i="91"/>
  <c r="C21" i="91" s="1"/>
  <c r="B5" i="91"/>
  <c r="B21" i="91" s="1"/>
  <c r="P8" i="78"/>
  <c r="P24" i="78" s="1"/>
  <c r="O8" i="78"/>
  <c r="O24" i="78" s="1"/>
  <c r="N8" i="78"/>
  <c r="N24" i="78" s="1"/>
  <c r="M8" i="78"/>
  <c r="M24" i="78" s="1"/>
  <c r="L8" i="78"/>
  <c r="L24" i="78" s="1"/>
  <c r="K8" i="78"/>
  <c r="K24" i="78" s="1"/>
  <c r="J8" i="78"/>
  <c r="J24" i="78" s="1"/>
  <c r="I8" i="78"/>
  <c r="I24" i="78" s="1"/>
  <c r="H8" i="78"/>
  <c r="H24" i="78" s="1"/>
  <c r="G8" i="78"/>
  <c r="G24" i="78" s="1"/>
  <c r="F8" i="78"/>
  <c r="F24" i="78" s="1"/>
  <c r="E8" i="78"/>
  <c r="E24" i="78" s="1"/>
  <c r="D8" i="78"/>
  <c r="D24" i="78" s="1"/>
  <c r="C8" i="78"/>
  <c r="C24" i="78" s="1"/>
  <c r="B8" i="78"/>
  <c r="B24" i="78" s="1"/>
  <c r="P6" i="78"/>
  <c r="P22" i="78" s="1"/>
  <c r="O6" i="78"/>
  <c r="O22" i="78" s="1"/>
  <c r="N6" i="78"/>
  <c r="N22" i="78" s="1"/>
  <c r="M6" i="78"/>
  <c r="M22" i="78" s="1"/>
  <c r="L6" i="78"/>
  <c r="L22" i="78" s="1"/>
  <c r="K6" i="78"/>
  <c r="K22" i="78" s="1"/>
  <c r="J6" i="78"/>
  <c r="J22" i="78" s="1"/>
  <c r="I6" i="78"/>
  <c r="I22" i="78" s="1"/>
  <c r="H6" i="78"/>
  <c r="H22" i="78" s="1"/>
  <c r="G6" i="78"/>
  <c r="G22" i="78" s="1"/>
  <c r="F6" i="78"/>
  <c r="F22" i="78" s="1"/>
  <c r="E6" i="78"/>
  <c r="E22" i="78" s="1"/>
  <c r="P5" i="78"/>
  <c r="P21" i="78" s="1"/>
  <c r="O5" i="78"/>
  <c r="O21" i="78" s="1"/>
  <c r="N5" i="78"/>
  <c r="N21" i="78" s="1"/>
  <c r="M5" i="78"/>
  <c r="M21" i="78" s="1"/>
  <c r="L5" i="78"/>
  <c r="L21" i="78" s="1"/>
  <c r="K5" i="78"/>
  <c r="K21" i="78" s="1"/>
  <c r="J5" i="78"/>
  <c r="J21" i="78" s="1"/>
  <c r="I5" i="78"/>
  <c r="I21" i="78" s="1"/>
  <c r="H5" i="78"/>
  <c r="H21" i="78" s="1"/>
  <c r="G5" i="78"/>
  <c r="G21" i="78" s="1"/>
  <c r="F5" i="78"/>
  <c r="F21" i="78" s="1"/>
  <c r="E5" i="78"/>
  <c r="E21" i="78" s="1"/>
  <c r="D5" i="78"/>
  <c r="D21" i="78" s="1"/>
  <c r="C5" i="78"/>
  <c r="C21" i="78" s="1"/>
  <c r="B5" i="78"/>
  <c r="B21" i="78" s="1"/>
  <c r="P7" i="90"/>
  <c r="O7" i="90"/>
  <c r="N7" i="90"/>
  <c r="M7" i="90"/>
  <c r="L7" i="90"/>
  <c r="K7" i="90"/>
  <c r="J7" i="90"/>
  <c r="I7" i="90"/>
  <c r="H7" i="90"/>
  <c r="G7" i="90"/>
  <c r="F7" i="90"/>
  <c r="E7" i="90"/>
  <c r="D7" i="90"/>
  <c r="C7" i="90"/>
  <c r="B7" i="90"/>
  <c r="P5" i="90"/>
  <c r="O5" i="90"/>
  <c r="N5" i="90"/>
  <c r="M5" i="90"/>
  <c r="L5" i="90"/>
  <c r="K5" i="90"/>
  <c r="J5" i="90"/>
  <c r="I5" i="90"/>
  <c r="H5" i="90"/>
  <c r="G5" i="90"/>
  <c r="F5" i="90"/>
  <c r="E5" i="90"/>
  <c r="D5" i="90"/>
  <c r="C5" i="90"/>
  <c r="B5" i="90"/>
  <c r="P4" i="90"/>
  <c r="O4" i="90"/>
  <c r="N4" i="90"/>
  <c r="M4" i="90"/>
  <c r="L4" i="90"/>
  <c r="K4" i="90"/>
  <c r="J4" i="90"/>
  <c r="I4" i="90"/>
  <c r="H4" i="90"/>
  <c r="G4" i="90"/>
  <c r="F4" i="90"/>
  <c r="E4" i="90"/>
  <c r="P7" i="89"/>
  <c r="P23" i="89" s="1"/>
  <c r="O7" i="89"/>
  <c r="O23" i="89" s="1"/>
  <c r="N7" i="89"/>
  <c r="N23" i="89" s="1"/>
  <c r="M7" i="89"/>
  <c r="M23" i="89" s="1"/>
  <c r="L7" i="89"/>
  <c r="L23" i="89" s="1"/>
  <c r="K7" i="89"/>
  <c r="K23" i="89" s="1"/>
  <c r="J7" i="89"/>
  <c r="J23" i="89" s="1"/>
  <c r="I7" i="89"/>
  <c r="I23" i="89" s="1"/>
  <c r="H7" i="89"/>
  <c r="H23" i="89" s="1"/>
  <c r="G7" i="89"/>
  <c r="G23" i="89" s="1"/>
  <c r="F7" i="89"/>
  <c r="F23" i="89" s="1"/>
  <c r="E7" i="89"/>
  <c r="E23" i="89" s="1"/>
  <c r="D7" i="89"/>
  <c r="D23" i="89" s="1"/>
  <c r="C7" i="89"/>
  <c r="C23" i="89" s="1"/>
  <c r="B7" i="89"/>
  <c r="B23" i="89" s="1"/>
  <c r="P5" i="89"/>
  <c r="P21" i="89" s="1"/>
  <c r="O5" i="89"/>
  <c r="O21" i="89" s="1"/>
  <c r="N5" i="89"/>
  <c r="N21" i="89" s="1"/>
  <c r="M5" i="89"/>
  <c r="M21" i="89" s="1"/>
  <c r="L5" i="89"/>
  <c r="L21" i="89" s="1"/>
  <c r="K5" i="89"/>
  <c r="K21" i="89" s="1"/>
  <c r="J5" i="89"/>
  <c r="J21" i="89" s="1"/>
  <c r="I5" i="89"/>
  <c r="I21" i="89" s="1"/>
  <c r="H5" i="89"/>
  <c r="H21" i="89" s="1"/>
  <c r="G5" i="89"/>
  <c r="G21" i="89" s="1"/>
  <c r="F5" i="89"/>
  <c r="F21" i="89" s="1"/>
  <c r="E5" i="89"/>
  <c r="E21" i="89" s="1"/>
  <c r="D5" i="89"/>
  <c r="D20" i="89" s="1"/>
  <c r="C5" i="89"/>
  <c r="C20" i="89" s="1"/>
  <c r="B5" i="89"/>
  <c r="B20" i="89" s="1"/>
  <c r="P4" i="89"/>
  <c r="P20" i="89" s="1"/>
  <c r="O4" i="89"/>
  <c r="O20" i="89" s="1"/>
  <c r="N4" i="89"/>
  <c r="N20" i="89" s="1"/>
  <c r="M4" i="89"/>
  <c r="M20" i="89" s="1"/>
  <c r="L4" i="89"/>
  <c r="L20" i="89" s="1"/>
  <c r="K4" i="89"/>
  <c r="K20" i="89" s="1"/>
  <c r="J4" i="89"/>
  <c r="J20" i="89" s="1"/>
  <c r="I4" i="89"/>
  <c r="I20" i="89" s="1"/>
  <c r="H4" i="89"/>
  <c r="H20" i="89" s="1"/>
  <c r="G4" i="89"/>
  <c r="G20" i="89" s="1"/>
  <c r="F4" i="89"/>
  <c r="F20" i="89" s="1"/>
  <c r="E4" i="89"/>
  <c r="E20" i="89" s="1"/>
  <c r="P7" i="77"/>
  <c r="P23" i="77" s="1"/>
  <c r="O7" i="77"/>
  <c r="O23" i="77" s="1"/>
  <c r="N7" i="77"/>
  <c r="N23" i="77" s="1"/>
  <c r="M7" i="77"/>
  <c r="M23" i="77" s="1"/>
  <c r="L7" i="77"/>
  <c r="L23" i="77" s="1"/>
  <c r="K7" i="77"/>
  <c r="K23" i="77" s="1"/>
  <c r="J7" i="77"/>
  <c r="J23" i="77" s="1"/>
  <c r="I7" i="77"/>
  <c r="I23" i="77" s="1"/>
  <c r="H7" i="77"/>
  <c r="H23" i="77" s="1"/>
  <c r="G7" i="77"/>
  <c r="G23" i="77" s="1"/>
  <c r="F7" i="77"/>
  <c r="F23" i="77" s="1"/>
  <c r="E7" i="77"/>
  <c r="E23" i="77" s="1"/>
  <c r="D7" i="77"/>
  <c r="D23" i="77" s="1"/>
  <c r="C7" i="77"/>
  <c r="C23" i="77" s="1"/>
  <c r="B7" i="77"/>
  <c r="B23" i="77" s="1"/>
  <c r="P5" i="77"/>
  <c r="P21" i="77" s="1"/>
  <c r="O5" i="77"/>
  <c r="O21" i="77" s="1"/>
  <c r="N5" i="77"/>
  <c r="N21" i="77" s="1"/>
  <c r="M5" i="77"/>
  <c r="M21" i="77" s="1"/>
  <c r="L5" i="77"/>
  <c r="L21" i="77" s="1"/>
  <c r="K5" i="77"/>
  <c r="K21" i="77" s="1"/>
  <c r="J5" i="77"/>
  <c r="J21" i="77" s="1"/>
  <c r="I5" i="77"/>
  <c r="I21" i="77" s="1"/>
  <c r="H5" i="77"/>
  <c r="H21" i="77" s="1"/>
  <c r="G5" i="77"/>
  <c r="G21" i="77" s="1"/>
  <c r="F5" i="77"/>
  <c r="F21" i="77" s="1"/>
  <c r="E5" i="77"/>
  <c r="E21" i="77" s="1"/>
  <c r="D5" i="77"/>
  <c r="D20" i="77" s="1"/>
  <c r="C5" i="77"/>
  <c r="C20" i="77" s="1"/>
  <c r="B5" i="77"/>
  <c r="B20" i="77" s="1"/>
  <c r="P4" i="77"/>
  <c r="P20" i="77" s="1"/>
  <c r="O4" i="77"/>
  <c r="O20" i="77" s="1"/>
  <c r="N4" i="77"/>
  <c r="N20" i="77" s="1"/>
  <c r="M4" i="77"/>
  <c r="M20" i="77" s="1"/>
  <c r="L4" i="77"/>
  <c r="L20" i="77" s="1"/>
  <c r="K4" i="77"/>
  <c r="K20" i="77" s="1"/>
  <c r="J4" i="77"/>
  <c r="J20" i="77" s="1"/>
  <c r="I4" i="77"/>
  <c r="I20" i="77" s="1"/>
  <c r="H4" i="77"/>
  <c r="H20" i="77" s="1"/>
  <c r="G4" i="77"/>
  <c r="G20" i="77" s="1"/>
  <c r="F4" i="77"/>
  <c r="F20" i="77" s="1"/>
  <c r="E4" i="77"/>
  <c r="E20" i="77" s="1"/>
  <c r="J21" i="82"/>
  <c r="I21" i="82"/>
  <c r="H21" i="82"/>
  <c r="G21" i="82"/>
  <c r="F21" i="82"/>
  <c r="E21" i="82"/>
  <c r="D21" i="82"/>
  <c r="C21" i="82"/>
  <c r="B21" i="82"/>
  <c r="AA7" i="82"/>
  <c r="Z7" i="82"/>
  <c r="Y7" i="82"/>
  <c r="X7" i="82"/>
  <c r="W7" i="82"/>
  <c r="V7" i="82"/>
  <c r="U7" i="82"/>
  <c r="T7" i="82"/>
  <c r="S7" i="82"/>
  <c r="R7" i="82"/>
  <c r="Q7" i="82"/>
  <c r="P7" i="82"/>
  <c r="O7" i="82"/>
  <c r="N7" i="82"/>
  <c r="M7" i="82"/>
  <c r="L7" i="82"/>
  <c r="K7" i="82"/>
  <c r="J7" i="82"/>
  <c r="I7" i="82"/>
  <c r="H7" i="82"/>
  <c r="G7" i="82"/>
  <c r="F7" i="82"/>
  <c r="E7" i="82"/>
  <c r="D7" i="82"/>
  <c r="C7" i="82"/>
  <c r="B7" i="82"/>
  <c r="AA5" i="82"/>
  <c r="Z5" i="82"/>
  <c r="Y5" i="82"/>
  <c r="X5" i="82"/>
  <c r="W5" i="82"/>
  <c r="V5" i="82"/>
  <c r="U5" i="82"/>
  <c r="T5" i="82"/>
  <c r="S5" i="82"/>
  <c r="R5" i="82"/>
  <c r="Q5" i="82"/>
  <c r="P5" i="82"/>
  <c r="O5" i="82"/>
  <c r="N5" i="82"/>
  <c r="M5" i="82"/>
  <c r="L5" i="82"/>
  <c r="K5" i="82"/>
  <c r="J5" i="82"/>
  <c r="I5" i="82"/>
  <c r="H5" i="82"/>
  <c r="G5" i="82"/>
  <c r="F5" i="82"/>
  <c r="E5" i="82"/>
  <c r="D5" i="82"/>
  <c r="C5" i="82"/>
  <c r="B5" i="82"/>
  <c r="AA4" i="82"/>
  <c r="Z4" i="82"/>
  <c r="Y4" i="82"/>
  <c r="X4" i="82"/>
  <c r="W4" i="82"/>
  <c r="V4" i="82"/>
  <c r="U4" i="82"/>
  <c r="T4" i="82"/>
  <c r="S4" i="82"/>
  <c r="R4" i="82"/>
  <c r="Q4" i="82"/>
  <c r="P4" i="82"/>
  <c r="O4" i="82"/>
  <c r="N4" i="82"/>
  <c r="M4" i="82"/>
  <c r="L4" i="82"/>
  <c r="K4" i="82"/>
  <c r="J21" i="81"/>
  <c r="J41" i="81" s="1"/>
  <c r="I21" i="81"/>
  <c r="I41" i="81" s="1"/>
  <c r="H21" i="81"/>
  <c r="H41" i="81" s="1"/>
  <c r="G21" i="81"/>
  <c r="G41" i="81" s="1"/>
  <c r="F21" i="81"/>
  <c r="F41" i="81" s="1"/>
  <c r="E21" i="81"/>
  <c r="E41" i="81" s="1"/>
  <c r="D21" i="81"/>
  <c r="D41" i="81" s="1"/>
  <c r="C21" i="81"/>
  <c r="C41" i="81" s="1"/>
  <c r="B21" i="81"/>
  <c r="B41" i="81" s="1"/>
  <c r="AA7" i="81"/>
  <c r="AA27" i="81" s="1"/>
  <c r="Z7" i="81"/>
  <c r="Z27" i="81" s="1"/>
  <c r="Y7" i="81"/>
  <c r="Y27" i="81" s="1"/>
  <c r="X7" i="81"/>
  <c r="X27" i="81" s="1"/>
  <c r="W7" i="81"/>
  <c r="W27" i="81" s="1"/>
  <c r="V7" i="81"/>
  <c r="V27" i="81" s="1"/>
  <c r="U7" i="81"/>
  <c r="U27" i="81" s="1"/>
  <c r="T7" i="81"/>
  <c r="T27" i="81" s="1"/>
  <c r="S7" i="81"/>
  <c r="S27" i="81" s="1"/>
  <c r="R7" i="81"/>
  <c r="R27" i="81" s="1"/>
  <c r="Q7" i="81"/>
  <c r="Q27" i="81" s="1"/>
  <c r="P7" i="81"/>
  <c r="P27" i="81" s="1"/>
  <c r="O7" i="81"/>
  <c r="O27" i="81" s="1"/>
  <c r="N7" i="81"/>
  <c r="N27" i="81" s="1"/>
  <c r="M7" i="81"/>
  <c r="M27" i="81" s="1"/>
  <c r="L7" i="81"/>
  <c r="L27" i="81" s="1"/>
  <c r="K7" i="81"/>
  <c r="K27" i="81" s="1"/>
  <c r="J7" i="81"/>
  <c r="J27" i="81" s="1"/>
  <c r="I7" i="81"/>
  <c r="I27" i="81" s="1"/>
  <c r="H7" i="81"/>
  <c r="H27" i="81" s="1"/>
  <c r="G7" i="81"/>
  <c r="G27" i="81" s="1"/>
  <c r="F7" i="81"/>
  <c r="F27" i="81" s="1"/>
  <c r="E7" i="81"/>
  <c r="E27" i="81" s="1"/>
  <c r="D7" i="81"/>
  <c r="D27" i="81" s="1"/>
  <c r="C7" i="81"/>
  <c r="C27" i="81" s="1"/>
  <c r="B7" i="81"/>
  <c r="B27" i="81" s="1"/>
  <c r="AA5" i="81"/>
  <c r="AA25" i="81" s="1"/>
  <c r="Z5" i="81"/>
  <c r="Z25" i="81" s="1"/>
  <c r="Y5" i="81"/>
  <c r="Y25" i="81" s="1"/>
  <c r="X5" i="81"/>
  <c r="X25" i="81" s="1"/>
  <c r="W5" i="81"/>
  <c r="W25" i="81" s="1"/>
  <c r="V5" i="81"/>
  <c r="V25" i="81" s="1"/>
  <c r="U5" i="81"/>
  <c r="U25" i="81" s="1"/>
  <c r="T5" i="81"/>
  <c r="T25" i="81" s="1"/>
  <c r="S5" i="81"/>
  <c r="S25" i="81" s="1"/>
  <c r="R5" i="81"/>
  <c r="R25" i="81" s="1"/>
  <c r="Q5" i="81"/>
  <c r="Q25" i="81" s="1"/>
  <c r="P5" i="81"/>
  <c r="P25" i="81" s="1"/>
  <c r="O5" i="81"/>
  <c r="O25" i="81" s="1"/>
  <c r="N5" i="81"/>
  <c r="N25" i="81" s="1"/>
  <c r="M5" i="81"/>
  <c r="M25" i="81" s="1"/>
  <c r="L5" i="81"/>
  <c r="L25" i="81" s="1"/>
  <c r="K5" i="81"/>
  <c r="K25" i="81" s="1"/>
  <c r="J5" i="81"/>
  <c r="J25" i="81" s="1"/>
  <c r="I5" i="81"/>
  <c r="I25" i="81" s="1"/>
  <c r="H5" i="81"/>
  <c r="H25" i="81" s="1"/>
  <c r="G5" i="81"/>
  <c r="G25" i="81" s="1"/>
  <c r="F5" i="81"/>
  <c r="F25" i="81" s="1"/>
  <c r="E5" i="81"/>
  <c r="E25" i="81" s="1"/>
  <c r="D5" i="81"/>
  <c r="D25" i="81" s="1"/>
  <c r="C5" i="81"/>
  <c r="C25" i="81" s="1"/>
  <c r="B5" i="81"/>
  <c r="B25" i="81" s="1"/>
  <c r="AA4" i="81"/>
  <c r="AA24" i="81" s="1"/>
  <c r="Z4" i="81"/>
  <c r="Z24" i="81" s="1"/>
  <c r="Y4" i="81"/>
  <c r="Y24" i="81" s="1"/>
  <c r="X4" i="81"/>
  <c r="X24" i="81" s="1"/>
  <c r="W4" i="81"/>
  <c r="W24" i="81" s="1"/>
  <c r="V4" i="81"/>
  <c r="V24" i="81" s="1"/>
  <c r="U4" i="81"/>
  <c r="U24" i="81" s="1"/>
  <c r="T4" i="81"/>
  <c r="T24" i="81" s="1"/>
  <c r="S4" i="81"/>
  <c r="S24" i="81" s="1"/>
  <c r="R4" i="81"/>
  <c r="R24" i="81" s="1"/>
  <c r="Q4" i="81"/>
  <c r="Q24" i="81" s="1"/>
  <c r="P4" i="81"/>
  <c r="P24" i="81" s="1"/>
  <c r="O4" i="81"/>
  <c r="O24" i="81" s="1"/>
  <c r="N4" i="81"/>
  <c r="N24" i="81" s="1"/>
  <c r="M4" i="81"/>
  <c r="M24" i="81" s="1"/>
  <c r="L4" i="81"/>
  <c r="L24" i="81" s="1"/>
  <c r="K4" i="81"/>
  <c r="K24" i="81" s="1"/>
  <c r="J21" i="58"/>
  <c r="J41" i="58" s="1"/>
  <c r="I21" i="58"/>
  <c r="I41" i="58" s="1"/>
  <c r="H21" i="58"/>
  <c r="H41" i="58" s="1"/>
  <c r="G21" i="58"/>
  <c r="G41" i="58" s="1"/>
  <c r="F21" i="58"/>
  <c r="F41" i="58" s="1"/>
  <c r="E21" i="58"/>
  <c r="E41" i="58" s="1"/>
  <c r="D21" i="58"/>
  <c r="D41" i="58" s="1"/>
  <c r="C21" i="58"/>
  <c r="C41" i="58" s="1"/>
  <c r="B21" i="58"/>
  <c r="B41" i="58" s="1"/>
  <c r="AA7" i="58"/>
  <c r="AA27" i="58" s="1"/>
  <c r="Z7" i="58"/>
  <c r="Z27" i="58" s="1"/>
  <c r="Y7" i="58"/>
  <c r="Y27" i="58" s="1"/>
  <c r="X7" i="58"/>
  <c r="X27" i="58" s="1"/>
  <c r="W7" i="58"/>
  <c r="W27" i="58" s="1"/>
  <c r="V7" i="58"/>
  <c r="V27" i="58" s="1"/>
  <c r="U7" i="58"/>
  <c r="U27" i="58" s="1"/>
  <c r="T7" i="58"/>
  <c r="T27" i="58" s="1"/>
  <c r="S7" i="58"/>
  <c r="S27" i="58" s="1"/>
  <c r="R7" i="58"/>
  <c r="R27" i="58" s="1"/>
  <c r="Q7" i="58"/>
  <c r="Q27" i="58" s="1"/>
  <c r="P7" i="58"/>
  <c r="P27" i="58" s="1"/>
  <c r="O7" i="58"/>
  <c r="O27" i="58" s="1"/>
  <c r="N7" i="58"/>
  <c r="N27" i="58" s="1"/>
  <c r="M7" i="58"/>
  <c r="M27" i="58" s="1"/>
  <c r="L7" i="58"/>
  <c r="L27" i="58" s="1"/>
  <c r="K7" i="58"/>
  <c r="K27" i="58" s="1"/>
  <c r="J7" i="58"/>
  <c r="J27" i="58" s="1"/>
  <c r="I7" i="58"/>
  <c r="I27" i="58" s="1"/>
  <c r="H7" i="58"/>
  <c r="H27" i="58" s="1"/>
  <c r="G7" i="58"/>
  <c r="G27" i="58" s="1"/>
  <c r="F7" i="58"/>
  <c r="F27" i="58" s="1"/>
  <c r="E7" i="58"/>
  <c r="E27" i="58" s="1"/>
  <c r="D7" i="58"/>
  <c r="D27" i="58" s="1"/>
  <c r="C7" i="58"/>
  <c r="C27" i="58" s="1"/>
  <c r="B7" i="58"/>
  <c r="B27" i="58" s="1"/>
  <c r="AA5" i="58"/>
  <c r="AA25" i="58" s="1"/>
  <c r="Z5" i="58"/>
  <c r="Z25" i="58" s="1"/>
  <c r="Y5" i="58"/>
  <c r="Y25" i="58" s="1"/>
  <c r="X5" i="58"/>
  <c r="X25" i="58" s="1"/>
  <c r="W5" i="58"/>
  <c r="W25" i="58" s="1"/>
  <c r="V5" i="58"/>
  <c r="V25" i="58" s="1"/>
  <c r="U5" i="58"/>
  <c r="U25" i="58" s="1"/>
  <c r="T5" i="58"/>
  <c r="T25" i="58" s="1"/>
  <c r="S5" i="58"/>
  <c r="S25" i="58" s="1"/>
  <c r="R5" i="58"/>
  <c r="R25" i="58" s="1"/>
  <c r="Q5" i="58"/>
  <c r="Q25" i="58" s="1"/>
  <c r="P5" i="58"/>
  <c r="P25" i="58" s="1"/>
  <c r="O5" i="58"/>
  <c r="O25" i="58" s="1"/>
  <c r="N5" i="58"/>
  <c r="N25" i="58" s="1"/>
  <c r="M5" i="58"/>
  <c r="M25" i="58" s="1"/>
  <c r="L5" i="58"/>
  <c r="L25" i="58" s="1"/>
  <c r="K5" i="58"/>
  <c r="K25" i="58" s="1"/>
  <c r="J5" i="58"/>
  <c r="J25" i="58" s="1"/>
  <c r="I5" i="58"/>
  <c r="I25" i="58" s="1"/>
  <c r="H5" i="58"/>
  <c r="H25" i="58" s="1"/>
  <c r="G5" i="58"/>
  <c r="G25" i="58" s="1"/>
  <c r="F5" i="58"/>
  <c r="F25" i="58" s="1"/>
  <c r="E5" i="58"/>
  <c r="E25" i="58" s="1"/>
  <c r="D5" i="58"/>
  <c r="D25" i="58" s="1"/>
  <c r="C5" i="58"/>
  <c r="C25" i="58" s="1"/>
  <c r="B5" i="58"/>
  <c r="B25" i="58" s="1"/>
  <c r="AA4" i="58"/>
  <c r="AA24" i="58" s="1"/>
  <c r="Z4" i="58"/>
  <c r="Z24" i="58" s="1"/>
  <c r="Y4" i="58"/>
  <c r="Y24" i="58" s="1"/>
  <c r="X4" i="58"/>
  <c r="X24" i="58" s="1"/>
  <c r="W4" i="58"/>
  <c r="W24" i="58" s="1"/>
  <c r="V4" i="58"/>
  <c r="V24" i="58" s="1"/>
  <c r="U4" i="58"/>
  <c r="U24" i="58" s="1"/>
  <c r="T4" i="58"/>
  <c r="T24" i="58" s="1"/>
  <c r="S4" i="58"/>
  <c r="S24" i="58" s="1"/>
  <c r="R4" i="58"/>
  <c r="R24" i="58" s="1"/>
  <c r="Q4" i="58"/>
  <c r="Q24" i="58" s="1"/>
  <c r="P4" i="58"/>
  <c r="P24" i="58" s="1"/>
  <c r="O4" i="58"/>
  <c r="O24" i="58" s="1"/>
  <c r="N4" i="58"/>
  <c r="N24" i="58" s="1"/>
  <c r="M4" i="58"/>
  <c r="M24" i="58" s="1"/>
  <c r="L4" i="58"/>
  <c r="L24" i="58" s="1"/>
  <c r="K4" i="58"/>
  <c r="K24" i="58" s="1"/>
  <c r="Z19" i="82"/>
  <c r="B10" i="106" l="1"/>
  <c r="B26" i="106" s="1"/>
  <c r="B10" i="107"/>
  <c r="C10" i="106"/>
  <c r="C26" i="106" s="1"/>
  <c r="C10" i="107"/>
  <c r="B8" i="106"/>
  <c r="B24" i="106" s="1"/>
  <c r="B8" i="107"/>
  <c r="C8" i="107"/>
  <c r="C8" i="106"/>
  <c r="C24" i="106" s="1"/>
  <c r="E12" i="78"/>
  <c r="E28" i="78" s="1"/>
  <c r="M14" i="92"/>
  <c r="F14" i="91"/>
  <c r="F30" i="91" s="1"/>
  <c r="C13" i="89"/>
  <c r="C29" i="89" s="1"/>
  <c r="J13" i="89"/>
  <c r="J29" i="89" s="1"/>
  <c r="I11" i="62"/>
  <c r="I23" i="62" s="1"/>
  <c r="AI10" i="58"/>
  <c r="AI30" i="58" s="1"/>
  <c r="AK21" i="58"/>
  <c r="AK41" i="58" s="1"/>
  <c r="AL8" i="58"/>
  <c r="AL28" i="58" s="1"/>
  <c r="AK10" i="58"/>
  <c r="AK30" i="58" s="1"/>
  <c r="AI19" i="58"/>
  <c r="AI39" i="58" s="1"/>
  <c r="AL21" i="58"/>
  <c r="AL41" i="58" s="1"/>
  <c r="AK8" i="58"/>
  <c r="AK28" i="58" s="1"/>
  <c r="AO8" i="58"/>
  <c r="AO28" i="58" s="1"/>
  <c r="AL10" i="58"/>
  <c r="AL30" i="58" s="1"/>
  <c r="AK19" i="58"/>
  <c r="AK39" i="58" s="1"/>
  <c r="AO21" i="58"/>
  <c r="AO41" i="58" s="1"/>
  <c r="AJ17" i="58"/>
  <c r="AJ37" i="58" s="1"/>
  <c r="AI8" i="58"/>
  <c r="AI28" i="58" s="1"/>
  <c r="AO10" i="58"/>
  <c r="AO30" i="58" s="1"/>
  <c r="AI21" i="58"/>
  <c r="AI41" i="58" s="1"/>
  <c r="AL8" i="81"/>
  <c r="AL28" i="81" s="1"/>
  <c r="AL8" i="82"/>
  <c r="AB21" i="82"/>
  <c r="AB21" i="81"/>
  <c r="AB41" i="81" s="1"/>
  <c r="U9" i="91"/>
  <c r="U25" i="91" s="1"/>
  <c r="U9" i="78"/>
  <c r="U25" i="78" s="1"/>
  <c r="U9" i="92"/>
  <c r="U8" i="89"/>
  <c r="U24" i="89" s="1"/>
  <c r="U8" i="90"/>
  <c r="U8" i="77"/>
  <c r="U24" i="77" s="1"/>
  <c r="AF8" i="82"/>
  <c r="AF8" i="81"/>
  <c r="AF28" i="81" s="1"/>
  <c r="AF8" i="58"/>
  <c r="AF28" i="58" s="1"/>
  <c r="AB10" i="81"/>
  <c r="AB30" i="81" s="1"/>
  <c r="AB10" i="82"/>
  <c r="AC21" i="82"/>
  <c r="AC21" i="81"/>
  <c r="AC41" i="81" s="1"/>
  <c r="X9" i="92"/>
  <c r="X9" i="91"/>
  <c r="X25" i="91" s="1"/>
  <c r="X9" i="78"/>
  <c r="X25" i="78" s="1"/>
  <c r="X8" i="90"/>
  <c r="X8" i="89"/>
  <c r="X24" i="89" s="1"/>
  <c r="X8" i="77"/>
  <c r="X24" i="77" s="1"/>
  <c r="AI8" i="82"/>
  <c r="AI8" i="81"/>
  <c r="AI28" i="81" s="1"/>
  <c r="AC10" i="82"/>
  <c r="AC10" i="81"/>
  <c r="AC30" i="81" s="1"/>
  <c r="AL10" i="82"/>
  <c r="AL10" i="81"/>
  <c r="AL30" i="81" s="1"/>
  <c r="AB19" i="82"/>
  <c r="AB19" i="81"/>
  <c r="AB39" i="81" s="1"/>
  <c r="AK19" i="82"/>
  <c r="AK19" i="81"/>
  <c r="AK39" i="81" s="1"/>
  <c r="AF21" i="82"/>
  <c r="AF21" i="81"/>
  <c r="AF41" i="81" s="1"/>
  <c r="AF21" i="58"/>
  <c r="AF41" i="58" s="1"/>
  <c r="AO21" i="82"/>
  <c r="AO21" i="81"/>
  <c r="AO41" i="81" s="1"/>
  <c r="AJ17" i="82"/>
  <c r="AJ17" i="81"/>
  <c r="AJ37" i="81" s="1"/>
  <c r="AC8" i="82"/>
  <c r="AC8" i="81"/>
  <c r="AC28" i="81" s="1"/>
  <c r="X11" i="92"/>
  <c r="X11" i="91"/>
  <c r="X27" i="91" s="1"/>
  <c r="X11" i="78"/>
  <c r="X27" i="78" s="1"/>
  <c r="X10" i="89"/>
  <c r="X26" i="89" s="1"/>
  <c r="X10" i="77"/>
  <c r="X26" i="77" s="1"/>
  <c r="X10" i="90"/>
  <c r="AI10" i="82"/>
  <c r="AI10" i="81"/>
  <c r="AI30" i="81" s="1"/>
  <c r="AF19" i="58"/>
  <c r="AF39" i="58" s="1"/>
  <c r="AF19" i="81"/>
  <c r="AF39" i="81" s="1"/>
  <c r="AF19" i="82"/>
  <c r="AK21" i="82"/>
  <c r="AK21" i="81"/>
  <c r="AK41" i="81" s="1"/>
  <c r="AO8" i="82"/>
  <c r="AO8" i="81"/>
  <c r="AO28" i="81" s="1"/>
  <c r="AK10" i="82"/>
  <c r="AK10" i="81"/>
  <c r="AK30" i="81" s="1"/>
  <c r="AI19" i="82"/>
  <c r="AI19" i="81"/>
  <c r="AI39" i="81" s="1"/>
  <c r="AL21" i="81"/>
  <c r="AL41" i="81" s="1"/>
  <c r="AL21" i="82"/>
  <c r="AB8" i="82"/>
  <c r="AB8" i="81"/>
  <c r="AB28" i="81" s="1"/>
  <c r="AK8" i="82"/>
  <c r="AK8" i="81"/>
  <c r="AK28" i="81" s="1"/>
  <c r="U11" i="92"/>
  <c r="U11" i="91"/>
  <c r="U27" i="91" s="1"/>
  <c r="U11" i="78"/>
  <c r="U27" i="78" s="1"/>
  <c r="U10" i="77"/>
  <c r="U26" i="77" s="1"/>
  <c r="U10" i="89"/>
  <c r="U26" i="89" s="1"/>
  <c r="U10" i="90"/>
  <c r="AF10" i="58"/>
  <c r="AF30" i="58" s="1"/>
  <c r="AF10" i="82"/>
  <c r="AF10" i="81"/>
  <c r="AF30" i="81" s="1"/>
  <c r="AO10" i="82"/>
  <c r="AO10" i="81"/>
  <c r="AO30" i="81" s="1"/>
  <c r="AC19" i="82"/>
  <c r="AC19" i="81"/>
  <c r="AC39" i="81" s="1"/>
  <c r="AI21" i="82"/>
  <c r="AI21" i="81"/>
  <c r="AI41" i="81" s="1"/>
  <c r="R11" i="92"/>
  <c r="R11" i="91"/>
  <c r="R27" i="91" s="1"/>
  <c r="R11" i="78"/>
  <c r="R27" i="78" s="1"/>
  <c r="AC10" i="58"/>
  <c r="AC30" i="58" s="1"/>
  <c r="R10" i="90"/>
  <c r="R10" i="89"/>
  <c r="R26" i="89" s="1"/>
  <c r="AC21" i="58"/>
  <c r="AC41" i="58" s="1"/>
  <c r="R9" i="92"/>
  <c r="R9" i="91"/>
  <c r="R25" i="91" s="1"/>
  <c r="R9" i="78"/>
  <c r="R25" i="78" s="1"/>
  <c r="R8" i="90"/>
  <c r="R8" i="89"/>
  <c r="R24" i="89" s="1"/>
  <c r="AC8" i="58"/>
  <c r="AC28" i="58" s="1"/>
  <c r="AB19" i="58"/>
  <c r="AB39" i="58" s="1"/>
  <c r="Q9" i="92"/>
  <c r="Q9" i="91"/>
  <c r="Q25" i="91" s="1"/>
  <c r="Q9" i="78"/>
  <c r="Q25" i="78" s="1"/>
  <c r="Q8" i="90"/>
  <c r="Q8" i="89"/>
  <c r="Q24" i="89" s="1"/>
  <c r="AB8" i="58"/>
  <c r="AB28" i="58" s="1"/>
  <c r="AC19" i="58"/>
  <c r="AC39" i="58" s="1"/>
  <c r="Q11" i="92"/>
  <c r="Q11" i="91"/>
  <c r="Q27" i="91" s="1"/>
  <c r="Q11" i="78"/>
  <c r="Q27" i="78" s="1"/>
  <c r="Q10" i="90"/>
  <c r="Q10" i="89"/>
  <c r="Q26" i="89" s="1"/>
  <c r="AB10" i="58"/>
  <c r="AB30" i="58" s="1"/>
  <c r="AB21" i="58"/>
  <c r="AB41" i="58" s="1"/>
  <c r="Q10" i="77"/>
  <c r="Q26" i="77" s="1"/>
  <c r="Q8" i="77"/>
  <c r="Q24" i="77" s="1"/>
  <c r="R10" i="77"/>
  <c r="R26" i="77" s="1"/>
  <c r="R8" i="77"/>
  <c r="R24" i="77" s="1"/>
  <c r="C11" i="62"/>
  <c r="C23" i="62" s="1"/>
  <c r="G5" i="62"/>
  <c r="G17" i="62" s="1"/>
  <c r="H8" i="62"/>
  <c r="H20" i="62" s="1"/>
  <c r="C5" i="62"/>
  <c r="C17" i="62" s="1"/>
  <c r="G8" i="62"/>
  <c r="G20" i="62" s="1"/>
  <c r="G11" i="62"/>
  <c r="G23" i="62" s="1"/>
  <c r="C21" i="62"/>
  <c r="I8" i="62"/>
  <c r="I20" i="62" s="1"/>
  <c r="E8" i="62"/>
  <c r="E20" i="62" s="1"/>
  <c r="B5" i="62"/>
  <c r="B17" i="62" s="1"/>
  <c r="J5" i="62"/>
  <c r="J17" i="62" s="1"/>
  <c r="E5" i="62"/>
  <c r="E17" i="62" s="1"/>
  <c r="E11" i="62"/>
  <c r="E23" i="62" s="1"/>
  <c r="F11" i="62"/>
  <c r="F23" i="62" s="1"/>
  <c r="J11" i="82"/>
  <c r="J11" i="58"/>
  <c r="J31" i="58" s="1"/>
  <c r="J11" i="81"/>
  <c r="J31" i="81" s="1"/>
  <c r="U13" i="82"/>
  <c r="E13" i="58"/>
  <c r="E33" i="58" s="1"/>
  <c r="E13" i="81"/>
  <c r="E33" i="81" s="1"/>
  <c r="E13" i="82"/>
  <c r="F14" i="92"/>
  <c r="F13" i="90"/>
  <c r="F13" i="77"/>
  <c r="F29" i="77" s="1"/>
  <c r="Q13" i="82"/>
  <c r="Q13" i="81"/>
  <c r="Q33" i="81" s="1"/>
  <c r="C14" i="91"/>
  <c r="C30" i="91" s="1"/>
  <c r="C14" i="78"/>
  <c r="C30" i="78" s="1"/>
  <c r="C13" i="90"/>
  <c r="C13" i="81"/>
  <c r="C33" i="81" s="1"/>
  <c r="K13" i="82"/>
  <c r="K13" i="58"/>
  <c r="K33" i="58" s="1"/>
  <c r="K13" i="81"/>
  <c r="K33" i="81" s="1"/>
  <c r="H12" i="92"/>
  <c r="H12" i="91"/>
  <c r="H28" i="91" s="1"/>
  <c r="H12" i="78"/>
  <c r="H28" i="78" s="1"/>
  <c r="H11" i="90"/>
  <c r="H11" i="89"/>
  <c r="H27" i="89" s="1"/>
  <c r="H11" i="77"/>
  <c r="H27" i="77" s="1"/>
  <c r="S11" i="82"/>
  <c r="S11" i="81"/>
  <c r="S31" i="81" s="1"/>
  <c r="S11" i="58"/>
  <c r="S31" i="58" s="1"/>
  <c r="M13" i="90"/>
  <c r="M13" i="77"/>
  <c r="M29" i="77" s="1"/>
  <c r="X13" i="58"/>
  <c r="X33" i="58" s="1"/>
  <c r="I13" i="82"/>
  <c r="I13" i="58"/>
  <c r="I33" i="58" s="1"/>
  <c r="I13" i="81"/>
  <c r="I33" i="81" s="1"/>
  <c r="N13" i="90"/>
  <c r="G12" i="92"/>
  <c r="G12" i="91"/>
  <c r="G28" i="91" s="1"/>
  <c r="G12" i="78"/>
  <c r="G28" i="78" s="1"/>
  <c r="G11" i="90"/>
  <c r="G11" i="89"/>
  <c r="G27" i="89" s="1"/>
  <c r="G11" i="77"/>
  <c r="G27" i="77" s="1"/>
  <c r="R11" i="82"/>
  <c r="R11" i="58"/>
  <c r="R31" i="58" s="1"/>
  <c r="R11" i="81"/>
  <c r="R31" i="81" s="1"/>
  <c r="M13" i="58"/>
  <c r="M33" i="58" s="1"/>
  <c r="M13" i="81"/>
  <c r="M33" i="81" s="1"/>
  <c r="M13" i="82"/>
  <c r="H10" i="81"/>
  <c r="H30" i="81" s="1"/>
  <c r="H10" i="82"/>
  <c r="H10" i="58"/>
  <c r="H30" i="58" s="1"/>
  <c r="L12" i="92"/>
  <c r="L11" i="77"/>
  <c r="L27" i="77" s="1"/>
  <c r="W11" i="81"/>
  <c r="W31" i="81" s="1"/>
  <c r="W11" i="82"/>
  <c r="O11" i="92"/>
  <c r="O11" i="91"/>
  <c r="O27" i="91" s="1"/>
  <c r="O10" i="89"/>
  <c r="O26" i="89" s="1"/>
  <c r="O11" i="78"/>
  <c r="O27" i="78" s="1"/>
  <c r="O10" i="77"/>
  <c r="O26" i="77" s="1"/>
  <c r="O10" i="90"/>
  <c r="Z10" i="81"/>
  <c r="Z30" i="81" s="1"/>
  <c r="Z10" i="82"/>
  <c r="Z10" i="58"/>
  <c r="Z30" i="58" s="1"/>
  <c r="I14" i="92"/>
  <c r="I14" i="91"/>
  <c r="I30" i="91" s="1"/>
  <c r="I13" i="90"/>
  <c r="I13" i="89"/>
  <c r="I29" i="89" s="1"/>
  <c r="I14" i="78"/>
  <c r="I30" i="78" s="1"/>
  <c r="I13" i="77"/>
  <c r="I29" i="77" s="1"/>
  <c r="T13" i="58"/>
  <c r="T33" i="58" s="1"/>
  <c r="T13" i="81"/>
  <c r="T33" i="81" s="1"/>
  <c r="T13" i="82"/>
  <c r="P19" i="58"/>
  <c r="P39" i="58" s="1"/>
  <c r="P19" i="81"/>
  <c r="P39" i="81" s="1"/>
  <c r="P19" i="82"/>
  <c r="L21" i="82"/>
  <c r="L21" i="58"/>
  <c r="L41" i="58" s="1"/>
  <c r="L21" i="81"/>
  <c r="L41" i="81" s="1"/>
  <c r="O8" i="58"/>
  <c r="O28" i="58" s="1"/>
  <c r="O8" i="81"/>
  <c r="O28" i="81" s="1"/>
  <c r="O8" i="82"/>
  <c r="F10" i="58"/>
  <c r="F30" i="58" s="1"/>
  <c r="F10" i="81"/>
  <c r="F30" i="81" s="1"/>
  <c r="F10" i="82"/>
  <c r="K11" i="92"/>
  <c r="K11" i="78"/>
  <c r="K27" i="78" s="1"/>
  <c r="K10" i="90"/>
  <c r="K10" i="89"/>
  <c r="K26" i="89" s="1"/>
  <c r="K10" i="77"/>
  <c r="K26" i="77" s="1"/>
  <c r="K11" i="91"/>
  <c r="K27" i="91" s="1"/>
  <c r="V10" i="58"/>
  <c r="V30" i="58" s="1"/>
  <c r="V10" i="81"/>
  <c r="V30" i="81" s="1"/>
  <c r="V10" i="82"/>
  <c r="L19" i="81"/>
  <c r="L39" i="81" s="1"/>
  <c r="L19" i="82"/>
  <c r="L19" i="58"/>
  <c r="L39" i="58" s="1"/>
  <c r="T19" i="81"/>
  <c r="T39" i="81" s="1"/>
  <c r="T19" i="82"/>
  <c r="T19" i="58"/>
  <c r="T39" i="58" s="1"/>
  <c r="P21" i="58"/>
  <c r="P41" i="58" s="1"/>
  <c r="P21" i="81"/>
  <c r="P41" i="81" s="1"/>
  <c r="P21" i="82"/>
  <c r="X21" i="58"/>
  <c r="X41" i="58" s="1"/>
  <c r="X21" i="81"/>
  <c r="X41" i="81" s="1"/>
  <c r="X21" i="82"/>
  <c r="M11" i="92"/>
  <c r="M10" i="90"/>
  <c r="M11" i="91"/>
  <c r="M27" i="91" s="1"/>
  <c r="M10" i="89"/>
  <c r="M26" i="89" s="1"/>
  <c r="M11" i="78"/>
  <c r="M27" i="78" s="1"/>
  <c r="M10" i="77"/>
  <c r="M26" i="77" s="1"/>
  <c r="X10" i="81"/>
  <c r="X30" i="81" s="1"/>
  <c r="X10" i="58"/>
  <c r="X30" i="58" s="1"/>
  <c r="X10" i="82"/>
  <c r="B14" i="91"/>
  <c r="B30" i="91" s="1"/>
  <c r="B14" i="92"/>
  <c r="B14" i="78"/>
  <c r="B30" i="78" s="1"/>
  <c r="B13" i="90"/>
  <c r="B13" i="89"/>
  <c r="B29" i="89" s="1"/>
  <c r="B13" i="77"/>
  <c r="B29" i="77" s="1"/>
  <c r="B13" i="82"/>
  <c r="B13" i="81"/>
  <c r="B33" i="81" s="1"/>
  <c r="B13" i="58"/>
  <c r="B33" i="58" s="1"/>
  <c r="Z21" i="58"/>
  <c r="Z41" i="58" s="1"/>
  <c r="Z21" i="81"/>
  <c r="Z41" i="81" s="1"/>
  <c r="Z21" i="82"/>
  <c r="C9" i="92"/>
  <c r="C9" i="91"/>
  <c r="C25" i="91" s="1"/>
  <c r="C9" i="78"/>
  <c r="C25" i="78" s="1"/>
  <c r="C8" i="90"/>
  <c r="C8" i="89"/>
  <c r="C24" i="89" s="1"/>
  <c r="C8" i="77"/>
  <c r="C24" i="77" s="1"/>
  <c r="C8" i="81"/>
  <c r="C28" i="81" s="1"/>
  <c r="C8" i="82"/>
  <c r="C8" i="58"/>
  <c r="C28" i="58" s="1"/>
  <c r="G8" i="58"/>
  <c r="G28" i="58" s="1"/>
  <c r="G8" i="81"/>
  <c r="G28" i="81" s="1"/>
  <c r="G8" i="82"/>
  <c r="L9" i="92"/>
  <c r="L9" i="91"/>
  <c r="L25" i="91" s="1"/>
  <c r="L9" i="78"/>
  <c r="L25" i="78" s="1"/>
  <c r="L8" i="90"/>
  <c r="L8" i="89"/>
  <c r="L24" i="89" s="1"/>
  <c r="L8" i="77"/>
  <c r="L24" i="77" s="1"/>
  <c r="W8" i="58"/>
  <c r="W28" i="58" s="1"/>
  <c r="W8" i="81"/>
  <c r="W28" i="81" s="1"/>
  <c r="W8" i="82"/>
  <c r="N10" i="58"/>
  <c r="N30" i="58" s="1"/>
  <c r="N10" i="81"/>
  <c r="N30" i="81" s="1"/>
  <c r="N10" i="82"/>
  <c r="H8" i="58"/>
  <c r="H28" i="58" s="1"/>
  <c r="H8" i="81"/>
  <c r="H28" i="81" s="1"/>
  <c r="H8" i="82"/>
  <c r="E9" i="92"/>
  <c r="E9" i="78"/>
  <c r="E25" i="78" s="1"/>
  <c r="E8" i="90"/>
  <c r="E8" i="89"/>
  <c r="E24" i="89" s="1"/>
  <c r="E8" i="77"/>
  <c r="E24" i="77" s="1"/>
  <c r="E9" i="91"/>
  <c r="E25" i="91" s="1"/>
  <c r="P8" i="58"/>
  <c r="P28" i="58" s="1"/>
  <c r="P8" i="81"/>
  <c r="P28" i="81" s="1"/>
  <c r="P8" i="82"/>
  <c r="M9" i="92"/>
  <c r="M9" i="78"/>
  <c r="M25" i="78" s="1"/>
  <c r="M8" i="90"/>
  <c r="M8" i="89"/>
  <c r="M24" i="89" s="1"/>
  <c r="M8" i="77"/>
  <c r="M24" i="77" s="1"/>
  <c r="M9" i="91"/>
  <c r="M25" i="91" s="1"/>
  <c r="X8" i="58"/>
  <c r="X28" i="58" s="1"/>
  <c r="X8" i="81"/>
  <c r="X28" i="81" s="1"/>
  <c r="X8" i="82"/>
  <c r="G10" i="58"/>
  <c r="G30" i="58" s="1"/>
  <c r="G10" i="81"/>
  <c r="G30" i="81" s="1"/>
  <c r="G10" i="82"/>
  <c r="O10" i="58"/>
  <c r="O30" i="58" s="1"/>
  <c r="O10" i="81"/>
  <c r="O30" i="81" s="1"/>
  <c r="O10" i="82"/>
  <c r="L11" i="92"/>
  <c r="L10" i="90"/>
  <c r="L11" i="78"/>
  <c r="L27" i="78" s="1"/>
  <c r="L10" i="77"/>
  <c r="L26" i="77" s="1"/>
  <c r="L11" i="91"/>
  <c r="L27" i="91" s="1"/>
  <c r="L10" i="89"/>
  <c r="L26" i="89" s="1"/>
  <c r="W10" i="58"/>
  <c r="W30" i="58" s="1"/>
  <c r="W10" i="81"/>
  <c r="W30" i="81" s="1"/>
  <c r="W10" i="82"/>
  <c r="M19" i="82"/>
  <c r="M19" i="58"/>
  <c r="M39" i="58" s="1"/>
  <c r="M19" i="81"/>
  <c r="M39" i="81" s="1"/>
  <c r="U19" i="82"/>
  <c r="U19" i="58"/>
  <c r="U39" i="58" s="1"/>
  <c r="U19" i="81"/>
  <c r="U39" i="81" s="1"/>
  <c r="Q21" i="58"/>
  <c r="Q41" i="58" s="1"/>
  <c r="Q21" i="81"/>
  <c r="Q41" i="81" s="1"/>
  <c r="Q21" i="82"/>
  <c r="Y21" i="58"/>
  <c r="Y41" i="58" s="1"/>
  <c r="Y21" i="81"/>
  <c r="Y41" i="81" s="1"/>
  <c r="Y21" i="82"/>
  <c r="I8" i="81"/>
  <c r="I28" i="81" s="1"/>
  <c r="I8" i="82"/>
  <c r="I8" i="58"/>
  <c r="I28" i="58" s="1"/>
  <c r="G11" i="81"/>
  <c r="G31" i="81" s="1"/>
  <c r="G11" i="82"/>
  <c r="G11" i="58"/>
  <c r="G31" i="58" s="1"/>
  <c r="B9" i="92"/>
  <c r="B9" i="91"/>
  <c r="B25" i="91" s="1"/>
  <c r="B9" i="78"/>
  <c r="B25" i="78" s="1"/>
  <c r="B8" i="89"/>
  <c r="B24" i="89" s="1"/>
  <c r="B8" i="77"/>
  <c r="B24" i="77" s="1"/>
  <c r="B8" i="90"/>
  <c r="B8" i="58"/>
  <c r="B28" i="58" s="1"/>
  <c r="B8" i="81"/>
  <c r="B28" i="81" s="1"/>
  <c r="B8" i="82"/>
  <c r="J8" i="58"/>
  <c r="J28" i="58" s="1"/>
  <c r="J8" i="81"/>
  <c r="J28" i="81" s="1"/>
  <c r="J8" i="82"/>
  <c r="G9" i="92"/>
  <c r="G9" i="91"/>
  <c r="G25" i="91" s="1"/>
  <c r="G9" i="78"/>
  <c r="G25" i="78" s="1"/>
  <c r="G8" i="90"/>
  <c r="G8" i="89"/>
  <c r="G24" i="89" s="1"/>
  <c r="G8" i="77"/>
  <c r="G24" i="77" s="1"/>
  <c r="R8" i="58"/>
  <c r="R28" i="58" s="1"/>
  <c r="R8" i="81"/>
  <c r="R28" i="81" s="1"/>
  <c r="R8" i="82"/>
  <c r="O9" i="92"/>
  <c r="O8" i="90"/>
  <c r="O9" i="91"/>
  <c r="O25" i="91" s="1"/>
  <c r="O8" i="89"/>
  <c r="O24" i="89" s="1"/>
  <c r="O8" i="77"/>
  <c r="O24" i="77" s="1"/>
  <c r="O9" i="78"/>
  <c r="O25" i="78" s="1"/>
  <c r="Z8" i="58"/>
  <c r="Z28" i="58" s="1"/>
  <c r="Z8" i="81"/>
  <c r="Z28" i="81" s="1"/>
  <c r="Z8" i="82"/>
  <c r="I10" i="58"/>
  <c r="I30" i="58" s="1"/>
  <c r="I10" i="81"/>
  <c r="I30" i="81" s="1"/>
  <c r="I10" i="82"/>
  <c r="F11" i="92"/>
  <c r="F11" i="91"/>
  <c r="F27" i="91" s="1"/>
  <c r="F11" i="78"/>
  <c r="F27" i="78" s="1"/>
  <c r="F10" i="90"/>
  <c r="F10" i="89"/>
  <c r="F26" i="89" s="1"/>
  <c r="F10" i="77"/>
  <c r="F26" i="77" s="1"/>
  <c r="Q10" i="58"/>
  <c r="Q30" i="58" s="1"/>
  <c r="Q10" i="81"/>
  <c r="Q30" i="81" s="1"/>
  <c r="Q10" i="82"/>
  <c r="N11" i="92"/>
  <c r="N11" i="91"/>
  <c r="N27" i="91" s="1"/>
  <c r="N10" i="89"/>
  <c r="N26" i="89" s="1"/>
  <c r="N11" i="78"/>
  <c r="N27" i="78" s="1"/>
  <c r="N10" i="77"/>
  <c r="N26" i="77" s="1"/>
  <c r="N10" i="90"/>
  <c r="Y10" i="58"/>
  <c r="Y30" i="58" s="1"/>
  <c r="Y10" i="81"/>
  <c r="Y30" i="81" s="1"/>
  <c r="Y10" i="82"/>
  <c r="O19" i="82"/>
  <c r="O19" i="58"/>
  <c r="O39" i="58" s="1"/>
  <c r="O19" i="81"/>
  <c r="O39" i="81" s="1"/>
  <c r="W19" i="82"/>
  <c r="W19" i="58"/>
  <c r="W39" i="58" s="1"/>
  <c r="W19" i="81"/>
  <c r="W39" i="81" s="1"/>
  <c r="K21" i="81"/>
  <c r="K41" i="81" s="1"/>
  <c r="K21" i="82"/>
  <c r="K21" i="58"/>
  <c r="K41" i="58" s="1"/>
  <c r="S21" i="81"/>
  <c r="S41" i="81" s="1"/>
  <c r="S21" i="82"/>
  <c r="S21" i="58"/>
  <c r="S41" i="58" s="1"/>
  <c r="AA21" i="81"/>
  <c r="AA41" i="81" s="1"/>
  <c r="AA21" i="82"/>
  <c r="AA21" i="58"/>
  <c r="AA41" i="58" s="1"/>
  <c r="P9" i="92"/>
  <c r="P9" i="91"/>
  <c r="P25" i="91" s="1"/>
  <c r="P8" i="89"/>
  <c r="P24" i="89" s="1"/>
  <c r="P9" i="78"/>
  <c r="P25" i="78" s="1"/>
  <c r="P8" i="77"/>
  <c r="P24" i="77" s="1"/>
  <c r="P8" i="90"/>
  <c r="AA8" i="81"/>
  <c r="AA28" i="81" s="1"/>
  <c r="AA8" i="82"/>
  <c r="AA8" i="58"/>
  <c r="AA28" i="58" s="1"/>
  <c r="D14" i="92"/>
  <c r="D14" i="91"/>
  <c r="D30" i="91" s="1"/>
  <c r="D14" i="78"/>
  <c r="D30" i="78" s="1"/>
  <c r="D13" i="90"/>
  <c r="D13" i="89"/>
  <c r="D29" i="89" s="1"/>
  <c r="D13" i="77"/>
  <c r="D29" i="77" s="1"/>
  <c r="D13" i="58"/>
  <c r="D33" i="58" s="1"/>
  <c r="D13" i="81"/>
  <c r="D33" i="81" s="1"/>
  <c r="D13" i="82"/>
  <c r="T21" i="82"/>
  <c r="T21" i="58"/>
  <c r="T41" i="58" s="1"/>
  <c r="T21" i="81"/>
  <c r="T41" i="81" s="1"/>
  <c r="V19" i="82"/>
  <c r="V19" i="81"/>
  <c r="V39" i="81" s="1"/>
  <c r="V19" i="58"/>
  <c r="V39" i="58" s="1"/>
  <c r="R21" i="58"/>
  <c r="R41" i="58" s="1"/>
  <c r="R21" i="81"/>
  <c r="R41" i="81" s="1"/>
  <c r="R21" i="82"/>
  <c r="K8" i="81"/>
  <c r="K28" i="81" s="1"/>
  <c r="K8" i="82"/>
  <c r="K8" i="58"/>
  <c r="K28" i="58" s="1"/>
  <c r="B11" i="92"/>
  <c r="B11" i="91"/>
  <c r="B27" i="91" s="1"/>
  <c r="B11" i="78"/>
  <c r="B27" i="78" s="1"/>
  <c r="B10" i="90"/>
  <c r="B10" i="89"/>
  <c r="B26" i="89" s="1"/>
  <c r="B10" i="77"/>
  <c r="B26" i="77" s="1"/>
  <c r="B10" i="81"/>
  <c r="B30" i="81" s="1"/>
  <c r="B10" i="82"/>
  <c r="B10" i="58"/>
  <c r="B30" i="58" s="1"/>
  <c r="I9" i="92"/>
  <c r="I9" i="91"/>
  <c r="I25" i="91" s="1"/>
  <c r="I9" i="78"/>
  <c r="I25" i="78" s="1"/>
  <c r="I8" i="90"/>
  <c r="I8" i="89"/>
  <c r="I24" i="89" s="1"/>
  <c r="I8" i="77"/>
  <c r="I24" i="77" s="1"/>
  <c r="T8" i="82"/>
  <c r="T8" i="58"/>
  <c r="T28" i="58" s="1"/>
  <c r="T8" i="81"/>
  <c r="T28" i="81" s="1"/>
  <c r="C11" i="92"/>
  <c r="C11" i="78"/>
  <c r="C27" i="78" s="1"/>
  <c r="C10" i="90"/>
  <c r="C10" i="89"/>
  <c r="C26" i="89" s="1"/>
  <c r="C10" i="77"/>
  <c r="C26" i="77" s="1"/>
  <c r="C11" i="91"/>
  <c r="C27" i="91" s="1"/>
  <c r="C10" i="82"/>
  <c r="C10" i="58"/>
  <c r="C30" i="58" s="1"/>
  <c r="C10" i="81"/>
  <c r="C30" i="81" s="1"/>
  <c r="K10" i="82"/>
  <c r="K10" i="58"/>
  <c r="K30" i="58" s="1"/>
  <c r="K10" i="81"/>
  <c r="K30" i="81" s="1"/>
  <c r="Q19" i="58"/>
  <c r="Q39" i="58" s="1"/>
  <c r="Q19" i="81"/>
  <c r="Q39" i="81" s="1"/>
  <c r="Q19" i="82"/>
  <c r="Y19" i="58"/>
  <c r="Y39" i="58" s="1"/>
  <c r="Y19" i="81"/>
  <c r="Y39" i="81" s="1"/>
  <c r="Y19" i="82"/>
  <c r="M21" i="82"/>
  <c r="M21" i="81"/>
  <c r="M41" i="81" s="1"/>
  <c r="M21" i="58"/>
  <c r="M41" i="58" s="1"/>
  <c r="U21" i="82"/>
  <c r="U21" i="81"/>
  <c r="U41" i="81" s="1"/>
  <c r="U21" i="58"/>
  <c r="U41" i="58" s="1"/>
  <c r="N9" i="92"/>
  <c r="N8" i="90"/>
  <c r="N9" i="78"/>
  <c r="N25" i="78" s="1"/>
  <c r="N8" i="77"/>
  <c r="N24" i="77" s="1"/>
  <c r="N9" i="91"/>
  <c r="N25" i="91" s="1"/>
  <c r="N8" i="89"/>
  <c r="N24" i="89" s="1"/>
  <c r="Y8" i="81"/>
  <c r="Y28" i="81" s="1"/>
  <c r="Y8" i="58"/>
  <c r="Y28" i="58" s="1"/>
  <c r="Y8" i="82"/>
  <c r="N19" i="82"/>
  <c r="N19" i="81"/>
  <c r="N39" i="81" s="1"/>
  <c r="N19" i="58"/>
  <c r="N39" i="58" s="1"/>
  <c r="J10" i="81"/>
  <c r="J30" i="81" s="1"/>
  <c r="J10" i="82"/>
  <c r="J10" i="58"/>
  <c r="J30" i="58" s="1"/>
  <c r="L13" i="58"/>
  <c r="L33" i="58" s="1"/>
  <c r="L13" i="81"/>
  <c r="L33" i="81" s="1"/>
  <c r="L13" i="82"/>
  <c r="X19" i="58"/>
  <c r="X39" i="58" s="1"/>
  <c r="X19" i="81"/>
  <c r="X39" i="81" s="1"/>
  <c r="X19" i="82"/>
  <c r="D9" i="92"/>
  <c r="D9" i="91"/>
  <c r="D25" i="91" s="1"/>
  <c r="D9" i="78"/>
  <c r="D25" i="78" s="1"/>
  <c r="D8" i="90"/>
  <c r="D8" i="89"/>
  <c r="D24" i="89" s="1"/>
  <c r="D8" i="77"/>
  <c r="D24" i="77" s="1"/>
  <c r="D8" i="82"/>
  <c r="D8" i="58"/>
  <c r="D28" i="58" s="1"/>
  <c r="D8" i="81"/>
  <c r="D28" i="81" s="1"/>
  <c r="L8" i="82"/>
  <c r="L8" i="58"/>
  <c r="L28" i="58" s="1"/>
  <c r="L8" i="81"/>
  <c r="L28" i="81" s="1"/>
  <c r="P11" i="92"/>
  <c r="P11" i="91"/>
  <c r="P27" i="91" s="1"/>
  <c r="P11" i="78"/>
  <c r="P27" i="78" s="1"/>
  <c r="P10" i="89"/>
  <c r="P26" i="89" s="1"/>
  <c r="P10" i="77"/>
  <c r="P26" i="77" s="1"/>
  <c r="P10" i="90"/>
  <c r="AA10" i="82"/>
  <c r="AA10" i="58"/>
  <c r="AA30" i="58" s="1"/>
  <c r="AA10" i="81"/>
  <c r="AA30" i="81" s="1"/>
  <c r="E8" i="82"/>
  <c r="E8" i="81"/>
  <c r="E28" i="81" s="1"/>
  <c r="E8" i="58"/>
  <c r="E28" i="58" s="1"/>
  <c r="M8" i="82"/>
  <c r="M8" i="81"/>
  <c r="M28" i="81" s="1"/>
  <c r="M8" i="58"/>
  <c r="M28" i="58" s="1"/>
  <c r="J9" i="92"/>
  <c r="J9" i="91"/>
  <c r="J25" i="91" s="1"/>
  <c r="J9" i="78"/>
  <c r="J25" i="78" s="1"/>
  <c r="J8" i="90"/>
  <c r="J8" i="89"/>
  <c r="J24" i="89" s="1"/>
  <c r="J8" i="77"/>
  <c r="J24" i="77" s="1"/>
  <c r="U8" i="82"/>
  <c r="U8" i="81"/>
  <c r="U28" i="81" s="1"/>
  <c r="U8" i="58"/>
  <c r="U28" i="58" s="1"/>
  <c r="D11" i="92"/>
  <c r="D10" i="90"/>
  <c r="D10" i="77"/>
  <c r="D26" i="77" s="1"/>
  <c r="D11" i="91"/>
  <c r="D27" i="91" s="1"/>
  <c r="D11" i="78"/>
  <c r="D27" i="78" s="1"/>
  <c r="D10" i="89"/>
  <c r="D26" i="89" s="1"/>
  <c r="D10" i="82"/>
  <c r="D10" i="81"/>
  <c r="D30" i="81" s="1"/>
  <c r="D10" i="58"/>
  <c r="D30" i="58" s="1"/>
  <c r="L10" i="82"/>
  <c r="L10" i="81"/>
  <c r="L30" i="81" s="1"/>
  <c r="L10" i="58"/>
  <c r="L30" i="58" s="1"/>
  <c r="I11" i="92"/>
  <c r="I11" i="91"/>
  <c r="I27" i="91" s="1"/>
  <c r="I11" i="78"/>
  <c r="I27" i="78" s="1"/>
  <c r="I10" i="90"/>
  <c r="I10" i="89"/>
  <c r="I26" i="89" s="1"/>
  <c r="I10" i="77"/>
  <c r="I26" i="77" s="1"/>
  <c r="T10" i="82"/>
  <c r="T10" i="81"/>
  <c r="T30" i="81" s="1"/>
  <c r="T10" i="58"/>
  <c r="T30" i="58" s="1"/>
  <c r="R19" i="58"/>
  <c r="R39" i="58" s="1"/>
  <c r="R19" i="81"/>
  <c r="R39" i="81" s="1"/>
  <c r="R19" i="82"/>
  <c r="Z19" i="58"/>
  <c r="Z39" i="58" s="1"/>
  <c r="Z19" i="81"/>
  <c r="Z39" i="81" s="1"/>
  <c r="N21" i="82"/>
  <c r="N21" i="58"/>
  <c r="N41" i="58" s="1"/>
  <c r="N21" i="81"/>
  <c r="N41" i="81" s="1"/>
  <c r="V21" i="82"/>
  <c r="V21" i="58"/>
  <c r="V41" i="58" s="1"/>
  <c r="V21" i="81"/>
  <c r="V41" i="81" s="1"/>
  <c r="F9" i="92"/>
  <c r="F8" i="90"/>
  <c r="F8" i="77"/>
  <c r="F24" i="77" s="1"/>
  <c r="F9" i="91"/>
  <c r="F25" i="91" s="1"/>
  <c r="F9" i="78"/>
  <c r="F25" i="78" s="1"/>
  <c r="F8" i="89"/>
  <c r="F24" i="89" s="1"/>
  <c r="Q8" i="81"/>
  <c r="Q28" i="81" s="1"/>
  <c r="Q8" i="82"/>
  <c r="Q8" i="58"/>
  <c r="Q28" i="58" s="1"/>
  <c r="E11" i="92"/>
  <c r="E11" i="91"/>
  <c r="E27" i="91" s="1"/>
  <c r="E11" i="78"/>
  <c r="E27" i="78" s="1"/>
  <c r="E10" i="90"/>
  <c r="E10" i="89"/>
  <c r="E26" i="89" s="1"/>
  <c r="E10" i="77"/>
  <c r="E26" i="77" s="1"/>
  <c r="P10" i="81"/>
  <c r="P30" i="81" s="1"/>
  <c r="P10" i="58"/>
  <c r="P30" i="58" s="1"/>
  <c r="P10" i="82"/>
  <c r="O11" i="81"/>
  <c r="O31" i="81" s="1"/>
  <c r="O11" i="82"/>
  <c r="O11" i="58"/>
  <c r="O31" i="58" s="1"/>
  <c r="O14" i="92"/>
  <c r="O14" i="78"/>
  <c r="O30" i="78" s="1"/>
  <c r="O13" i="90"/>
  <c r="O14" i="91"/>
  <c r="O30" i="91" s="1"/>
  <c r="O13" i="89"/>
  <c r="O29" i="89" s="1"/>
  <c r="O13" i="77"/>
  <c r="O29" i="77" s="1"/>
  <c r="Z13" i="82"/>
  <c r="Z13" i="81"/>
  <c r="Z33" i="81" s="1"/>
  <c r="Z13" i="58"/>
  <c r="Z33" i="58" s="1"/>
  <c r="H9" i="92"/>
  <c r="H9" i="91"/>
  <c r="H25" i="91" s="1"/>
  <c r="H9" i="78"/>
  <c r="H25" i="78" s="1"/>
  <c r="H8" i="90"/>
  <c r="H8" i="89"/>
  <c r="H24" i="89" s="1"/>
  <c r="H8" i="77"/>
  <c r="H24" i="77" s="1"/>
  <c r="S8" i="81"/>
  <c r="S28" i="81" s="1"/>
  <c r="S8" i="82"/>
  <c r="S8" i="58"/>
  <c r="S28" i="58" s="1"/>
  <c r="G11" i="92"/>
  <c r="G11" i="91"/>
  <c r="G27" i="91" s="1"/>
  <c r="G11" i="78"/>
  <c r="G27" i="78" s="1"/>
  <c r="G10" i="90"/>
  <c r="G10" i="89"/>
  <c r="G26" i="89" s="1"/>
  <c r="G10" i="77"/>
  <c r="G26" i="77" s="1"/>
  <c r="R10" i="81"/>
  <c r="R30" i="81" s="1"/>
  <c r="R10" i="82"/>
  <c r="R10" i="58"/>
  <c r="R30" i="58" s="1"/>
  <c r="H11" i="92"/>
  <c r="H11" i="91"/>
  <c r="H27" i="91" s="1"/>
  <c r="H11" i="78"/>
  <c r="H27" i="78" s="1"/>
  <c r="H10" i="90"/>
  <c r="H10" i="89"/>
  <c r="H26" i="89" s="1"/>
  <c r="H10" i="77"/>
  <c r="H26" i="77" s="1"/>
  <c r="S10" i="82"/>
  <c r="S10" i="58"/>
  <c r="S30" i="58" s="1"/>
  <c r="S10" i="81"/>
  <c r="S30" i="81" s="1"/>
  <c r="F8" i="82"/>
  <c r="F8" i="58"/>
  <c r="F28" i="58" s="1"/>
  <c r="F8" i="81"/>
  <c r="F28" i="81" s="1"/>
  <c r="N8" i="82"/>
  <c r="N8" i="58"/>
  <c r="N28" i="58" s="1"/>
  <c r="N8" i="81"/>
  <c r="N28" i="81" s="1"/>
  <c r="K9" i="92"/>
  <c r="K9" i="91"/>
  <c r="K25" i="91" s="1"/>
  <c r="K9" i="78"/>
  <c r="K25" i="78" s="1"/>
  <c r="K8" i="90"/>
  <c r="K8" i="89"/>
  <c r="K24" i="89" s="1"/>
  <c r="K8" i="77"/>
  <c r="K24" i="77" s="1"/>
  <c r="V8" i="82"/>
  <c r="V8" i="58"/>
  <c r="V28" i="58" s="1"/>
  <c r="V8" i="81"/>
  <c r="V28" i="81" s="1"/>
  <c r="E10" i="82"/>
  <c r="E10" i="58"/>
  <c r="E30" i="58" s="1"/>
  <c r="E10" i="81"/>
  <c r="E30" i="81" s="1"/>
  <c r="M10" i="82"/>
  <c r="M10" i="58"/>
  <c r="M30" i="58" s="1"/>
  <c r="M10" i="81"/>
  <c r="M30" i="81" s="1"/>
  <c r="J11" i="92"/>
  <c r="J11" i="91"/>
  <c r="J27" i="91" s="1"/>
  <c r="J11" i="78"/>
  <c r="J27" i="78" s="1"/>
  <c r="J10" i="90"/>
  <c r="J10" i="89"/>
  <c r="J26" i="89" s="1"/>
  <c r="J10" i="77"/>
  <c r="J26" i="77" s="1"/>
  <c r="U10" i="82"/>
  <c r="U10" i="58"/>
  <c r="U30" i="58" s="1"/>
  <c r="U10" i="81"/>
  <c r="U30" i="81" s="1"/>
  <c r="K19" i="58"/>
  <c r="K39" i="58" s="1"/>
  <c r="K19" i="81"/>
  <c r="K39" i="81" s="1"/>
  <c r="K19" i="82"/>
  <c r="S19" i="58"/>
  <c r="S39" i="58" s="1"/>
  <c r="S19" i="81"/>
  <c r="S39" i="81" s="1"/>
  <c r="S19" i="82"/>
  <c r="AA19" i="58"/>
  <c r="AA39" i="58" s="1"/>
  <c r="AA19" i="81"/>
  <c r="AA39" i="81" s="1"/>
  <c r="AA19" i="82"/>
  <c r="O21" i="58"/>
  <c r="O41" i="58" s="1"/>
  <c r="O21" i="81"/>
  <c r="O41" i="81" s="1"/>
  <c r="O21" i="82"/>
  <c r="W21" i="58"/>
  <c r="W41" i="58" s="1"/>
  <c r="W21" i="81"/>
  <c r="W41" i="81" s="1"/>
  <c r="W21" i="82"/>
  <c r="B8" i="62"/>
  <c r="B20" i="62" s="1"/>
  <c r="B21" i="62"/>
  <c r="J8" i="62"/>
  <c r="J20" i="62" s="1"/>
  <c r="J21" i="62"/>
  <c r="D5" i="62"/>
  <c r="D17" i="62" s="1"/>
  <c r="D18" i="62"/>
  <c r="H11" i="62"/>
  <c r="H23" i="62" s="1"/>
  <c r="H24" i="62"/>
  <c r="F5" i="62"/>
  <c r="F17" i="62" s="1"/>
  <c r="D8" i="62"/>
  <c r="D20" i="62" s="1"/>
  <c r="B11" i="62"/>
  <c r="B23" i="62" s="1"/>
  <c r="J11" i="62"/>
  <c r="J23" i="62" s="1"/>
  <c r="H5" i="62"/>
  <c r="H17" i="62" s="1"/>
  <c r="F8" i="62"/>
  <c r="F20" i="62" s="1"/>
  <c r="D11" i="62"/>
  <c r="D23" i="62" s="1"/>
  <c r="B11" i="107" l="1"/>
  <c r="B11" i="106"/>
  <c r="B27" i="106" s="1"/>
  <c r="C13" i="107"/>
  <c r="C13" i="106"/>
  <c r="C29" i="106" s="1"/>
  <c r="C11" i="106"/>
  <c r="C27" i="106" s="1"/>
  <c r="C11" i="107"/>
  <c r="B13" i="107"/>
  <c r="B13" i="106"/>
  <c r="B29" i="106" s="1"/>
  <c r="N14" i="91"/>
  <c r="N30" i="91" s="1"/>
  <c r="P11" i="82"/>
  <c r="U13" i="58"/>
  <c r="U33" i="58" s="1"/>
  <c r="J13" i="90"/>
  <c r="J14" i="92"/>
  <c r="Y13" i="81"/>
  <c r="Y33" i="81" s="1"/>
  <c r="E12" i="91"/>
  <c r="E28" i="91" s="1"/>
  <c r="Y13" i="82"/>
  <c r="J14" i="91"/>
  <c r="J30" i="91" s="1"/>
  <c r="N13" i="77"/>
  <c r="N29" i="77" s="1"/>
  <c r="L12" i="78"/>
  <c r="L28" i="78" s="1"/>
  <c r="N13" i="89"/>
  <c r="N29" i="89" s="1"/>
  <c r="E12" i="92"/>
  <c r="U13" i="81"/>
  <c r="U33" i="81" s="1"/>
  <c r="W11" i="58"/>
  <c r="W31" i="58" s="1"/>
  <c r="L11" i="89"/>
  <c r="L27" i="89" s="1"/>
  <c r="Y13" i="58"/>
  <c r="Y33" i="58" s="1"/>
  <c r="N14" i="78"/>
  <c r="N30" i="78" s="1"/>
  <c r="M13" i="89"/>
  <c r="M29" i="89" s="1"/>
  <c r="Q13" i="58"/>
  <c r="Q33" i="58" s="1"/>
  <c r="F13" i="89"/>
  <c r="F29" i="89" s="1"/>
  <c r="E11" i="77"/>
  <c r="E27" i="77" s="1"/>
  <c r="L11" i="90"/>
  <c r="L12" i="91"/>
  <c r="L28" i="91" s="1"/>
  <c r="N14" i="92"/>
  <c r="X13" i="82"/>
  <c r="M14" i="91"/>
  <c r="M30" i="91" s="1"/>
  <c r="C13" i="58"/>
  <c r="C33" i="58" s="1"/>
  <c r="C14" i="92"/>
  <c r="F14" i="78"/>
  <c r="F30" i="78" s="1"/>
  <c r="P11" i="81"/>
  <c r="P31" i="81" s="1"/>
  <c r="E11" i="89"/>
  <c r="E27" i="89" s="1"/>
  <c r="J13" i="77"/>
  <c r="J29" i="77" s="1"/>
  <c r="X13" i="81"/>
  <c r="X33" i="81" s="1"/>
  <c r="M14" i="78"/>
  <c r="M30" i="78" s="1"/>
  <c r="C13" i="82"/>
  <c r="C13" i="77"/>
  <c r="C29" i="77" s="1"/>
  <c r="P11" i="58"/>
  <c r="P31" i="58" s="1"/>
  <c r="E11" i="90"/>
  <c r="J14" i="78"/>
  <c r="J30" i="78" s="1"/>
  <c r="F14" i="90"/>
  <c r="N11" i="89"/>
  <c r="N27" i="89" s="1"/>
  <c r="N12" i="91"/>
  <c r="N28" i="91" s="1"/>
  <c r="N11" i="90"/>
  <c r="N12" i="78"/>
  <c r="N28" i="78" s="1"/>
  <c r="Y11" i="58"/>
  <c r="Y31" i="58" s="1"/>
  <c r="Y11" i="81"/>
  <c r="Y31" i="81" s="1"/>
  <c r="N11" i="77"/>
  <c r="N27" i="77" s="1"/>
  <c r="I11" i="82"/>
  <c r="E11" i="82"/>
  <c r="I11" i="81"/>
  <c r="I31" i="81" s="1"/>
  <c r="I11" i="58"/>
  <c r="I31" i="58" s="1"/>
  <c r="N12" i="92"/>
  <c r="Y11" i="82"/>
  <c r="G13" i="77"/>
  <c r="G29" i="77" s="1"/>
  <c r="G13" i="89"/>
  <c r="G29" i="89" s="1"/>
  <c r="R13" i="58"/>
  <c r="R33" i="58" s="1"/>
  <c r="R13" i="81"/>
  <c r="R33" i="81" s="1"/>
  <c r="G14" i="92"/>
  <c r="F12" i="78"/>
  <c r="F28" i="78" s="1"/>
  <c r="F11" i="77"/>
  <c r="F27" i="77" s="1"/>
  <c r="AI13" i="58"/>
  <c r="AI33" i="58" s="1"/>
  <c r="AO11" i="58"/>
  <c r="AO31" i="58" s="1"/>
  <c r="AL11" i="58"/>
  <c r="AL31" i="58" s="1"/>
  <c r="AO13" i="58"/>
  <c r="AO33" i="58" s="1"/>
  <c r="AI11" i="58"/>
  <c r="AI31" i="58" s="1"/>
  <c r="AK13" i="58"/>
  <c r="AK33" i="58" s="1"/>
  <c r="AL13" i="58"/>
  <c r="AL33" i="58" s="1"/>
  <c r="AK11" i="58"/>
  <c r="AK31" i="58" s="1"/>
  <c r="X12" i="92"/>
  <c r="X11" i="90"/>
  <c r="X11" i="77"/>
  <c r="X27" i="77" s="1"/>
  <c r="X11" i="89"/>
  <c r="X27" i="89" s="1"/>
  <c r="X12" i="78"/>
  <c r="X28" i="78" s="1"/>
  <c r="X12" i="91"/>
  <c r="X28" i="91" s="1"/>
  <c r="AI11" i="82"/>
  <c r="AI11" i="81"/>
  <c r="AI31" i="81" s="1"/>
  <c r="AB11" i="82"/>
  <c r="AB11" i="81"/>
  <c r="AB31" i="81" s="1"/>
  <c r="L14" i="82"/>
  <c r="AC13" i="82"/>
  <c r="AC13" i="81"/>
  <c r="AC33" i="81" s="1"/>
  <c r="AB13" i="81"/>
  <c r="AB33" i="81" s="1"/>
  <c r="AB13" i="82"/>
  <c r="AO11" i="82"/>
  <c r="AO11" i="81"/>
  <c r="AO31" i="81" s="1"/>
  <c r="AO13" i="82"/>
  <c r="AO13" i="81"/>
  <c r="AO33" i="81" s="1"/>
  <c r="X14" i="91"/>
  <c r="X30" i="91" s="1"/>
  <c r="X14" i="78"/>
  <c r="X30" i="78" s="1"/>
  <c r="X14" i="92"/>
  <c r="X13" i="89"/>
  <c r="X29" i="89" s="1"/>
  <c r="X13" i="90"/>
  <c r="X13" i="77"/>
  <c r="X29" i="77" s="1"/>
  <c r="AI13" i="82"/>
  <c r="AI13" i="81"/>
  <c r="AI33" i="81" s="1"/>
  <c r="U14" i="92"/>
  <c r="U14" i="91"/>
  <c r="U30" i="91" s="1"/>
  <c r="U14" i="78"/>
  <c r="U30" i="78" s="1"/>
  <c r="U13" i="90"/>
  <c r="U13" i="89"/>
  <c r="U29" i="89" s="1"/>
  <c r="U13" i="77"/>
  <c r="U29" i="77" s="1"/>
  <c r="AF13" i="58"/>
  <c r="AF33" i="58" s="1"/>
  <c r="AF13" i="81"/>
  <c r="AF33" i="81" s="1"/>
  <c r="AF13" i="82"/>
  <c r="R13" i="82"/>
  <c r="G13" i="90"/>
  <c r="L14" i="81"/>
  <c r="L34" i="81" s="1"/>
  <c r="AL13" i="82"/>
  <c r="AL13" i="81"/>
  <c r="AL33" i="81" s="1"/>
  <c r="AK11" i="82"/>
  <c r="AK11" i="81"/>
  <c r="AK31" i="81" s="1"/>
  <c r="U12" i="91"/>
  <c r="U28" i="91" s="1"/>
  <c r="U12" i="78"/>
  <c r="U28" i="78" s="1"/>
  <c r="U12" i="92"/>
  <c r="U11" i="90"/>
  <c r="U11" i="89"/>
  <c r="U27" i="89" s="1"/>
  <c r="U11" i="77"/>
  <c r="U27" i="77" s="1"/>
  <c r="AF11" i="82"/>
  <c r="AF11" i="81"/>
  <c r="AF31" i="81" s="1"/>
  <c r="AF11" i="58"/>
  <c r="AF31" i="58" s="1"/>
  <c r="AL11" i="81"/>
  <c r="AL31" i="81" s="1"/>
  <c r="AL11" i="82"/>
  <c r="G14" i="91"/>
  <c r="G30" i="91" s="1"/>
  <c r="G14" i="78"/>
  <c r="G30" i="78" s="1"/>
  <c r="AK13" i="82"/>
  <c r="AK13" i="81"/>
  <c r="AK33" i="81" s="1"/>
  <c r="L14" i="58"/>
  <c r="L34" i="58" s="1"/>
  <c r="AC11" i="82"/>
  <c r="AC11" i="81"/>
  <c r="AC31" i="81" s="1"/>
  <c r="E11" i="81"/>
  <c r="E31" i="81" s="1"/>
  <c r="E11" i="58"/>
  <c r="E31" i="58" s="1"/>
  <c r="Q15" i="78"/>
  <c r="Q31" i="78" s="1"/>
  <c r="R12" i="92"/>
  <c r="R12" i="91"/>
  <c r="R28" i="91" s="1"/>
  <c r="R12" i="78"/>
  <c r="R28" i="78" s="1"/>
  <c r="AC11" i="58"/>
  <c r="AC31" i="58" s="1"/>
  <c r="R11" i="90"/>
  <c r="R11" i="89"/>
  <c r="R27" i="89" s="1"/>
  <c r="R14" i="92"/>
  <c r="R14" i="91"/>
  <c r="R30" i="91" s="1"/>
  <c r="R14" i="78"/>
  <c r="R30" i="78" s="1"/>
  <c r="AC13" i="58"/>
  <c r="AC33" i="58" s="1"/>
  <c r="R13" i="90"/>
  <c r="R13" i="89"/>
  <c r="R29" i="89" s="1"/>
  <c r="Q14" i="92"/>
  <c r="Q14" i="91"/>
  <c r="Q30" i="91" s="1"/>
  <c r="Q14" i="78"/>
  <c r="Q30" i="78" s="1"/>
  <c r="Q13" i="90"/>
  <c r="Q13" i="89"/>
  <c r="Q29" i="89" s="1"/>
  <c r="AB13" i="58"/>
  <c r="AB33" i="58" s="1"/>
  <c r="Q12" i="92"/>
  <c r="Q12" i="91"/>
  <c r="Q28" i="91" s="1"/>
  <c r="Q12" i="78"/>
  <c r="Q28" i="78" s="1"/>
  <c r="Q11" i="90"/>
  <c r="Q11" i="89"/>
  <c r="Q27" i="89" s="1"/>
  <c r="AB11" i="58"/>
  <c r="AB31" i="58" s="1"/>
  <c r="Q13" i="77"/>
  <c r="Q29" i="77" s="1"/>
  <c r="Q11" i="77"/>
  <c r="Q27" i="77" s="1"/>
  <c r="R13" i="77"/>
  <c r="R29" i="77" s="1"/>
  <c r="R11" i="77"/>
  <c r="R27" i="77" s="1"/>
  <c r="J13" i="82"/>
  <c r="J16" i="82"/>
  <c r="J11" i="77"/>
  <c r="J27" i="77" s="1"/>
  <c r="U11" i="82"/>
  <c r="J12" i="78"/>
  <c r="J28" i="78" s="1"/>
  <c r="J12" i="92"/>
  <c r="J13" i="58"/>
  <c r="J33" i="58" s="1"/>
  <c r="U11" i="81"/>
  <c r="U31" i="81" s="1"/>
  <c r="J11" i="89"/>
  <c r="J27" i="89" s="1"/>
  <c r="J11" i="90"/>
  <c r="J13" i="81"/>
  <c r="J33" i="81" s="1"/>
  <c r="U11" i="58"/>
  <c r="U31" i="58" s="1"/>
  <c r="J12" i="91"/>
  <c r="J28" i="91" s="1"/>
  <c r="J19" i="82"/>
  <c r="M11" i="82"/>
  <c r="M11" i="81"/>
  <c r="M31" i="81" s="1"/>
  <c r="M11" i="58"/>
  <c r="M31" i="58" s="1"/>
  <c r="Q11" i="58"/>
  <c r="Q31" i="58" s="1"/>
  <c r="F12" i="91"/>
  <c r="F28" i="91" s="1"/>
  <c r="Q11" i="82"/>
  <c r="F11" i="89"/>
  <c r="F27" i="89" s="1"/>
  <c r="F12" i="92"/>
  <c r="J16" i="81"/>
  <c r="J36" i="81" s="1"/>
  <c r="Q11" i="81"/>
  <c r="Q31" i="81" s="1"/>
  <c r="F11" i="90"/>
  <c r="J16" i="58"/>
  <c r="J36" i="58" s="1"/>
  <c r="C12" i="92"/>
  <c r="C12" i="91"/>
  <c r="C28" i="91" s="1"/>
  <c r="C12" i="78"/>
  <c r="C28" i="78" s="1"/>
  <c r="C11" i="90"/>
  <c r="C11" i="89"/>
  <c r="C27" i="89" s="1"/>
  <c r="C11" i="77"/>
  <c r="C27" i="77" s="1"/>
  <c r="C11" i="82"/>
  <c r="C11" i="81"/>
  <c r="C31" i="81" s="1"/>
  <c r="C11" i="58"/>
  <c r="C31" i="58" s="1"/>
  <c r="E14" i="92"/>
  <c r="E14" i="91"/>
  <c r="E30" i="91" s="1"/>
  <c r="E14" i="78"/>
  <c r="E30" i="78" s="1"/>
  <c r="E13" i="90"/>
  <c r="E13" i="89"/>
  <c r="E29" i="89" s="1"/>
  <c r="E13" i="77"/>
  <c r="E29" i="77" s="1"/>
  <c r="P13" i="81"/>
  <c r="P33" i="81" s="1"/>
  <c r="P13" i="82"/>
  <c r="P13" i="58"/>
  <c r="P33" i="58" s="1"/>
  <c r="M14" i="81"/>
  <c r="M34" i="81" s="1"/>
  <c r="M14" i="82"/>
  <c r="M14" i="58"/>
  <c r="M34" i="58" s="1"/>
  <c r="N17" i="91"/>
  <c r="N33" i="91" s="1"/>
  <c r="N17" i="92"/>
  <c r="N17" i="78"/>
  <c r="N33" i="78" s="1"/>
  <c r="N16" i="90"/>
  <c r="N16" i="89"/>
  <c r="N32" i="89" s="1"/>
  <c r="N16" i="77"/>
  <c r="N32" i="77" s="1"/>
  <c r="Y16" i="82"/>
  <c r="Y16" i="58"/>
  <c r="Y36" i="58" s="1"/>
  <c r="Y16" i="81"/>
  <c r="Y36" i="81" s="1"/>
  <c r="K14" i="58"/>
  <c r="K34" i="58" s="1"/>
  <c r="K14" i="81"/>
  <c r="K34" i="81" s="1"/>
  <c r="K14" i="82"/>
  <c r="O17" i="92"/>
  <c r="O17" i="78"/>
  <c r="O33" i="78" s="1"/>
  <c r="O16" i="90"/>
  <c r="O17" i="91"/>
  <c r="O33" i="91" s="1"/>
  <c r="O16" i="89"/>
  <c r="O32" i="89" s="1"/>
  <c r="O16" i="77"/>
  <c r="O32" i="77" s="1"/>
  <c r="Z16" i="58"/>
  <c r="Z36" i="58" s="1"/>
  <c r="Z16" i="81"/>
  <c r="Z36" i="81" s="1"/>
  <c r="Z16" i="82"/>
  <c r="K14" i="92"/>
  <c r="K14" i="91"/>
  <c r="K30" i="91" s="1"/>
  <c r="K13" i="89"/>
  <c r="K29" i="89" s="1"/>
  <c r="K14" i="78"/>
  <c r="K30" i="78" s="1"/>
  <c r="K13" i="77"/>
  <c r="K29" i="77" s="1"/>
  <c r="K13" i="90"/>
  <c r="V13" i="81"/>
  <c r="V33" i="81" s="1"/>
  <c r="V13" i="58"/>
  <c r="V33" i="58" s="1"/>
  <c r="V13" i="82"/>
  <c r="H13" i="81"/>
  <c r="H33" i="81" s="1"/>
  <c r="H13" i="82"/>
  <c r="H13" i="58"/>
  <c r="H33" i="58" s="1"/>
  <c r="N15" i="92"/>
  <c r="N14" i="90"/>
  <c r="N14" i="77"/>
  <c r="N30" i="77" s="1"/>
  <c r="N15" i="91"/>
  <c r="N31" i="91" s="1"/>
  <c r="N15" i="78"/>
  <c r="N31" i="78" s="1"/>
  <c r="N14" i="89"/>
  <c r="N30" i="89" s="1"/>
  <c r="Y14" i="82"/>
  <c r="Y14" i="81"/>
  <c r="Y34" i="81" s="1"/>
  <c r="Y14" i="58"/>
  <c r="Y34" i="58" s="1"/>
  <c r="C15" i="92"/>
  <c r="C15" i="78"/>
  <c r="C31" i="78" s="1"/>
  <c r="C14" i="90"/>
  <c r="C14" i="89"/>
  <c r="C30" i="89" s="1"/>
  <c r="C14" i="77"/>
  <c r="C30" i="77" s="1"/>
  <c r="C15" i="91"/>
  <c r="C31" i="91" s="1"/>
  <c r="C14" i="58"/>
  <c r="C34" i="58" s="1"/>
  <c r="C14" i="81"/>
  <c r="C34" i="81" s="1"/>
  <c r="C14" i="82"/>
  <c r="J17" i="58"/>
  <c r="J37" i="58" s="1"/>
  <c r="J15" i="92"/>
  <c r="J15" i="91"/>
  <c r="J31" i="91" s="1"/>
  <c r="J15" i="78"/>
  <c r="J31" i="78" s="1"/>
  <c r="J14" i="89"/>
  <c r="J30" i="89" s="1"/>
  <c r="J14" i="77"/>
  <c r="J30" i="77" s="1"/>
  <c r="J14" i="90"/>
  <c r="U14" i="81"/>
  <c r="U34" i="81" s="1"/>
  <c r="U14" i="58"/>
  <c r="U34" i="58" s="1"/>
  <c r="U14" i="82"/>
  <c r="B15" i="92"/>
  <c r="B15" i="78"/>
  <c r="B31" i="78" s="1"/>
  <c r="B14" i="90"/>
  <c r="B14" i="89"/>
  <c r="B30" i="89" s="1"/>
  <c r="B14" i="77"/>
  <c r="B30" i="77" s="1"/>
  <c r="B15" i="91"/>
  <c r="B31" i="91" s="1"/>
  <c r="B14" i="82"/>
  <c r="B14" i="58"/>
  <c r="B34" i="58" s="1"/>
  <c r="B14" i="81"/>
  <c r="B34" i="81" s="1"/>
  <c r="N13" i="81"/>
  <c r="N33" i="81" s="1"/>
  <c r="N13" i="58"/>
  <c r="N33" i="58" s="1"/>
  <c r="N13" i="82"/>
  <c r="B17" i="92"/>
  <c r="B17" i="91"/>
  <c r="B33" i="91" s="1"/>
  <c r="B17" i="78"/>
  <c r="B33" i="78" s="1"/>
  <c r="B16" i="90"/>
  <c r="B16" i="89"/>
  <c r="B32" i="89" s="1"/>
  <c r="B16" i="77"/>
  <c r="B32" i="77" s="1"/>
  <c r="B16" i="58"/>
  <c r="B36" i="58" s="1"/>
  <c r="B16" i="81"/>
  <c r="B36" i="81" s="1"/>
  <c r="B16" i="82"/>
  <c r="K12" i="92"/>
  <c r="K12" i="91"/>
  <c r="K28" i="91" s="1"/>
  <c r="K11" i="90"/>
  <c r="K11" i="89"/>
  <c r="K27" i="89" s="1"/>
  <c r="K12" i="78"/>
  <c r="K28" i="78" s="1"/>
  <c r="K11" i="77"/>
  <c r="K27" i="77" s="1"/>
  <c r="V11" i="58"/>
  <c r="V31" i="58" s="1"/>
  <c r="V11" i="81"/>
  <c r="V31" i="81" s="1"/>
  <c r="V11" i="82"/>
  <c r="M16" i="58"/>
  <c r="M36" i="58" s="1"/>
  <c r="M16" i="81"/>
  <c r="M36" i="81" s="1"/>
  <c r="M16" i="82"/>
  <c r="K16" i="58"/>
  <c r="K36" i="58" s="1"/>
  <c r="K16" i="81"/>
  <c r="K36" i="81" s="1"/>
  <c r="K16" i="82"/>
  <c r="J17" i="92"/>
  <c r="J17" i="91"/>
  <c r="J33" i="91" s="1"/>
  <c r="J17" i="78"/>
  <c r="J33" i="78" s="1"/>
  <c r="J16" i="90"/>
  <c r="J16" i="89"/>
  <c r="J32" i="89" s="1"/>
  <c r="J16" i="77"/>
  <c r="J32" i="77" s="1"/>
  <c r="U16" i="58"/>
  <c r="U36" i="58" s="1"/>
  <c r="U16" i="81"/>
  <c r="U36" i="81" s="1"/>
  <c r="U16" i="82"/>
  <c r="I12" i="92"/>
  <c r="I12" i="78"/>
  <c r="I28" i="78" s="1"/>
  <c r="I12" i="91"/>
  <c r="I28" i="91" s="1"/>
  <c r="I11" i="90"/>
  <c r="I11" i="89"/>
  <c r="I27" i="89" s="1"/>
  <c r="I11" i="77"/>
  <c r="I27" i="77" s="1"/>
  <c r="T11" i="82"/>
  <c r="T11" i="58"/>
  <c r="T31" i="58" s="1"/>
  <c r="T11" i="81"/>
  <c r="T31" i="81" s="1"/>
  <c r="F13" i="81"/>
  <c r="F33" i="81" s="1"/>
  <c r="F13" i="82"/>
  <c r="F13" i="58"/>
  <c r="F33" i="58" s="1"/>
  <c r="N11" i="58"/>
  <c r="N31" i="58" s="1"/>
  <c r="N11" i="81"/>
  <c r="N31" i="81" s="1"/>
  <c r="N11" i="82"/>
  <c r="L11" i="82"/>
  <c r="L11" i="58"/>
  <c r="L31" i="58" s="1"/>
  <c r="L11" i="81"/>
  <c r="L31" i="81" s="1"/>
  <c r="I17" i="92"/>
  <c r="I17" i="78"/>
  <c r="I33" i="78" s="1"/>
  <c r="I16" i="90"/>
  <c r="I16" i="89"/>
  <c r="I32" i="89" s="1"/>
  <c r="I16" i="77"/>
  <c r="I32" i="77" s="1"/>
  <c r="I17" i="91"/>
  <c r="I33" i="91" s="1"/>
  <c r="T16" i="58"/>
  <c r="T36" i="58" s="1"/>
  <c r="T16" i="81"/>
  <c r="T36" i="81" s="1"/>
  <c r="T16" i="82"/>
  <c r="O12" i="92"/>
  <c r="O12" i="78"/>
  <c r="O28" i="78" s="1"/>
  <c r="O11" i="90"/>
  <c r="O11" i="89"/>
  <c r="O27" i="89" s="1"/>
  <c r="O11" i="77"/>
  <c r="O27" i="77" s="1"/>
  <c r="O12" i="91"/>
  <c r="O28" i="91" s="1"/>
  <c r="Z11" i="82"/>
  <c r="Z11" i="58"/>
  <c r="Z31" i="58" s="1"/>
  <c r="Z11" i="81"/>
  <c r="Z31" i="81" s="1"/>
  <c r="M12" i="92"/>
  <c r="M11" i="89"/>
  <c r="M27" i="89" s="1"/>
  <c r="M12" i="78"/>
  <c r="M28" i="78" s="1"/>
  <c r="M11" i="77"/>
  <c r="M27" i="77" s="1"/>
  <c r="M11" i="90"/>
  <c r="M12" i="91"/>
  <c r="M28" i="91" s="1"/>
  <c r="X11" i="58"/>
  <c r="X31" i="58" s="1"/>
  <c r="X11" i="81"/>
  <c r="X31" i="81" s="1"/>
  <c r="X11" i="82"/>
  <c r="F11" i="58"/>
  <c r="F31" i="58" s="1"/>
  <c r="F11" i="81"/>
  <c r="F31" i="81" s="1"/>
  <c r="F11" i="82"/>
  <c r="M15" i="92"/>
  <c r="M15" i="91"/>
  <c r="M31" i="91" s="1"/>
  <c r="M15" i="78"/>
  <c r="M31" i="78" s="1"/>
  <c r="M14" i="90"/>
  <c r="M14" i="89"/>
  <c r="M30" i="89" s="1"/>
  <c r="M14" i="77"/>
  <c r="M30" i="77" s="1"/>
  <c r="X14" i="82"/>
  <c r="X14" i="58"/>
  <c r="X34" i="58" s="1"/>
  <c r="X14" i="81"/>
  <c r="X34" i="81" s="1"/>
  <c r="L14" i="92"/>
  <c r="L14" i="78"/>
  <c r="L30" i="78" s="1"/>
  <c r="L14" i="91"/>
  <c r="L30" i="91" s="1"/>
  <c r="L13" i="89"/>
  <c r="L29" i="89" s="1"/>
  <c r="L13" i="77"/>
  <c r="L29" i="77" s="1"/>
  <c r="L13" i="90"/>
  <c r="W13" i="58"/>
  <c r="W33" i="58" s="1"/>
  <c r="W13" i="81"/>
  <c r="W33" i="81" s="1"/>
  <c r="W13" i="82"/>
  <c r="D12" i="92"/>
  <c r="D12" i="91"/>
  <c r="D28" i="91" s="1"/>
  <c r="D12" i="78"/>
  <c r="D28" i="78" s="1"/>
  <c r="D11" i="90"/>
  <c r="D11" i="89"/>
  <c r="D27" i="89" s="1"/>
  <c r="D11" i="77"/>
  <c r="D27" i="77" s="1"/>
  <c r="D11" i="82"/>
  <c r="D11" i="58"/>
  <c r="D31" i="58" s="1"/>
  <c r="D11" i="81"/>
  <c r="D31" i="81" s="1"/>
  <c r="L16" i="58"/>
  <c r="L36" i="58" s="1"/>
  <c r="L16" i="81"/>
  <c r="L36" i="81" s="1"/>
  <c r="L16" i="82"/>
  <c r="B12" i="92"/>
  <c r="B11" i="90"/>
  <c r="B11" i="77"/>
  <c r="B27" i="77" s="1"/>
  <c r="B12" i="91"/>
  <c r="B28" i="91" s="1"/>
  <c r="B12" i="78"/>
  <c r="B28" i="78" s="1"/>
  <c r="B11" i="89"/>
  <c r="B27" i="89" s="1"/>
  <c r="B11" i="82"/>
  <c r="B11" i="58"/>
  <c r="B31" i="58" s="1"/>
  <c r="B11" i="81"/>
  <c r="B31" i="81" s="1"/>
  <c r="P14" i="92"/>
  <c r="P13" i="90"/>
  <c r="P14" i="91"/>
  <c r="P30" i="91" s="1"/>
  <c r="P13" i="77"/>
  <c r="P29" i="77" s="1"/>
  <c r="P14" i="78"/>
  <c r="P30" i="78" s="1"/>
  <c r="P13" i="89"/>
  <c r="P29" i="89" s="1"/>
  <c r="AA13" i="82"/>
  <c r="AA13" i="58"/>
  <c r="AA33" i="58" s="1"/>
  <c r="AA13" i="81"/>
  <c r="AA33" i="81" s="1"/>
  <c r="H11" i="58"/>
  <c r="H31" i="58" s="1"/>
  <c r="H11" i="81"/>
  <c r="H31" i="81" s="1"/>
  <c r="H11" i="82"/>
  <c r="I15" i="92"/>
  <c r="I15" i="91"/>
  <c r="I31" i="91" s="1"/>
  <c r="I14" i="89"/>
  <c r="I30" i="89" s="1"/>
  <c r="I15" i="78"/>
  <c r="I31" i="78" s="1"/>
  <c r="I14" i="77"/>
  <c r="I30" i="77" s="1"/>
  <c r="I14" i="90"/>
  <c r="T14" i="58"/>
  <c r="T34" i="58" s="1"/>
  <c r="T14" i="81"/>
  <c r="T34" i="81" s="1"/>
  <c r="T14" i="82"/>
  <c r="I16" i="82"/>
  <c r="I16" i="58"/>
  <c r="I36" i="58" s="1"/>
  <c r="I16" i="81"/>
  <c r="I36" i="81" s="1"/>
  <c r="M17" i="92"/>
  <c r="M17" i="91"/>
  <c r="M33" i="91" s="1"/>
  <c r="M17" i="78"/>
  <c r="M33" i="78" s="1"/>
  <c r="M16" i="90"/>
  <c r="M16" i="89"/>
  <c r="M32" i="89" s="1"/>
  <c r="M16" i="77"/>
  <c r="M32" i="77" s="1"/>
  <c r="X16" i="82"/>
  <c r="X16" i="81"/>
  <c r="X36" i="81" s="1"/>
  <c r="X16" i="58"/>
  <c r="X36" i="58" s="1"/>
  <c r="E14" i="81"/>
  <c r="E34" i="81" s="1"/>
  <c r="E14" i="82"/>
  <c r="E14" i="58"/>
  <c r="E34" i="58" s="1"/>
  <c r="O13" i="58"/>
  <c r="O33" i="58" s="1"/>
  <c r="O13" i="81"/>
  <c r="O33" i="81" s="1"/>
  <c r="O13" i="82"/>
  <c r="D17" i="92"/>
  <c r="D16" i="90"/>
  <c r="D17" i="91"/>
  <c r="D33" i="91" s="1"/>
  <c r="D17" i="78"/>
  <c r="D33" i="78" s="1"/>
  <c r="D16" i="77"/>
  <c r="D32" i="77" s="1"/>
  <c r="D16" i="89"/>
  <c r="D32" i="89" s="1"/>
  <c r="D16" i="81"/>
  <c r="D36" i="81" s="1"/>
  <c r="D16" i="82"/>
  <c r="D16" i="58"/>
  <c r="D36" i="58" s="1"/>
  <c r="P12" i="92"/>
  <c r="P12" i="91"/>
  <c r="P28" i="91" s="1"/>
  <c r="P12" i="78"/>
  <c r="P28" i="78" s="1"/>
  <c r="P11" i="90"/>
  <c r="P11" i="89"/>
  <c r="P27" i="89" s="1"/>
  <c r="P11" i="77"/>
  <c r="P27" i="77" s="1"/>
  <c r="AA11" i="82"/>
  <c r="AA11" i="81"/>
  <c r="AA31" i="81" s="1"/>
  <c r="AA11" i="58"/>
  <c r="AA31" i="58" s="1"/>
  <c r="H14" i="92"/>
  <c r="H13" i="90"/>
  <c r="H14" i="78"/>
  <c r="H30" i="78" s="1"/>
  <c r="H13" i="77"/>
  <c r="H29" i="77" s="1"/>
  <c r="H14" i="91"/>
  <c r="H30" i="91" s="1"/>
  <c r="H13" i="89"/>
  <c r="H29" i="89" s="1"/>
  <c r="S13" i="82"/>
  <c r="S13" i="58"/>
  <c r="S33" i="58" s="1"/>
  <c r="S13" i="81"/>
  <c r="S33" i="81" s="1"/>
  <c r="I14" i="82"/>
  <c r="I14" i="81"/>
  <c r="I34" i="81" s="1"/>
  <c r="I14" i="58"/>
  <c r="I34" i="58" s="1"/>
  <c r="E16" i="58"/>
  <c r="E36" i="58" s="1"/>
  <c r="E16" i="81"/>
  <c r="E36" i="81" s="1"/>
  <c r="E16" i="82"/>
  <c r="O15" i="92"/>
  <c r="O15" i="91"/>
  <c r="O31" i="91" s="1"/>
  <c r="O15" i="78"/>
  <c r="O31" i="78" s="1"/>
  <c r="O14" i="90"/>
  <c r="O14" i="89"/>
  <c r="O30" i="89" s="1"/>
  <c r="O14" i="77"/>
  <c r="O30" i="77" s="1"/>
  <c r="Z14" i="82"/>
  <c r="Z14" i="58"/>
  <c r="Z34" i="58" s="1"/>
  <c r="Z14" i="81"/>
  <c r="Z34" i="81" s="1"/>
  <c r="G13" i="58"/>
  <c r="G33" i="58" s="1"/>
  <c r="G13" i="81"/>
  <c r="G33" i="81" s="1"/>
  <c r="G13" i="82"/>
  <c r="K11" i="82"/>
  <c r="K11" i="81"/>
  <c r="K31" i="81" s="1"/>
  <c r="K11" i="58"/>
  <c r="K31" i="58" s="1"/>
  <c r="F17" i="91"/>
  <c r="F33" i="91" s="1"/>
  <c r="F17" i="92"/>
  <c r="F16" i="89"/>
  <c r="F32" i="89" s="1"/>
  <c r="F17" i="78"/>
  <c r="F33" i="78" s="1"/>
  <c r="F16" i="77"/>
  <c r="F32" i="77" s="1"/>
  <c r="F16" i="90"/>
  <c r="Q16" i="82"/>
  <c r="Q16" i="58"/>
  <c r="Q36" i="58" s="1"/>
  <c r="Q16" i="81"/>
  <c r="Q36" i="81" s="1"/>
  <c r="B16" i="106" l="1"/>
  <c r="B32" i="106" s="1"/>
  <c r="B16" i="107"/>
  <c r="B14" i="106"/>
  <c r="B30" i="106" s="1"/>
  <c r="B14" i="107"/>
  <c r="C16" i="106"/>
  <c r="C32" i="106" s="1"/>
  <c r="C16" i="107"/>
  <c r="C14" i="107"/>
  <c r="C14" i="106"/>
  <c r="C30" i="106" s="1"/>
  <c r="C16" i="58"/>
  <c r="C36" i="58" s="1"/>
  <c r="Q14" i="81"/>
  <c r="Q34" i="81" s="1"/>
  <c r="F14" i="89"/>
  <c r="F30" i="89" s="1"/>
  <c r="F15" i="92"/>
  <c r="C17" i="91"/>
  <c r="C33" i="91" s="1"/>
  <c r="C16" i="77"/>
  <c r="C32" i="77" s="1"/>
  <c r="Q14" i="58"/>
  <c r="Q34" i="58" s="1"/>
  <c r="C16" i="89"/>
  <c r="C32" i="89" s="1"/>
  <c r="F15" i="91"/>
  <c r="F31" i="91" s="1"/>
  <c r="C16" i="90"/>
  <c r="Q14" i="82"/>
  <c r="F14" i="77"/>
  <c r="F30" i="77" s="1"/>
  <c r="C16" i="82"/>
  <c r="C17" i="78"/>
  <c r="C33" i="78" s="1"/>
  <c r="F15" i="78"/>
  <c r="F31" i="78" s="1"/>
  <c r="C16" i="81"/>
  <c r="C36" i="81" s="1"/>
  <c r="C17" i="92"/>
  <c r="D15" i="78"/>
  <c r="D31" i="78" s="1"/>
  <c r="D14" i="90"/>
  <c r="D14" i="89"/>
  <c r="D30" i="89" s="1"/>
  <c r="D14" i="77"/>
  <c r="D30" i="77" s="1"/>
  <c r="D14" i="58"/>
  <c r="D34" i="58" s="1"/>
  <c r="D15" i="92"/>
  <c r="D14" i="81"/>
  <c r="D34" i="81" s="1"/>
  <c r="D15" i="91"/>
  <c r="D31" i="91" s="1"/>
  <c r="D14" i="82"/>
  <c r="J14" i="58"/>
  <c r="J34" i="58" s="1"/>
  <c r="R14" i="58"/>
  <c r="R34" i="58" s="1"/>
  <c r="J14" i="82"/>
  <c r="J14" i="81"/>
  <c r="J34" i="81" s="1"/>
  <c r="G16" i="77"/>
  <c r="G32" i="77" s="1"/>
  <c r="R16" i="58"/>
  <c r="R36" i="58" s="1"/>
  <c r="G17" i="78"/>
  <c r="G33" i="78" s="1"/>
  <c r="G17" i="91"/>
  <c r="G33" i="91" s="1"/>
  <c r="R14" i="82"/>
  <c r="G14" i="89"/>
  <c r="G30" i="89" s="1"/>
  <c r="G15" i="91"/>
  <c r="G31" i="91" s="1"/>
  <c r="R16" i="82"/>
  <c r="G16" i="89"/>
  <c r="G32" i="89" s="1"/>
  <c r="G17" i="92"/>
  <c r="J17" i="82"/>
  <c r="R14" i="81"/>
  <c r="R34" i="81" s="1"/>
  <c r="G14" i="77"/>
  <c r="G30" i="77" s="1"/>
  <c r="G14" i="90"/>
  <c r="G15" i="92"/>
  <c r="R16" i="81"/>
  <c r="R36" i="81" s="1"/>
  <c r="G16" i="90"/>
  <c r="J17" i="81"/>
  <c r="J37" i="81" s="1"/>
  <c r="G15" i="78"/>
  <c r="G31" i="78" s="1"/>
  <c r="J19" i="81"/>
  <c r="J39" i="81" s="1"/>
  <c r="J19" i="58"/>
  <c r="J39" i="58" s="1"/>
  <c r="AI16" i="58"/>
  <c r="AI36" i="58" s="1"/>
  <c r="AL14" i="58"/>
  <c r="AL34" i="58" s="1"/>
  <c r="AI14" i="58"/>
  <c r="AI34" i="58" s="1"/>
  <c r="AK16" i="58"/>
  <c r="AK36" i="58" s="1"/>
  <c r="AO16" i="58"/>
  <c r="AO36" i="58" s="1"/>
  <c r="AO14" i="58"/>
  <c r="AO34" i="58" s="1"/>
  <c r="AK14" i="58"/>
  <c r="AK34" i="58" s="1"/>
  <c r="AL16" i="58"/>
  <c r="AL36" i="58" s="1"/>
  <c r="AL14" i="82"/>
  <c r="AL14" i="81"/>
  <c r="AL34" i="81" s="1"/>
  <c r="X17" i="92"/>
  <c r="X17" i="91"/>
  <c r="X33" i="91" s="1"/>
  <c r="X17" i="78"/>
  <c r="X33" i="78" s="1"/>
  <c r="X16" i="89"/>
  <c r="X32" i="89" s="1"/>
  <c r="X16" i="90"/>
  <c r="X16" i="77"/>
  <c r="X32" i="77" s="1"/>
  <c r="AI16" i="82"/>
  <c r="AI16" i="81"/>
  <c r="AI36" i="81" s="1"/>
  <c r="U17" i="92"/>
  <c r="U17" i="91"/>
  <c r="U33" i="91" s="1"/>
  <c r="U16" i="77"/>
  <c r="U32" i="77" s="1"/>
  <c r="U17" i="78"/>
  <c r="U33" i="78" s="1"/>
  <c r="U16" i="89"/>
  <c r="U32" i="89" s="1"/>
  <c r="U16" i="90"/>
  <c r="AF16" i="58"/>
  <c r="AF36" i="58" s="1"/>
  <c r="AF16" i="81"/>
  <c r="AF36" i="81" s="1"/>
  <c r="AF16" i="82"/>
  <c r="AB16" i="81"/>
  <c r="AB36" i="81" s="1"/>
  <c r="AB16" i="82"/>
  <c r="AO14" i="82"/>
  <c r="AO14" i="81"/>
  <c r="AO34" i="81" s="1"/>
  <c r="AK16" i="82"/>
  <c r="AK16" i="81"/>
  <c r="AK36" i="81" s="1"/>
  <c r="AK14" i="82"/>
  <c r="AK14" i="81"/>
  <c r="AK34" i="81" s="1"/>
  <c r="X15" i="92"/>
  <c r="X15" i="91"/>
  <c r="X31" i="91" s="1"/>
  <c r="X15" i="78"/>
  <c r="X31" i="78" s="1"/>
  <c r="X14" i="90"/>
  <c r="X14" i="89"/>
  <c r="X30" i="89" s="1"/>
  <c r="X14" i="77"/>
  <c r="X30" i="77" s="1"/>
  <c r="AI14" i="82"/>
  <c r="AI14" i="81"/>
  <c r="AI34" i="81" s="1"/>
  <c r="U15" i="91"/>
  <c r="U31" i="91" s="1"/>
  <c r="U15" i="78"/>
  <c r="U31" i="78" s="1"/>
  <c r="U14" i="89"/>
  <c r="U30" i="89" s="1"/>
  <c r="U15" i="92"/>
  <c r="U14" i="90"/>
  <c r="U14" i="77"/>
  <c r="U30" i="77" s="1"/>
  <c r="AF14" i="82"/>
  <c r="AF14" i="81"/>
  <c r="AF34" i="81" s="1"/>
  <c r="AF14" i="58"/>
  <c r="AF34" i="58" s="1"/>
  <c r="AO16" i="82"/>
  <c r="AO16" i="81"/>
  <c r="AO36" i="81" s="1"/>
  <c r="R17" i="78"/>
  <c r="R33" i="78" s="1"/>
  <c r="AC16" i="82"/>
  <c r="AC16" i="81"/>
  <c r="AC36" i="81" s="1"/>
  <c r="AL16" i="82"/>
  <c r="AL16" i="81"/>
  <c r="AL36" i="81" s="1"/>
  <c r="R15" i="92"/>
  <c r="AC14" i="82"/>
  <c r="AC14" i="81"/>
  <c r="AC34" i="81" s="1"/>
  <c r="Q15" i="92"/>
  <c r="AB14" i="82"/>
  <c r="AB14" i="81"/>
  <c r="AB34" i="81" s="1"/>
  <c r="Q14" i="90"/>
  <c r="AB14" i="58"/>
  <c r="AB34" i="58" s="1"/>
  <c r="Q15" i="91"/>
  <c r="Q31" i="91" s="1"/>
  <c r="Q14" i="77"/>
  <c r="Q30" i="77" s="1"/>
  <c r="Q14" i="89"/>
  <c r="Q30" i="89" s="1"/>
  <c r="AC16" i="58"/>
  <c r="AC36" i="58" s="1"/>
  <c r="R17" i="91"/>
  <c r="R33" i="91" s="1"/>
  <c r="R14" i="90"/>
  <c r="R14" i="77"/>
  <c r="R30" i="77" s="1"/>
  <c r="R15" i="78"/>
  <c r="R31" i="78" s="1"/>
  <c r="R16" i="89"/>
  <c r="R32" i="89" s="1"/>
  <c r="AC14" i="58"/>
  <c r="AC34" i="58" s="1"/>
  <c r="R15" i="91"/>
  <c r="R31" i="91" s="1"/>
  <c r="R17" i="92"/>
  <c r="R16" i="77"/>
  <c r="R32" i="77" s="1"/>
  <c r="R16" i="90"/>
  <c r="R14" i="89"/>
  <c r="R30" i="89" s="1"/>
  <c r="Q17" i="92"/>
  <c r="Q17" i="91"/>
  <c r="Q33" i="91" s="1"/>
  <c r="Q17" i="78"/>
  <c r="Q33" i="78" s="1"/>
  <c r="Q16" i="90"/>
  <c r="Q16" i="89"/>
  <c r="Q32" i="89" s="1"/>
  <c r="AB16" i="58"/>
  <c r="AB36" i="58" s="1"/>
  <c r="Q16" i="77"/>
  <c r="Q32" i="77" s="1"/>
  <c r="O14" i="81"/>
  <c r="O34" i="81" s="1"/>
  <c r="O14" i="82"/>
  <c r="O14" i="58"/>
  <c r="O34" i="58" s="1"/>
  <c r="L17" i="58"/>
  <c r="L37" i="58" s="1"/>
  <c r="L17" i="81"/>
  <c r="L37" i="81" s="1"/>
  <c r="L17" i="82"/>
  <c r="G16" i="82"/>
  <c r="G16" i="58"/>
  <c r="G36" i="58" s="1"/>
  <c r="G16" i="81"/>
  <c r="G36" i="81" s="1"/>
  <c r="P15" i="91"/>
  <c r="P31" i="91" s="1"/>
  <c r="P15" i="92"/>
  <c r="P15" i="78"/>
  <c r="P31" i="78" s="1"/>
  <c r="P14" i="90"/>
  <c r="P14" i="89"/>
  <c r="P30" i="89" s="1"/>
  <c r="P14" i="77"/>
  <c r="P30" i="77" s="1"/>
  <c r="AA14" i="58"/>
  <c r="AA34" i="58" s="1"/>
  <c r="AA14" i="81"/>
  <c r="AA34" i="81" s="1"/>
  <c r="AA14" i="82"/>
  <c r="E17" i="92"/>
  <c r="E17" i="91"/>
  <c r="E33" i="91" s="1"/>
  <c r="E16" i="90"/>
  <c r="E16" i="89"/>
  <c r="E32" i="89" s="1"/>
  <c r="E17" i="78"/>
  <c r="E33" i="78" s="1"/>
  <c r="E16" i="77"/>
  <c r="E32" i="77" s="1"/>
  <c r="P16" i="82"/>
  <c r="P16" i="81"/>
  <c r="P36" i="81" s="1"/>
  <c r="P16" i="58"/>
  <c r="P36" i="58" s="1"/>
  <c r="G14" i="81"/>
  <c r="G34" i="81" s="1"/>
  <c r="G14" i="82"/>
  <c r="G14" i="58"/>
  <c r="G34" i="58" s="1"/>
  <c r="M18" i="92"/>
  <c r="M18" i="91"/>
  <c r="M34" i="91" s="1"/>
  <c r="M18" i="78"/>
  <c r="M34" i="78" s="1"/>
  <c r="M17" i="90"/>
  <c r="M17" i="89"/>
  <c r="M33" i="89" s="1"/>
  <c r="M17" i="77"/>
  <c r="M33" i="77" s="1"/>
  <c r="X17" i="82"/>
  <c r="X17" i="58"/>
  <c r="X37" i="58" s="1"/>
  <c r="X17" i="81"/>
  <c r="X37" i="81" s="1"/>
  <c r="F16" i="81"/>
  <c r="F36" i="81" s="1"/>
  <c r="F16" i="82"/>
  <c r="F16" i="58"/>
  <c r="F36" i="58" s="1"/>
  <c r="E15" i="92"/>
  <c r="E15" i="78"/>
  <c r="E31" i="78" s="1"/>
  <c r="E14" i="90"/>
  <c r="E14" i="89"/>
  <c r="E30" i="89" s="1"/>
  <c r="E14" i="77"/>
  <c r="E30" i="77" s="1"/>
  <c r="E15" i="91"/>
  <c r="E31" i="91" s="1"/>
  <c r="P14" i="82"/>
  <c r="P14" i="58"/>
  <c r="P34" i="58" s="1"/>
  <c r="P14" i="81"/>
  <c r="P34" i="81" s="1"/>
  <c r="D19" i="81"/>
  <c r="D39" i="81" s="1"/>
  <c r="D19" i="82"/>
  <c r="D19" i="58"/>
  <c r="D39" i="58" s="1"/>
  <c r="L15" i="92"/>
  <c r="L15" i="91"/>
  <c r="L31" i="91" s="1"/>
  <c r="L15" i="78"/>
  <c r="L31" i="78" s="1"/>
  <c r="L14" i="90"/>
  <c r="L14" i="89"/>
  <c r="L30" i="89" s="1"/>
  <c r="L14" i="77"/>
  <c r="L30" i="77" s="1"/>
  <c r="W14" i="81"/>
  <c r="W34" i="81" s="1"/>
  <c r="W14" i="82"/>
  <c r="W14" i="58"/>
  <c r="W34" i="58" s="1"/>
  <c r="I18" i="92"/>
  <c r="I18" i="78"/>
  <c r="I34" i="78" s="1"/>
  <c r="I17" i="90"/>
  <c r="I18" i="91"/>
  <c r="I34" i="91" s="1"/>
  <c r="I17" i="89"/>
  <c r="I33" i="89" s="1"/>
  <c r="I17" i="77"/>
  <c r="I33" i="77" s="1"/>
  <c r="T17" i="58"/>
  <c r="T37" i="58" s="1"/>
  <c r="T17" i="81"/>
  <c r="T37" i="81" s="1"/>
  <c r="T17" i="82"/>
  <c r="F14" i="58"/>
  <c r="F34" i="58" s="1"/>
  <c r="F14" i="81"/>
  <c r="F34" i="81" s="1"/>
  <c r="F14" i="82"/>
  <c r="K17" i="92"/>
  <c r="K17" i="78"/>
  <c r="K33" i="78" s="1"/>
  <c r="K16" i="90"/>
  <c r="K16" i="89"/>
  <c r="K32" i="89" s="1"/>
  <c r="K16" i="77"/>
  <c r="K32" i="77" s="1"/>
  <c r="K17" i="91"/>
  <c r="K33" i="91" s="1"/>
  <c r="V16" i="81"/>
  <c r="V36" i="81" s="1"/>
  <c r="V16" i="82"/>
  <c r="V16" i="58"/>
  <c r="V36" i="58" s="1"/>
  <c r="F18" i="92"/>
  <c r="F18" i="78"/>
  <c r="F34" i="78" s="1"/>
  <c r="F18" i="91"/>
  <c r="F34" i="91" s="1"/>
  <c r="F17" i="89"/>
  <c r="F33" i="89" s="1"/>
  <c r="F17" i="77"/>
  <c r="F33" i="77" s="1"/>
  <c r="F17" i="90"/>
  <c r="Q17" i="58"/>
  <c r="Q37" i="58" s="1"/>
  <c r="Q17" i="81"/>
  <c r="Q37" i="81" s="1"/>
  <c r="Q17" i="82"/>
  <c r="E17" i="81"/>
  <c r="E37" i="81" s="1"/>
  <c r="E17" i="82"/>
  <c r="E17" i="58"/>
  <c r="E37" i="58" s="1"/>
  <c r="H15" i="91"/>
  <c r="H31" i="91" s="1"/>
  <c r="H15" i="92"/>
  <c r="H14" i="89"/>
  <c r="H30" i="89" s="1"/>
  <c r="H15" i="78"/>
  <c r="H31" i="78" s="1"/>
  <c r="H14" i="77"/>
  <c r="H30" i="77" s="1"/>
  <c r="H14" i="90"/>
  <c r="S14" i="58"/>
  <c r="S34" i="58" s="1"/>
  <c r="S14" i="81"/>
  <c r="S34" i="81" s="1"/>
  <c r="S14" i="82"/>
  <c r="D18" i="91"/>
  <c r="D34" i="91" s="1"/>
  <c r="D18" i="92"/>
  <c r="D17" i="89"/>
  <c r="D33" i="89" s="1"/>
  <c r="D18" i="78"/>
  <c r="D34" i="78" s="1"/>
  <c r="D17" i="77"/>
  <c r="D33" i="77" s="1"/>
  <c r="D17" i="90"/>
  <c r="D17" i="58"/>
  <c r="D37" i="58" s="1"/>
  <c r="D17" i="81"/>
  <c r="D37" i="81" s="1"/>
  <c r="D17" i="82"/>
  <c r="P17" i="92"/>
  <c r="P17" i="91"/>
  <c r="P33" i="91" s="1"/>
  <c r="P17" i="78"/>
  <c r="P33" i="78" s="1"/>
  <c r="P16" i="90"/>
  <c r="P16" i="89"/>
  <c r="P32" i="89" s="1"/>
  <c r="P16" i="77"/>
  <c r="P32" i="77" s="1"/>
  <c r="AA16" i="58"/>
  <c r="AA36" i="58" s="1"/>
  <c r="AA16" i="81"/>
  <c r="AA36" i="81" s="1"/>
  <c r="AA16" i="82"/>
  <c r="L17" i="92"/>
  <c r="L16" i="90"/>
  <c r="L16" i="77"/>
  <c r="L32" i="77" s="1"/>
  <c r="L17" i="78"/>
  <c r="L33" i="78" s="1"/>
  <c r="L17" i="91"/>
  <c r="L33" i="91" s="1"/>
  <c r="L16" i="89"/>
  <c r="L32" i="89" s="1"/>
  <c r="W16" i="82"/>
  <c r="W16" i="58"/>
  <c r="W36" i="58" s="1"/>
  <c r="W16" i="81"/>
  <c r="W36" i="81" s="1"/>
  <c r="C18" i="92"/>
  <c r="C18" i="91"/>
  <c r="C34" i="91" s="1"/>
  <c r="C17" i="90"/>
  <c r="C17" i="89"/>
  <c r="C33" i="89" s="1"/>
  <c r="C17" i="77"/>
  <c r="C33" i="77" s="1"/>
  <c r="C18" i="78"/>
  <c r="C34" i="78" s="1"/>
  <c r="C17" i="58"/>
  <c r="C37" i="58" s="1"/>
  <c r="C17" i="81"/>
  <c r="C37" i="81" s="1"/>
  <c r="C17" i="82"/>
  <c r="K17" i="58"/>
  <c r="K37" i="58" s="1"/>
  <c r="K17" i="81"/>
  <c r="K37" i="81" s="1"/>
  <c r="K17" i="82"/>
  <c r="K15" i="92"/>
  <c r="K15" i="91"/>
  <c r="K31" i="91" s="1"/>
  <c r="K15" i="78"/>
  <c r="K31" i="78" s="1"/>
  <c r="K14" i="90"/>
  <c r="K14" i="89"/>
  <c r="K30" i="89" s="1"/>
  <c r="K14" i="77"/>
  <c r="K30" i="77" s="1"/>
  <c r="V14" i="58"/>
  <c r="V34" i="58" s="1"/>
  <c r="V14" i="81"/>
  <c r="V34" i="81" s="1"/>
  <c r="V14" i="82"/>
  <c r="E19" i="82"/>
  <c r="E19" i="58"/>
  <c r="E39" i="58" s="1"/>
  <c r="E19" i="81"/>
  <c r="E39" i="81" s="1"/>
  <c r="I17" i="58"/>
  <c r="I37" i="58" s="1"/>
  <c r="I17" i="81"/>
  <c r="I37" i="81" s="1"/>
  <c r="I17" i="82"/>
  <c r="C19" i="58"/>
  <c r="C39" i="58" s="1"/>
  <c r="C19" i="81"/>
  <c r="C39" i="81" s="1"/>
  <c r="C19" i="82"/>
  <c r="M17" i="81"/>
  <c r="M37" i="81" s="1"/>
  <c r="M17" i="82"/>
  <c r="M17" i="58"/>
  <c r="M37" i="58" s="1"/>
  <c r="B18" i="92"/>
  <c r="B18" i="91"/>
  <c r="B34" i="91" s="1"/>
  <c r="B17" i="90"/>
  <c r="B18" i="78"/>
  <c r="B34" i="78" s="1"/>
  <c r="B17" i="77"/>
  <c r="B33" i="77" s="1"/>
  <c r="B17" i="89"/>
  <c r="B33" i="89" s="1"/>
  <c r="B17" i="58"/>
  <c r="B37" i="58" s="1"/>
  <c r="B17" i="81"/>
  <c r="B37" i="81" s="1"/>
  <c r="B17" i="82"/>
  <c r="N16" i="81"/>
  <c r="N36" i="81" s="1"/>
  <c r="N16" i="82"/>
  <c r="N16" i="58"/>
  <c r="N36" i="58" s="1"/>
  <c r="H17" i="92"/>
  <c r="H17" i="91"/>
  <c r="H33" i="91" s="1"/>
  <c r="H17" i="78"/>
  <c r="H33" i="78" s="1"/>
  <c r="H16" i="89"/>
  <c r="H32" i="89" s="1"/>
  <c r="H16" i="77"/>
  <c r="H32" i="77" s="1"/>
  <c r="H16" i="90"/>
  <c r="S16" i="58"/>
  <c r="S36" i="58" s="1"/>
  <c r="S16" i="81"/>
  <c r="S36" i="81" s="1"/>
  <c r="S16" i="82"/>
  <c r="O16" i="82"/>
  <c r="O16" i="58"/>
  <c r="O36" i="58" s="1"/>
  <c r="O16" i="81"/>
  <c r="O36" i="81" s="1"/>
  <c r="I19" i="58"/>
  <c r="I39" i="58" s="1"/>
  <c r="I19" i="81"/>
  <c r="I39" i="81" s="1"/>
  <c r="I19" i="82"/>
  <c r="J18" i="92"/>
  <c r="J17" i="90"/>
  <c r="J18" i="91"/>
  <c r="J34" i="91" s="1"/>
  <c r="J17" i="77"/>
  <c r="J33" i="77" s="1"/>
  <c r="J18" i="78"/>
  <c r="J34" i="78" s="1"/>
  <c r="J17" i="89"/>
  <c r="J33" i="89" s="1"/>
  <c r="U17" i="81"/>
  <c r="U37" i="81" s="1"/>
  <c r="U17" i="82"/>
  <c r="U17" i="58"/>
  <c r="U37" i="58" s="1"/>
  <c r="B19" i="58"/>
  <c r="B39" i="58" s="1"/>
  <c r="B19" i="81"/>
  <c r="B39" i="81" s="1"/>
  <c r="B19" i="82"/>
  <c r="N14" i="58"/>
  <c r="N34" i="58" s="1"/>
  <c r="N14" i="81"/>
  <c r="N34" i="81" s="1"/>
  <c r="N14" i="82"/>
  <c r="H16" i="82"/>
  <c r="H16" i="81"/>
  <c r="H36" i="81" s="1"/>
  <c r="H16" i="58"/>
  <c r="H36" i="58" s="1"/>
  <c r="O18" i="92"/>
  <c r="O18" i="91"/>
  <c r="O34" i="91" s="1"/>
  <c r="O18" i="78"/>
  <c r="O34" i="78" s="1"/>
  <c r="O17" i="90"/>
  <c r="O17" i="89"/>
  <c r="O33" i="89" s="1"/>
  <c r="O17" i="77"/>
  <c r="O33" i="77" s="1"/>
  <c r="Z17" i="58"/>
  <c r="Z37" i="58" s="1"/>
  <c r="Z17" i="81"/>
  <c r="Z37" i="81" s="1"/>
  <c r="Z17" i="82"/>
  <c r="H14" i="82"/>
  <c r="H14" i="58"/>
  <c r="H34" i="58" s="1"/>
  <c r="H14" i="81"/>
  <c r="H34" i="81" s="1"/>
  <c r="N18" i="92"/>
  <c r="N18" i="91"/>
  <c r="N34" i="91" s="1"/>
  <c r="N18" i="78"/>
  <c r="N34" i="78" s="1"/>
  <c r="N17" i="90"/>
  <c r="N17" i="89"/>
  <c r="N33" i="89" s="1"/>
  <c r="N17" i="77"/>
  <c r="N33" i="77" s="1"/>
  <c r="Y17" i="58"/>
  <c r="Y37" i="58" s="1"/>
  <c r="Y17" i="81"/>
  <c r="Y37" i="81" s="1"/>
  <c r="Y17" i="82"/>
  <c r="C17" i="106" l="1"/>
  <c r="C33" i="106" s="1"/>
  <c r="C17" i="107"/>
  <c r="B17" i="107"/>
  <c r="B17" i="106"/>
  <c r="B33" i="106" s="1"/>
  <c r="G18" i="78"/>
  <c r="G34" i="78" s="1"/>
  <c r="R17" i="82"/>
  <c r="G17" i="89"/>
  <c r="G33" i="89" s="1"/>
  <c r="R17" i="81"/>
  <c r="R37" i="81" s="1"/>
  <c r="G18" i="91"/>
  <c r="G34" i="91" s="1"/>
  <c r="G18" i="92"/>
  <c r="R17" i="58"/>
  <c r="R37" i="58" s="1"/>
  <c r="G17" i="90"/>
  <c r="G17" i="77"/>
  <c r="G33" i="77" s="1"/>
  <c r="AI17" i="58"/>
  <c r="AI37" i="58" s="1"/>
  <c r="AO17" i="58"/>
  <c r="AO37" i="58" s="1"/>
  <c r="AK17" i="58"/>
  <c r="AK37" i="58" s="1"/>
  <c r="AO19" i="58"/>
  <c r="AO39" i="58" s="1"/>
  <c r="AL19" i="58"/>
  <c r="AL39" i="58" s="1"/>
  <c r="AL17" i="58"/>
  <c r="AL37" i="58" s="1"/>
  <c r="X18" i="92"/>
  <c r="X17" i="90"/>
  <c r="X17" i="77"/>
  <c r="X33" i="77" s="1"/>
  <c r="X18" i="91"/>
  <c r="X34" i="91" s="1"/>
  <c r="X18" i="78"/>
  <c r="X34" i="78" s="1"/>
  <c r="X17" i="89"/>
  <c r="X33" i="89" s="1"/>
  <c r="AI17" i="82"/>
  <c r="AI17" i="81"/>
  <c r="AI37" i="81" s="1"/>
  <c r="AO17" i="82"/>
  <c r="AO17" i="81"/>
  <c r="AO37" i="81" s="1"/>
  <c r="AK17" i="82"/>
  <c r="AK17" i="81"/>
  <c r="AK37" i="81" s="1"/>
  <c r="AB17" i="82"/>
  <c r="AB17" i="81"/>
  <c r="AB37" i="81" s="1"/>
  <c r="AO19" i="82"/>
  <c r="AO19" i="81"/>
  <c r="AO39" i="81" s="1"/>
  <c r="U18" i="91"/>
  <c r="U34" i="91" s="1"/>
  <c r="U18" i="92"/>
  <c r="U17" i="90"/>
  <c r="U17" i="89"/>
  <c r="U33" i="89" s="1"/>
  <c r="U17" i="77"/>
  <c r="U33" i="77" s="1"/>
  <c r="U18" i="78"/>
  <c r="U34" i="78" s="1"/>
  <c r="AF17" i="82"/>
  <c r="AF17" i="81"/>
  <c r="AF37" i="81" s="1"/>
  <c r="AF17" i="58"/>
  <c r="AF37" i="58" s="1"/>
  <c r="R18" i="92"/>
  <c r="AC17" i="82"/>
  <c r="AC17" i="81"/>
  <c r="AC37" i="81" s="1"/>
  <c r="AL19" i="82"/>
  <c r="AL19" i="81"/>
  <c r="AL39" i="81" s="1"/>
  <c r="AL17" i="81"/>
  <c r="AL37" i="81" s="1"/>
  <c r="AL17" i="82"/>
  <c r="AC17" i="58"/>
  <c r="AC37" i="58" s="1"/>
  <c r="R17" i="89"/>
  <c r="R33" i="89" s="1"/>
  <c r="R18" i="91"/>
  <c r="R34" i="91" s="1"/>
  <c r="R18" i="78"/>
  <c r="R34" i="78" s="1"/>
  <c r="R17" i="77"/>
  <c r="R33" i="77" s="1"/>
  <c r="R17" i="90"/>
  <c r="Q18" i="92"/>
  <c r="Q18" i="91"/>
  <c r="Q34" i="91" s="1"/>
  <c r="Q18" i="78"/>
  <c r="Q34" i="78" s="1"/>
  <c r="Q17" i="90"/>
  <c r="Q17" i="89"/>
  <c r="Q33" i="89" s="1"/>
  <c r="AB17" i="58"/>
  <c r="AB37" i="58" s="1"/>
  <c r="Q17" i="77"/>
  <c r="Q33" i="77" s="1"/>
  <c r="H17" i="82"/>
  <c r="H17" i="58"/>
  <c r="H37" i="58" s="1"/>
  <c r="H17" i="81"/>
  <c r="H37" i="81" s="1"/>
  <c r="K18" i="92"/>
  <c r="K18" i="91"/>
  <c r="K34" i="91" s="1"/>
  <c r="K18" i="78"/>
  <c r="K34" i="78" s="1"/>
  <c r="K17" i="90"/>
  <c r="K17" i="89"/>
  <c r="K33" i="89" s="1"/>
  <c r="K17" i="77"/>
  <c r="K33" i="77" s="1"/>
  <c r="V17" i="82"/>
  <c r="V17" i="58"/>
  <c r="V37" i="58" s="1"/>
  <c r="V17" i="81"/>
  <c r="V37" i="81" s="1"/>
  <c r="O17" i="82"/>
  <c r="O17" i="81"/>
  <c r="O37" i="81" s="1"/>
  <c r="O17" i="58"/>
  <c r="O37" i="58" s="1"/>
  <c r="F19" i="82"/>
  <c r="F19" i="81"/>
  <c r="F39" i="81" s="1"/>
  <c r="F19" i="58"/>
  <c r="F39" i="58" s="1"/>
  <c r="N17" i="82"/>
  <c r="N17" i="58"/>
  <c r="N37" i="58" s="1"/>
  <c r="N17" i="81"/>
  <c r="N37" i="81" s="1"/>
  <c r="F17" i="82"/>
  <c r="F17" i="58"/>
  <c r="F37" i="58" s="1"/>
  <c r="F17" i="81"/>
  <c r="F37" i="81" s="1"/>
  <c r="P18" i="92"/>
  <c r="P18" i="91"/>
  <c r="P34" i="91" s="1"/>
  <c r="P18" i="78"/>
  <c r="P34" i="78" s="1"/>
  <c r="P17" i="90"/>
  <c r="P17" i="89"/>
  <c r="P33" i="89" s="1"/>
  <c r="P17" i="77"/>
  <c r="P33" i="77" s="1"/>
  <c r="AA17" i="58"/>
  <c r="AA37" i="58" s="1"/>
  <c r="AA17" i="81"/>
  <c r="AA37" i="81" s="1"/>
  <c r="AA17" i="82"/>
  <c r="L18" i="91"/>
  <c r="L34" i="91" s="1"/>
  <c r="L18" i="92"/>
  <c r="L18" i="78"/>
  <c r="L34" i="78" s="1"/>
  <c r="L17" i="90"/>
  <c r="L17" i="89"/>
  <c r="L33" i="89" s="1"/>
  <c r="L17" i="77"/>
  <c r="L33" i="77" s="1"/>
  <c r="W17" i="82"/>
  <c r="W17" i="81"/>
  <c r="W37" i="81" s="1"/>
  <c r="W17" i="58"/>
  <c r="W37" i="58" s="1"/>
  <c r="E18" i="92"/>
  <c r="E18" i="91"/>
  <c r="E34" i="91" s="1"/>
  <c r="E17" i="89"/>
  <c r="E33" i="89" s="1"/>
  <c r="E18" i="78"/>
  <c r="E34" i="78" s="1"/>
  <c r="E17" i="77"/>
  <c r="E33" i="77" s="1"/>
  <c r="E17" i="90"/>
  <c r="P17" i="82"/>
  <c r="P17" i="58"/>
  <c r="P37" i="58" s="1"/>
  <c r="P17" i="81"/>
  <c r="P37" i="81" s="1"/>
  <c r="H19" i="58"/>
  <c r="H39" i="58" s="1"/>
  <c r="H19" i="81"/>
  <c r="H39" i="81" s="1"/>
  <c r="H19" i="82"/>
  <c r="H18" i="92"/>
  <c r="H18" i="91"/>
  <c r="H34" i="91" s="1"/>
  <c r="H18" i="78"/>
  <c r="H34" i="78" s="1"/>
  <c r="H17" i="90"/>
  <c r="H17" i="89"/>
  <c r="H33" i="89" s="1"/>
  <c r="H17" i="77"/>
  <c r="H33" i="77" s="1"/>
  <c r="S17" i="58"/>
  <c r="S37" i="58" s="1"/>
  <c r="S17" i="81"/>
  <c r="S37" i="81" s="1"/>
  <c r="S17" i="82"/>
  <c r="G19" i="82"/>
  <c r="G19" i="58"/>
  <c r="G39" i="58" s="1"/>
  <c r="G19" i="81"/>
  <c r="G39" i="81" s="1"/>
  <c r="G17" i="82"/>
  <c r="G17" i="81"/>
  <c r="G37" i="81" s="1"/>
  <c r="G17" i="58"/>
  <c r="G37" i="58" s="1"/>
  <c r="D10" i="126" l="1"/>
  <c r="D31" i="126" s="1"/>
  <c r="D10" i="127"/>
  <c r="D10" i="122"/>
  <c r="D31" i="122" s="1"/>
  <c r="D9" i="131"/>
  <c r="D9" i="128"/>
  <c r="D21" i="128" s="1"/>
  <c r="D10" i="113"/>
  <c r="D10" i="115" s="1"/>
  <c r="D9" i="130"/>
  <c r="D21" i="130" s="1"/>
  <c r="D8" i="127"/>
  <c r="D8" i="122"/>
  <c r="D29" i="122" s="1"/>
  <c r="D8" i="126"/>
  <c r="D29" i="126" s="1"/>
  <c r="D8" i="113"/>
  <c r="D8" i="115" s="1"/>
  <c r="B19" i="147"/>
  <c r="B38" i="147" s="1"/>
  <c r="B8" i="147"/>
  <c r="B27" i="147" s="1"/>
  <c r="B6" i="147"/>
  <c r="B25" i="147" s="1"/>
  <c r="B5" i="149"/>
  <c r="B5" i="148"/>
  <c r="B24" i="148" s="1"/>
  <c r="D11" i="126" l="1"/>
  <c r="D32" i="126" s="1"/>
  <c r="D11" i="127"/>
  <c r="D11" i="122"/>
  <c r="D32" i="122" s="1"/>
  <c r="D11" i="113"/>
  <c r="D11" i="115" s="1"/>
  <c r="D21" i="127"/>
  <c r="D21" i="122"/>
  <c r="D42" i="122" s="1"/>
  <c r="D21" i="126"/>
  <c r="D42" i="126" s="1"/>
  <c r="D21" i="113"/>
  <c r="D21" i="115" s="1"/>
  <c r="D19" i="127"/>
  <c r="D19" i="113"/>
  <c r="D19" i="115" s="1"/>
  <c r="D19" i="126"/>
  <c r="D40" i="126" s="1"/>
  <c r="D19" i="122"/>
  <c r="D40" i="122" s="1"/>
  <c r="D31" i="113"/>
  <c r="D10" i="114"/>
  <c r="D31" i="114" s="1"/>
  <c r="D11" i="130"/>
  <c r="D23" i="130" s="1"/>
  <c r="D13" i="127"/>
  <c r="D11" i="128"/>
  <c r="D23" i="128" s="1"/>
  <c r="D11" i="131"/>
  <c r="D13" i="113"/>
  <c r="D13" i="115" s="1"/>
  <c r="D13" i="126"/>
  <c r="D34" i="126" s="1"/>
  <c r="D13" i="122"/>
  <c r="D34" i="122" s="1"/>
  <c r="D8" i="114"/>
  <c r="D29" i="114" s="1"/>
  <c r="D29" i="113"/>
  <c r="B9" i="147"/>
  <c r="B28" i="147" s="1"/>
  <c r="B11" i="147"/>
  <c r="B30" i="147" s="1"/>
  <c r="B6" i="149"/>
  <c r="B19" i="149"/>
  <c r="B8" i="149"/>
  <c r="B6" i="148"/>
  <c r="B25" i="148" s="1"/>
  <c r="B19" i="148"/>
  <c r="B38" i="148" s="1"/>
  <c r="B8" i="148"/>
  <c r="B27" i="148" s="1"/>
  <c r="D34" i="113" l="1"/>
  <c r="D13" i="114"/>
  <c r="D34" i="114" s="1"/>
  <c r="D32" i="113"/>
  <c r="D11" i="114"/>
  <c r="D32" i="114" s="1"/>
  <c r="D21" i="114"/>
  <c r="D42" i="114" s="1"/>
  <c r="D42" i="113"/>
  <c r="D40" i="113"/>
  <c r="D19" i="114"/>
  <c r="D40" i="114" s="1"/>
  <c r="D13" i="131"/>
  <c r="D13" i="128"/>
  <c r="D25" i="128" s="1"/>
  <c r="D16" i="126"/>
  <c r="D37" i="126" s="1"/>
  <c r="D13" i="130"/>
  <c r="D25" i="130" s="1"/>
  <c r="D16" i="122"/>
  <c r="D37" i="122" s="1"/>
  <c r="D16" i="127"/>
  <c r="D16" i="113"/>
  <c r="D16" i="115" s="1"/>
  <c r="D14" i="122"/>
  <c r="D35" i="122" s="1"/>
  <c r="D14" i="127"/>
  <c r="D14" i="126"/>
  <c r="D35" i="126" s="1"/>
  <c r="D14" i="113"/>
  <c r="D14" i="115" s="1"/>
  <c r="B12" i="147"/>
  <c r="B31" i="147" s="1"/>
  <c r="B14" i="147"/>
  <c r="B33" i="147" s="1"/>
  <c r="B11" i="149"/>
  <c r="B9" i="149"/>
  <c r="B9" i="148"/>
  <c r="B28" i="148" s="1"/>
  <c r="B11" i="148"/>
  <c r="B30" i="148" s="1"/>
  <c r="D37" i="113" l="1"/>
  <c r="D16" i="114"/>
  <c r="D37" i="114" s="1"/>
  <c r="D35" i="113"/>
  <c r="D14" i="114"/>
  <c r="D35" i="114" s="1"/>
  <c r="D17" i="126"/>
  <c r="D38" i="126" s="1"/>
  <c r="D17" i="113"/>
  <c r="D17" i="115" s="1"/>
  <c r="D17" i="122"/>
  <c r="D38" i="122" s="1"/>
  <c r="D17" i="127"/>
  <c r="B17" i="147"/>
  <c r="B36" i="147" s="1"/>
  <c r="B15" i="147"/>
  <c r="B34" i="147" s="1"/>
  <c r="B12" i="149"/>
  <c r="B14" i="149"/>
  <c r="B12" i="148"/>
  <c r="B31" i="148" s="1"/>
  <c r="B14" i="148"/>
  <c r="B33" i="148" s="1"/>
  <c r="D38" i="113" l="1"/>
  <c r="D17" i="114"/>
  <c r="D38" i="114" s="1"/>
  <c r="B17" i="149"/>
  <c r="B15" i="149"/>
  <c r="B17" i="148"/>
  <c r="B36" i="148" s="1"/>
  <c r="B15" i="148"/>
  <c r="B34" i="148" s="1"/>
  <c r="B5" i="75" l="1"/>
  <c r="B24" i="75" l="1"/>
  <c r="B5" i="111"/>
  <c r="B24" i="111" s="1"/>
  <c r="B5" i="112"/>
  <c r="AF7" i="80"/>
  <c r="AF27" i="80" s="1"/>
  <c r="B6" i="75"/>
  <c r="B8" i="75"/>
  <c r="B19" i="75"/>
  <c r="B19" i="112" l="1"/>
  <c r="B38" i="75"/>
  <c r="B19" i="111"/>
  <c r="B38" i="111" s="1"/>
  <c r="B27" i="75"/>
  <c r="B8" i="112"/>
  <c r="B8" i="111"/>
  <c r="B27" i="111" s="1"/>
  <c r="B6" i="112"/>
  <c r="B25" i="75"/>
  <c r="B6" i="111"/>
  <c r="B25" i="111" s="1"/>
  <c r="AF21" i="80"/>
  <c r="AF41" i="80" s="1"/>
  <c r="AF10" i="80"/>
  <c r="AF30" i="80" s="1"/>
  <c r="AF8" i="80"/>
  <c r="AF28" i="80" s="1"/>
  <c r="B9" i="75"/>
  <c r="B11" i="75"/>
  <c r="B30" i="75" l="1"/>
  <c r="B11" i="112"/>
  <c r="B11" i="111"/>
  <c r="B30" i="111" s="1"/>
  <c r="B28" i="75"/>
  <c r="B9" i="112"/>
  <c r="B9" i="111"/>
  <c r="B28" i="111" s="1"/>
  <c r="B14" i="75"/>
  <c r="B12" i="75"/>
  <c r="AF11" i="80"/>
  <c r="AF31" i="80" s="1"/>
  <c r="AF13" i="80"/>
  <c r="AF33" i="80" s="1"/>
  <c r="B14" i="111" l="1"/>
  <c r="B33" i="111" s="1"/>
  <c r="B14" i="112"/>
  <c r="B33" i="75"/>
  <c r="B31" i="75"/>
  <c r="B12" i="111"/>
  <c r="B31" i="111" s="1"/>
  <c r="B12" i="112"/>
  <c r="AF16" i="80"/>
  <c r="AF36" i="80" s="1"/>
  <c r="B15" i="75"/>
  <c r="B17" i="75"/>
  <c r="AF14" i="80"/>
  <c r="AF34" i="80" s="1"/>
  <c r="B17" i="111" l="1"/>
  <c r="B36" i="111" s="1"/>
  <c r="B17" i="112"/>
  <c r="B36" i="75"/>
  <c r="B15" i="111"/>
  <c r="B34" i="111" s="1"/>
  <c r="B15" i="112"/>
  <c r="B34" i="75"/>
  <c r="AF19" i="80"/>
  <c r="AF39" i="80" s="1"/>
  <c r="AF17" i="80"/>
  <c r="AF37" i="80" s="1"/>
  <c r="B6" i="192" l="1"/>
  <c r="C6" i="192"/>
  <c r="C9" i="192" l="1"/>
  <c r="B15" i="192"/>
  <c r="C12" i="192"/>
  <c r="B7" i="192"/>
  <c r="C15" i="192"/>
  <c r="B9" i="192"/>
  <c r="C7" i="192"/>
  <c r="C7" i="190"/>
  <c r="C7" i="188"/>
  <c r="C7" i="189"/>
  <c r="B12" i="192"/>
  <c r="B7" i="188"/>
  <c r="B7" i="190"/>
  <c r="B7" i="189"/>
  <c r="B13" i="192" l="1"/>
  <c r="C18" i="192"/>
  <c r="C8" i="190"/>
  <c r="C8" i="189"/>
  <c r="C8" i="188"/>
  <c r="B10" i="188"/>
  <c r="B10" i="190"/>
  <c r="B10" i="189"/>
  <c r="C16" i="190"/>
  <c r="C16" i="189"/>
  <c r="C16" i="188"/>
  <c r="C13" i="189"/>
  <c r="C13" i="188"/>
  <c r="C13" i="190"/>
  <c r="C10" i="190"/>
  <c r="C10" i="189"/>
  <c r="C10" i="188"/>
  <c r="C20" i="192"/>
  <c r="B18" i="192"/>
  <c r="C10" i="192"/>
  <c r="B13" i="188"/>
  <c r="B13" i="190"/>
  <c r="B13" i="189"/>
  <c r="B20" i="192"/>
  <c r="B16" i="192"/>
  <c r="B10" i="192"/>
  <c r="C16" i="192"/>
  <c r="B8" i="188"/>
  <c r="B8" i="190"/>
  <c r="B8" i="189"/>
  <c r="C13" i="192"/>
  <c r="B16" i="188"/>
  <c r="B16" i="190"/>
  <c r="B16" i="189"/>
  <c r="C11" i="190" l="1"/>
  <c r="C11" i="189"/>
  <c r="C11" i="188"/>
  <c r="C14" i="189"/>
  <c r="C14" i="188"/>
  <c r="C14" i="190"/>
  <c r="B21" i="189"/>
  <c r="B21" i="188"/>
  <c r="B21" i="190"/>
  <c r="B19" i="189"/>
  <c r="B19" i="188"/>
  <c r="B19" i="190"/>
  <c r="B14" i="190"/>
  <c r="B14" i="189"/>
  <c r="B14" i="188"/>
  <c r="C17" i="189"/>
  <c r="C17" i="188"/>
  <c r="C17" i="190"/>
  <c r="B11" i="189"/>
  <c r="B11" i="188"/>
  <c r="B11" i="190"/>
  <c r="B17" i="188"/>
  <c r="B17" i="190"/>
  <c r="B17" i="189"/>
  <c r="C21" i="189"/>
  <c r="C21" i="188"/>
  <c r="C21" i="190"/>
  <c r="C19" i="188"/>
  <c r="C19" i="190"/>
  <c r="C19" i="189"/>
</calcChain>
</file>

<file path=xl/sharedStrings.xml><?xml version="1.0" encoding="utf-8"?>
<sst xmlns="http://schemas.openxmlformats.org/spreadsheetml/2006/main" count="4036" uniqueCount="401">
  <si>
    <t>SUPERIOR ROOM</t>
  </si>
  <si>
    <t>Риксос Красная Поляна Сочи</t>
  </si>
  <si>
    <t>SUPERIOR King</t>
  </si>
  <si>
    <t>Завтрак (Риксос)</t>
  </si>
  <si>
    <t>25.03.17 - 02.04.17</t>
  </si>
  <si>
    <t>1+1 (0-5)</t>
  </si>
  <si>
    <t>1+1 (6-11)</t>
  </si>
  <si>
    <t>1+2 (0-5)(6-11)</t>
  </si>
  <si>
    <t>1+2 (0-5)</t>
  </si>
  <si>
    <t>1+2 (6-11)</t>
  </si>
  <si>
    <t>2+1 (0-5)</t>
  </si>
  <si>
    <t>2+1 (6-11)</t>
  </si>
  <si>
    <t>2+2 (0-5)</t>
  </si>
  <si>
    <t>2+2 (0-5)(6-11)</t>
  </si>
  <si>
    <t>2+2 (6-11)</t>
  </si>
  <si>
    <t>Горки Отель (бывш. Солис Сочи Отель)</t>
  </si>
  <si>
    <t>Завтрак Солис</t>
  </si>
  <si>
    <t>Делюкс Кинг (вид на внутренний двор)</t>
  </si>
  <si>
    <t>Делюкс Твин (вид на внутренний двор)</t>
  </si>
  <si>
    <t>Делюкс Кинг (вид на горы)</t>
  </si>
  <si>
    <t>Делюкс Твин (вид на горы)</t>
  </si>
  <si>
    <t>Люкс Солис</t>
  </si>
  <si>
    <t>Без питания</t>
  </si>
  <si>
    <t>28.03.2017-16.09.2017</t>
  </si>
  <si>
    <t>1+1 (0-14)</t>
  </si>
  <si>
    <t>2+1(0-5)</t>
  </si>
  <si>
    <t>Горки Отель и Сьюит (бывш. Солис Сочи и Сьюитс Отель)</t>
  </si>
  <si>
    <t>Супериор Кинг</t>
  </si>
  <si>
    <t>Супериор Твин</t>
  </si>
  <si>
    <t>Люкс</t>
  </si>
  <si>
    <t>Улучшенный Люкс</t>
  </si>
  <si>
    <t>Долина 960 Отель</t>
  </si>
  <si>
    <t>Премиум Кинг</t>
  </si>
  <si>
    <t>Премиум Твин</t>
  </si>
  <si>
    <t>Эксклюзивный Кинг</t>
  </si>
  <si>
    <t>Горки Отель и Сьюит (бывш. Солис Сочи Сьюитс Отель )</t>
  </si>
  <si>
    <t>Красная Поляна Люкс</t>
  </si>
  <si>
    <t>Виста Кинг</t>
  </si>
  <si>
    <t>Панорама Люкс</t>
  </si>
  <si>
    <t>Долина Люкс</t>
  </si>
  <si>
    <t>2 + 2 (0-6)(7-14)</t>
  </si>
  <si>
    <t>30.03.2017-16.09.2017</t>
  </si>
  <si>
    <t>2 + 2 (0-6)</t>
  </si>
  <si>
    <t>30.03.2017-01.05.2017</t>
  </si>
  <si>
    <t>2 + 1 (7-14)</t>
  </si>
  <si>
    <t>08.06.2017-11.06.2017</t>
  </si>
  <si>
    <t>24.07.2017-07.08.2017</t>
  </si>
  <si>
    <t>20.08.2017-29.08.2017</t>
  </si>
  <si>
    <t>1+1 (0-6)</t>
  </si>
  <si>
    <t>1+1 (7-14)</t>
  </si>
  <si>
    <t>1+2 (0-6)(7-14)</t>
  </si>
  <si>
    <t>2+2 (0-6)</t>
  </si>
  <si>
    <t>2+1 (7-14)</t>
  </si>
  <si>
    <t>BB</t>
  </si>
  <si>
    <t>2+1(0-6)</t>
  </si>
  <si>
    <t>2+1(7-14)</t>
  </si>
  <si>
    <t>1+2 (7-14)</t>
  </si>
  <si>
    <t>2+2 (0-6)(7-14)</t>
  </si>
  <si>
    <t>2+2(7-14)</t>
  </si>
  <si>
    <t>22.07.2017-26.07.2017
02.08.2017
25.08.2017-28.08.2017</t>
  </si>
  <si>
    <t>08.07.2017-12.07.2017
16.07.2017-18.07.2017
27.07.2017-01.08.2017
03.08.2017-08.08.2017
19.08.2017-24.08.2017
29.08.2017-30.08.2017</t>
  </si>
  <si>
    <t>03.05.2017-07.07.2017
13.07.2017-15.07.2017
19.07.2017-21.07.2017
09.08.2017-18.08.2017
31.08.2017-16.09.2017</t>
  </si>
  <si>
    <t>20.05.2017-31.05.2017</t>
  </si>
  <si>
    <t>Люкс  с одной спальней</t>
  </si>
  <si>
    <t>06.03.2020-08.03.2020</t>
  </si>
  <si>
    <t>Дуплекс</t>
  </si>
  <si>
    <t>01.03.2020-05.03.2020</t>
  </si>
  <si>
    <t>от 1 до 6</t>
  </si>
  <si>
    <t>Период действия тарифа – до 31.03.2020</t>
  </si>
  <si>
    <t>Стоимость указана без скипасса.</t>
  </si>
  <si>
    <t>к тарифу обязательно прибавляется ски-пасс на взрослых в номере -  1500 р на каждый день с человека</t>
  </si>
  <si>
    <t>детский приобретается на ресепшн</t>
  </si>
  <si>
    <t>Условия отмены:</t>
  </si>
  <si>
    <t>08.01.2020 – 31.03.2020 – аннуляция без штрафа за 30 дней, менее 30 – штраф 100%</t>
  </si>
  <si>
    <t>Min stay – 2 nights</t>
  </si>
  <si>
    <t>Оплата до наступления аннуляции.</t>
  </si>
  <si>
    <t xml:space="preserve">Выдача ски-пассов на стойке регистрации в отеле при заселении. Возврат денежных средств за неиспользованные ски-пассы не производится. </t>
  </si>
  <si>
    <t xml:space="preserve">от 1 до 6 </t>
  </si>
  <si>
    <t>от 1 до 4</t>
  </si>
  <si>
    <t>NETTO RATES</t>
  </si>
  <si>
    <t>OPEN RATES</t>
  </si>
  <si>
    <t xml:space="preserve">Улучшенный люкс с одной спальней и гостиной     </t>
  </si>
  <si>
    <t>Мовенпик Красная Поляна (бывш. Горки Сьютс)</t>
  </si>
  <si>
    <t>Супериор кинг /Супериор твин</t>
  </si>
  <si>
    <t xml:space="preserve">OPEN RATES </t>
  </si>
  <si>
    <t xml:space="preserve">Дюплекс с двумя спальнями  </t>
  </si>
  <si>
    <t>Пентхаус с тремя спальнями</t>
  </si>
  <si>
    <t>01.04.2020-30.04.2020</t>
  </si>
  <si>
    <t>Супериор Кинг/Супериор Твин</t>
  </si>
  <si>
    <t>09.03.2020-10.03.2020</t>
  </si>
  <si>
    <t>12.03.2020-14.03.2020</t>
  </si>
  <si>
    <t>15.03.2020-20.03.2020</t>
  </si>
  <si>
    <t>21.03.2020-24.03.2020</t>
  </si>
  <si>
    <t>25.03.2020-31.03.2020</t>
  </si>
  <si>
    <t>Период проживания: 01.04.2020 – 30.04.2020</t>
  </si>
  <si>
    <t>Условия оплаты: согласно условиям в контракте</t>
  </si>
  <si>
    <t>Цены указаны в рублях и включают НДС (20%)</t>
  </si>
  <si>
    <t>Минимальный срок проживания: нет</t>
  </si>
  <si>
    <t>Политика отмены: бесплатная отмена бронирования возможна за 7 дней до заезда. В случае отмены бронирования позднее этого срока взимается оплата за одну ночь пребывания.</t>
  </si>
  <si>
    <t>Предложение ограничено и не комбинируется с другими действующими акциями отеля.</t>
  </si>
  <si>
    <t xml:space="preserve">Минимальный срок проживания: 2 ночи </t>
  </si>
  <si>
    <t>Тариф нетто включает:</t>
  </si>
  <si>
    <t>• завтрак по системе "Шведский стол"</t>
  </si>
  <si>
    <t>• обед и ужин по детокс меню</t>
  </si>
  <si>
    <t>• *1 дневной скипасс на все канатные дороги курорта</t>
  </si>
  <si>
    <t>• купонная книга на бесплатные активности и скидки в СПА центры курорта</t>
  </si>
  <si>
    <t>• ежедневные занятия йогой</t>
  </si>
  <si>
    <t>• подъем на канатной дороге до уровня 960м</t>
  </si>
  <si>
    <t>Курорт «Красная Поляна» оставляет за собой право изменять услуги и тарифы в составе пакета. Курорт «Красная Поляна» оставляет за собой приостановить данное предложение.</t>
  </si>
  <si>
    <t>*К тарифам на все отели обязательно необходимо добавлять стоимость прогулочного ски-пасса единоразово:</t>
  </si>
  <si>
    <t>- 700 рублей взрослый ски-пасс</t>
  </si>
  <si>
    <t>- 400 рублей детский ски-пасс (c 7 – 12 лет)</t>
  </si>
  <si>
    <t>- бесплатно до 6 лет</t>
  </si>
  <si>
    <t>Даты бронирования: 27.02.2020 - 15.04.2020</t>
  </si>
  <si>
    <t>• Бесплатное размещение 2 детей до 12 лет, включая завтрак и посещение СПА</t>
  </si>
  <si>
    <t>• Завтрак "Шведский стол"</t>
  </si>
  <si>
    <t>• Посещение СПА комплекса отеля</t>
  </si>
  <si>
    <t>• Бесплатный WI-FI в номере</t>
  </si>
  <si>
    <t>• Подъем на канатной дороге до уровня +960м</t>
  </si>
  <si>
    <r>
      <rPr>
        <b/>
        <sz val="11"/>
        <color indexed="8"/>
        <rFont val="Calibri"/>
        <family val="2"/>
        <charset val="204"/>
      </rPr>
      <t>Дополнительные услуги пакетного предложения (предоставляются по купонной книжке) *:</t>
    </r>
    <r>
      <rPr>
        <sz val="10"/>
        <rFont val="Arial Cyr"/>
        <charset val="204"/>
      </rPr>
      <t xml:space="preserve">
★ *Прогулочный билет "Панорама Красной Поляны" (действует для всех гостей, проживающих в номере)
★ Прокат городского велосипеда в главном прокате курорта на 1 час (действует однократно для одного взрослого и одного ребенка до 12 лет включительно)
★ Посещение аттракциона «Колесо Времени» (действует однократно для всех гостей, проживающих в номере, при единовременном посещении)
★ Посещение Детского развлекательного центра Страна Медведия в течение 1 часа до 14.00 (действует на ребенка от 3 до 14 лет включительно)
★ Один круг на аттракционе "Богатырские гонки" (действует на 1 человека от 110 см.)
★ 3 игры в игровых автоматах центра развлечений "Хали-Гали"
★ Посещение музея современного творчества "Олгиз"
★ Бесплатная видеосъемка при прохождении комнаты страха "Амбулатория"
★ Скидка 50% на посещение Хаски-центра для одного взрослого
★ Посещение Парка приключений Wonder Land со скидкой 30%
★ Скидку 20% на прокат электротранспорта на выбор
★ Скидку 10% на полет на параплане и на фото- и видеосъемку в подарок
★ Скидку 50% на аренду боулинг-дорожек центра развлечений "Хали-Гали"
★ Скидку 200 р на входные билеты в аквапарк Mountain Beach
★ Скидку 20% на любой киносеанс в кинотеатре "Старсинема"
★ Скидку 50% на билет в комнату страха "Амбулатория"
★ Скидку 500 р в магазине натуральной косметики LiA craft cosmetics
★ Скидку 50% на 1 час посещения центра развлечений "Хали-Гали"
★ Скидку 30% на творческий мастер-класс арт-студии "Белый Лис"
★ Скидку 100 р на услуги семейного салона красоты Family Beauty Club
★ Скидку 10% на любые покупки в художественно-музыкальном салоне "ОЛГИЗ"
★ Скидку 25% на VIP-прокат горных лыж и сноубордов в тест-центре "Антимузей друзей"
★ Скидку 15% на один сеанс игры в Anvio VR Arena
★ Скидку 20% на весь ассортимент фирменного магазина Курорта Красная Поляна
★ Обучение лучной стрельбе и 5 бесплатных дополнительных выстрелов из лука (Поляна 960)
★ Прокат беговела 1 час
★ Посещение хаски-центра (действует на 1 ребенка до 10 лет в сопровождении взрослого.)
* Купонная книжка выдается при заселении и предоставляется на номер. Купоны действуют
однократно. Условия предоставления дополнительных услуг прописаны в купонной книжке. Курорт
«Красная Поляна» оставляет за собой право изменять услуги в составе пакета. Тарифы
предоставлены со скидкой 15% от лучшей цены дня, возможно изменения тарифов.</t>
    </r>
  </si>
  <si>
    <t>*К тарифам на все отели необходимо добавлять стоимость прогулочного ски-пасса единоразово:</t>
  </si>
  <si>
    <t>• посещение СПА центра</t>
  </si>
  <si>
    <t>Период проживания: 20.03.2020 по 16.04.2020</t>
  </si>
  <si>
    <t>01.04.2020-16.04.2020</t>
  </si>
  <si>
    <t>C завтраками/ Bed and breakfast</t>
  </si>
  <si>
    <t>Открытые тарифы/ Open rates</t>
  </si>
  <si>
    <t>Тариф "C завтраками"/ "Bed and breakfast" rates</t>
  </si>
  <si>
    <t>В стоимость включено/ Rates include:</t>
  </si>
  <si>
    <t>Бесплатный беспроводной интернет на всей территории отеля/ Wi-Fi;</t>
  </si>
  <si>
    <t>Чай/кофе, вода в номера/tea and coffee in the room;</t>
  </si>
  <si>
    <t>Подъем до уровня +960 м./ Free of charge access to a cable car "Krasnaya Polyana" К-1  (Polyana 540 - Polyana 960);</t>
  </si>
  <si>
    <t>НДС 20% (в рублях) за номер в сутки/ VAT 20%</t>
  </si>
  <si>
    <t>Условия аннуляции/ Cancellation policy:</t>
  </si>
  <si>
    <t>Мовенпик Красная Поляна 5*/ Movenpick Krasnaya Polyana 5*</t>
  </si>
  <si>
    <t>Люкс  с одной спальней/ Suite</t>
  </si>
  <si>
    <t>Супериор Кинг, Супериор Твин/ Superior King, Twin</t>
  </si>
  <si>
    <t xml:space="preserve">Улучшенный люкс с одной спальней и гостиной/ Superior Suite   </t>
  </si>
  <si>
    <t>Красная Поляна Люкс/ Krasnaya Polyana Suite</t>
  </si>
  <si>
    <t xml:space="preserve">Дюплекс с двумя спальнями/ Duplex with 2 bedroom  </t>
  </si>
  <si>
    <t>Условия/ Conditions:</t>
  </si>
  <si>
    <t xml:space="preserve">Тариф "Раннее бронирование" на базе завтраков/ "Early booking" rates (BB) 15% discount </t>
  </si>
  <si>
    <t>Тариф "Без питания"/ "Room only" rates</t>
  </si>
  <si>
    <t>1-2 чел.</t>
  </si>
  <si>
    <t>Супериор Кинг, Супериор Твин с видом на горы / Superior King, Twin Mountain view</t>
  </si>
  <si>
    <t xml:space="preserve">Супериор Кинг, Твин с видом на город/ Superior King, Twin city view </t>
  </si>
  <si>
    <t>Супериор Кинг, Твин с видом на горы/ Superior King, Twin mountain view</t>
  </si>
  <si>
    <t>великолепный завтрак по системе "Шведский стол"</t>
  </si>
  <si>
    <t>купонную книгу на бесплатные активности курорта и скидки в СПА центры</t>
  </si>
  <si>
    <t>подъем на канатной дороге до уровня 960м</t>
  </si>
  <si>
    <t xml:space="preserve">парковка на Поляне 960; </t>
  </si>
  <si>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</si>
  <si>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t>the reservation can be canceled without penalty up to 24 hours before arrival. Cancellation after the specified time - a penalty - the cost of the first night of stay.</t>
  </si>
  <si>
    <t>Завтрак/ Breakfast;</t>
  </si>
  <si>
    <t>Пользование термальной зоной СПА и тренажерным залом/ free GYM and SPA;</t>
  </si>
  <si>
    <t>НДС 20% (в рублях) за номер в сутки/ VAT 20%;</t>
  </si>
  <si>
    <r>
      <t xml:space="preserve">Период продажи: </t>
    </r>
    <r>
      <rPr>
        <b/>
        <sz val="9"/>
        <rFont val="Times New Roman"/>
        <family val="1"/>
        <charset val="204"/>
      </rPr>
      <t>с 05.08.2021 - 15.12.2021​</t>
    </r>
    <r>
      <rPr>
        <sz val="9"/>
        <rFont val="Times New Roman"/>
        <family val="1"/>
        <charset val="204"/>
      </rPr>
      <t xml:space="preserve">/ Period of sales: </t>
    </r>
    <r>
      <rPr>
        <b/>
        <sz val="9"/>
        <rFont val="Times New Roman"/>
        <family val="1"/>
        <charset val="204"/>
      </rPr>
      <t>с 05.08.2021 - 15.12.2021​</t>
    </r>
  </si>
  <si>
    <r>
      <t xml:space="preserve">Период проживания: </t>
    </r>
    <r>
      <rPr>
        <b/>
        <sz val="9"/>
        <rFont val="Times New Roman"/>
        <family val="1"/>
        <charset val="204"/>
      </rPr>
      <t xml:space="preserve">с 01.10.2021 - 16.12.202​1 </t>
    </r>
    <r>
      <rPr>
        <sz val="9"/>
        <rFont val="Times New Roman"/>
        <family val="1"/>
        <charset val="204"/>
      </rPr>
      <t xml:space="preserve">/ Period of stay: </t>
    </r>
    <r>
      <rPr>
        <b/>
        <sz val="9"/>
        <rFont val="Times New Roman"/>
        <family val="1"/>
        <charset val="204"/>
      </rPr>
      <t>с 01.10.2021 - 16.12.202​1</t>
    </r>
  </si>
  <si>
    <r>
      <t xml:space="preserve">Период продажи: </t>
    </r>
    <r>
      <rPr>
        <b/>
        <sz val="9"/>
        <rFont val="Times New Roman"/>
        <family val="1"/>
        <charset val="204"/>
      </rPr>
      <t>с 05.08.2021 - 14.12.2021​</t>
    </r>
    <r>
      <rPr>
        <sz val="9"/>
        <rFont val="Times New Roman"/>
        <family val="1"/>
        <charset val="204"/>
      </rPr>
      <t xml:space="preserve">/ Period of sales: </t>
    </r>
    <r>
      <rPr>
        <b/>
        <sz val="9"/>
        <rFont val="Times New Roman"/>
        <family val="1"/>
        <charset val="204"/>
      </rPr>
      <t>с 05.08.2021 - 14.12.2021​</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</si>
  <si>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r>
      <rPr>
        <sz val="9"/>
        <color indexed="10"/>
        <rFont val="Times New Roman"/>
        <family val="1"/>
        <charset val="204"/>
      </rPr>
      <t xml:space="preserve">
</t>
    </r>
  </si>
  <si>
    <t xml:space="preserve">NETTO  RATES </t>
  </si>
  <si>
    <r>
      <t xml:space="preserve">Мин срок бронирования до заезда: </t>
    </r>
    <r>
      <rPr>
        <b/>
        <sz val="9"/>
        <color indexed="8"/>
        <rFont val="Times New Roman"/>
        <family val="1"/>
        <charset val="204"/>
      </rPr>
      <t>15</t>
    </r>
    <r>
      <rPr>
        <sz val="9"/>
        <color indexed="8"/>
        <rFont val="Times New Roman"/>
        <family val="1"/>
        <charset val="204"/>
      </rPr>
      <t xml:space="preserve"> дней/ Min. Booking period before arrival: </t>
    </r>
    <r>
      <rPr>
        <b/>
        <sz val="9"/>
        <color indexed="8"/>
        <rFont val="Times New Roman"/>
        <family val="1"/>
        <charset val="204"/>
      </rPr>
      <t>15</t>
    </r>
    <r>
      <rPr>
        <sz val="9"/>
        <color indexed="8"/>
        <rFont val="Times New Roman"/>
        <family val="1"/>
        <charset val="204"/>
      </rPr>
      <t xml:space="preserve"> days.</t>
    </r>
  </si>
  <si>
    <r>
      <t xml:space="preserve">Тарифы «Раннего бронирования»  являются невозвратными.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"Early booking" rates are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</si>
  <si>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t>Купонная книга выдается при заселении из расчета: 1 номер = 1 книга / Coupon book is issued at check-in at the rate: 1 room = 1 book.</t>
  </si>
  <si>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he services provided may depend on the weather conditions and the work of ropeways. NAO "Krasnaya Polyana" reserves the right to change the services in the package.</t>
  </si>
  <si>
    <r>
      <t>Предложение ограничено и не комбинируется с</t>
    </r>
    <r>
      <rPr>
        <i/>
        <sz val="8"/>
        <color indexed="8"/>
        <rFont val="Verdana"/>
        <family val="2"/>
        <charset val="204"/>
      </rPr>
      <t> </t>
    </r>
    <r>
      <rPr>
        <sz val="8"/>
        <color indexed="8"/>
        <rFont val="Verdana"/>
        <family val="2"/>
        <charset val="204"/>
      </rPr>
      <t>другими действующими акциями отеля / The offer is limited and cannot be combined with other current hotel promotions.</t>
    </r>
  </si>
  <si>
    <t>В купонную книжку входят скидки до 50%, специальные предложения и бесплатные  бонусные услуги / The coupon book includes discounts of up to 50%, special offers and free bonus services.</t>
  </si>
  <si>
    <r>
      <t>*</t>
    </r>
    <r>
      <rPr>
        <sz val="8"/>
        <color indexed="8"/>
        <rFont val="Verdana"/>
        <family val="2"/>
        <charset val="204"/>
      </rPr>
      <t> </t>
    </r>
    <r>
      <rPr>
        <u/>
        <sz val="8"/>
        <color indexed="8"/>
        <rFont val="Verdana"/>
        <family val="2"/>
        <charset val="204"/>
      </rPr>
      <t>Услуги и бонусы предложения действуют только в период проживания и предоставляются однократно, согласно условиям в купонной книге /</t>
    </r>
    <r>
      <rPr>
        <sz val="8"/>
        <color indexed="8"/>
        <rFont val="Verdana"/>
        <family val="2"/>
        <charset val="204"/>
      </rPr>
      <t>* Services and bonus offers are valid only during the stay and are provided once, according to the conditions in the coupon book.</t>
    </r>
  </si>
  <si>
    <t>А также купонная книга предоставляет дополнительные скидки на многочисленные платные активности Курорта / And also the coupon book provides additional discounts on numerous paid activities of the Resort;</t>
  </si>
  <si>
    <t>*Детокс питание, по специальному меню можно приобрести дополнительно / *Detox meals, by special menu can be purchased additionally.</t>
  </si>
  <si>
    <t>Предложение также включает выгодные условия на посещение спа-центров отелей и тренировочную программу / The offer also includes favorable terms on visits to hotel spas and exercise program.</t>
  </si>
  <si>
    <r>
      <t>В предложение «Зарядись энергией гор» входят </t>
    </r>
    <r>
      <rPr>
        <b/>
        <i/>
        <sz val="8"/>
        <color indexed="8"/>
        <rFont val="Verdana"/>
        <family val="2"/>
        <charset val="204"/>
      </rPr>
      <t>бесплатно</t>
    </r>
    <r>
      <rPr>
        <b/>
        <sz val="8"/>
        <color indexed="8"/>
        <rFont val="Verdana"/>
        <family val="2"/>
        <charset val="204"/>
      </rPr>
      <t> </t>
    </r>
    <r>
      <rPr>
        <sz val="8"/>
        <color indexed="8"/>
        <rFont val="Verdana"/>
        <family val="2"/>
        <charset val="204"/>
      </rPr>
      <t>хиты летнего сезона (</t>
    </r>
    <r>
      <rPr>
        <sz val="8"/>
        <color rgb="FFC00000"/>
        <rFont val="Verdana"/>
        <family val="2"/>
        <charset val="204"/>
      </rPr>
      <t>* условия предлоставления услуг подробно представлены в купонной книге</t>
    </r>
    <r>
      <rPr>
        <sz val="8"/>
        <color indexed="8"/>
        <rFont val="Verdana"/>
        <family val="2"/>
        <charset val="204"/>
      </rPr>
      <t>):</t>
    </r>
  </si>
  <si>
    <t xml:space="preserve">1. Прогулочный билет "День в горах" для подъема к горным вершинам / Walking ticket "Day in the Mountains" for reaching the mountain peaks.  Услуга предоставляется однократно для всех  гостей в номере / The service is provided once for all guests in the room </t>
  </si>
  <si>
    <t xml:space="preserve">2. Обзорная групповая экскурсия по курорту с профессиональным гидом / Group tour of the resort with a professional guide. Услуга предоставляется однократно для всех  гостей в номере / The service is provided once for all guests in the room </t>
  </si>
  <si>
    <t xml:space="preserve">3. Прохождение любого маршрута в Веревочном парке на выбор / Passing any route in the Rope Park on your choice; Действует на прохождение  одного  выбранного  маршрута  для  каждого гостя из числа проживающих в номере, при единовременном посещении парка / Valid for the passage of one selected route for each guest staying in the room, on a single visit to the park.
 </t>
  </si>
  <si>
    <t>8. Катание на картодроме GoKart960 / Riding at GoKart960 karting track. Действует однократно на один заезд для одного взрослого и одного ребёнка от четырёх лет / Valid once per check-in for one adult and one child Four years of age or older.</t>
  </si>
  <si>
    <t xml:space="preserve">5. Мастер-класс от Академии райдеров по катанию на скейтбордах и роликах / Master class from The Riders Academy on skateboarding and rollerblading. Действует на одно занятие для всех гостей,  проживающих  в  номере,  при  единовременном  посещении /  Valid for one class for all guests staying in the room at a single visit
</t>
  </si>
  <si>
    <t>4. Прокат городского велосипеда на 1 час / City bike rental for 1 hour. Действует однократно  на  одного  гостя  на  аренду  велосипеда на один час / Valid once per guest for one hour bike rental.</t>
  </si>
  <si>
    <t>6. Кормление северного оленя ягелем в парке приключений Wonder Land / Feeding the reindeer with reindeer berries in the adventure park Wonder Land.  Купон действует на один пакетик ягеля / The coupon is valid for one sachet of yagel</t>
  </si>
  <si>
    <t xml:space="preserve">7. Ознакомительный продукт лаборатории натуральной косметики LIA LAB / LIA LAB Natural Cosmetics Lab's introductory product. Действует  на  1  мини-версию продукта (30 мл) с уникальными эстетическими свойствами / Valid for 1 mini version of the product (30 ml) with unique aesthetic properties.
</t>
  </si>
  <si>
    <t>9. Мастер-класс «Роспись гипсовой фигурки» в детском клубе «Рай» в отеле Marriott / Master class "Painting Plaster Figures" at the Paradise Children's Club at the Marriott Hotel. Действует на 1 мастер-класс для всех детей старше 5 лет, 
проживающих в номере / Valid for 1 workshop for all children over 5 years old, 
staying in a room.</t>
  </si>
  <si>
    <t xml:space="preserve">Купонная книга на бесплатные активности курорта и скидки в СПА центры. / Coupon book for free spa activities and discounts to spa centers. </t>
  </si>
  <si>
    <t xml:space="preserve">Купонная книга на бесплатные активности курорта и скидки в СПА центры.  / Coupon book for free spa activities and discounts to spa centers. </t>
  </si>
  <si>
    <r>
      <t>Дневной спортивный ски-пасс на каждый день проживания в отеле</t>
    </r>
    <r>
      <rPr>
        <b/>
        <i/>
        <sz val="9"/>
        <rFont val="Times New Roman"/>
        <family val="1"/>
        <charset val="204"/>
      </rPr>
      <t>*</t>
    </r>
    <r>
      <rPr>
        <b/>
        <sz val="9"/>
        <rFont val="Times New Roman"/>
        <family val="1"/>
        <charset val="204"/>
      </rPr>
      <t xml:space="preserve">/ </t>
    </r>
    <r>
      <rPr>
        <sz val="9"/>
        <rFont val="Times New Roman"/>
        <family val="1"/>
        <charset val="204"/>
      </rPr>
      <t>Ski-pass (sporty) on a daily basis</t>
    </r>
    <r>
      <rPr>
        <b/>
        <i/>
        <sz val="9"/>
        <rFont val="Times New Roman"/>
        <family val="1"/>
        <charset val="204"/>
      </rPr>
      <t>*</t>
    </r>
  </si>
  <si>
    <t>Тарифы на дополнительные ски-пассы (для доп. мест)/ Rates for additional ski passes (for extra beds):</t>
  </si>
  <si>
    <t>Мин срок бронирования до заезда: 3 дня/ Min. Booking period before arrival: 3 days.</t>
  </si>
  <si>
    <t xml:space="preserve">Тариф "Раннее бронирование" на базе завтраков/ "Early booking" rates (BB) 10% discount </t>
  </si>
  <si>
    <t>Специальный тариф "Осенние каникулы" / Special offer "Autumn holidays"</t>
  </si>
  <si>
    <t>Бесплатное размещение 2 детей возрастом до 12 лет, включая завтрак и доп.место /  Free accommodation for 2 children under 12 years old, including breakfast and extra bed.</t>
  </si>
  <si>
    <t>Специальный тариф "Зарядись энергий гор Активный пакет" / Special offer "Energize the Mountains Active"</t>
  </si>
  <si>
    <t>Купонная книга с 10 бесплатными активностями и скидками на другие акции Курорта / 
Coupon book with 10 free activities and discounts for other promotions of the Krasnaya Polyana Resort</t>
  </si>
  <si>
    <r>
      <t>По купонной книге в предложение</t>
    </r>
    <r>
      <rPr>
        <b/>
        <sz val="10"/>
        <rFont val="Times New Roman"/>
        <family val="1"/>
        <charset val="204"/>
      </rPr>
      <t> «Зарядись энергией гор - Активный» входят</t>
    </r>
    <r>
      <rPr>
        <sz val="10"/>
        <rFont val="Times New Roman"/>
        <family val="1"/>
        <charset val="204"/>
      </rPr>
      <t> </t>
    </r>
    <r>
      <rPr>
        <i/>
        <sz val="10"/>
        <rFont val="Times New Roman"/>
        <family val="1"/>
        <charset val="204"/>
      </rPr>
      <t>бесплатно* / The Special offer "Energize the Mountains Active" includes free of charge (for hotel guests):</t>
    </r>
  </si>
  <si>
    <t>Дополнительно ЕДИНОРАЗОВО добавляется в стоимость заявки купонные книги для каждого взрослого, стоимость - 1200 взрослый. При размещении дополнительных гостей, также ЕДИНОРАЗОВО добавляется в стоимость заявки купонные книжки на каждого гостя - 1200 взрослый. / Extra pay  for coupon book per every adult at once. Cost  - 1200 rub per adult at the main and extra bed.</t>
  </si>
  <si>
    <r>
      <t>Дополнительно ЕДИНОРАЗОВО добавляется в стоимость заявки купонные книги для каждого взрослого и ребенка, стоимость - 1200 взрослый / 750 детский. При размещении дополнительных гостей, также ЕДИНОРАЗОВО добавляется в стоимость заявки  купонные книжки на каждого гостя - 1200 взрослый/750 детский.</t>
    </r>
    <r>
      <rPr>
        <b/>
        <sz val="11"/>
        <color rgb="FFFF0000"/>
        <rFont val="Calibri"/>
        <family val="2"/>
        <charset val="204"/>
      </rPr>
      <t xml:space="preserve"> Стоимость купонных книг на всех взрослых и детей просим сразу добавлять в заявку. / Extra pay  for coupon book per every adult and child at once. Cost  - 1200 rub per adult / 750 rub per child.  The cost of the coupon book for each guest (at extra bed)  is also added - 1200 rub per adult / 750 rub per child. Please add the cost of coupon books for all and adult children to the application immediately.</t>
    </r>
  </si>
  <si>
    <t>Специальный тариф "Горный детокс" / Special offer "Mountain detox"</t>
  </si>
  <si>
    <r>
      <t>В предложение </t>
    </r>
    <r>
      <rPr>
        <b/>
        <sz val="8"/>
        <color rgb="FF000000"/>
        <rFont val="Verdana"/>
        <family val="2"/>
        <charset val="204"/>
      </rPr>
      <t>«Горный Детокс»</t>
    </r>
    <r>
      <rPr>
        <sz val="8"/>
        <color rgb="FF000000"/>
        <rFont val="Verdana"/>
        <family val="2"/>
        <charset val="204"/>
      </rPr>
      <t> </t>
    </r>
    <r>
      <rPr>
        <b/>
        <i/>
        <sz val="8"/>
        <color rgb="FF000000"/>
        <rFont val="Verdana"/>
        <family val="2"/>
        <charset val="204"/>
      </rPr>
      <t>бесплатно </t>
    </r>
    <r>
      <rPr>
        <sz val="8"/>
        <color rgb="FF000000"/>
        <rFont val="Verdana"/>
        <family val="2"/>
        <charset val="204"/>
      </rPr>
      <t>входят услуги по купонной книге / The special offer "Mountain Detox" includes free of charge (for hotel guests):</t>
    </r>
  </si>
  <si>
    <r>
      <t>Минимальный период проживания: </t>
    </r>
    <r>
      <rPr>
        <b/>
        <sz val="8"/>
        <color indexed="8"/>
        <rFont val="Verdana"/>
        <family val="2"/>
        <charset val="204"/>
      </rPr>
      <t xml:space="preserve">2 ночи / </t>
    </r>
    <r>
      <rPr>
        <sz val="8"/>
        <color indexed="8"/>
        <rFont val="Verdana"/>
        <family val="2"/>
        <charset val="204"/>
      </rPr>
      <t>Min.stay:</t>
    </r>
    <r>
      <rPr>
        <b/>
        <sz val="8"/>
        <color indexed="8"/>
        <rFont val="Verdana"/>
        <family val="2"/>
        <charset val="204"/>
      </rPr>
      <t xml:space="preserve"> 2 nights</t>
    </r>
  </si>
  <si>
    <t>Специальное предложение "Отдыхай и катай"  / Special offer "Rest and Ski"</t>
  </si>
  <si>
    <t>6. Прокат скейтборда или роликов на 1 час в Академии райдеров (действует на всех гостей) / Skateboard or rollerblading for 1 hour at the Rider Academy(valid for all guests);</t>
  </si>
  <si>
    <t>10. Поход с гидом Бюро приключений 100К (действует на всех гостей) / Нiking along the eco-trails with a guide (valid for all guests).</t>
  </si>
  <si>
    <t>3.Поход с гидом Бюро приключений 100К (действует на всех гостей) / Нiking along the eco-trails with a guide (valid for all guests);</t>
  </si>
  <si>
    <t>5. Прокат скейтборда или роликов на 1 час в Академии райдеров (действует на всех гостей) / Skateboard or rollerblading for 1 hour at the Rider Academy(valid for all guests);</t>
  </si>
  <si>
    <t xml:space="preserve">4. Групповая фитнес-тренировка «Йога-класс» /Group fitness training "Yoga class".  Действует  однократно  для  всех  гостей,  проживающих  в  номере, при  единовременном  посещении  тренировки /  Valid once for all guests staying in the room at a single visit to the training </t>
  </si>
  <si>
    <t xml:space="preserve">7. Прокат городского велосипеда на 1 час / City bike rental for 1 hour. Действует однократно  на  одного  гостя  на  аренду  велосипеда на один час / Valid once per guest for one hour bike rental.
</t>
  </si>
  <si>
    <t xml:space="preserve">8. Заезд на картодроме GoKart960  / Race at the GoKart960 karting track.  Действует однократно на один заезд для одного гостя /Valid once per check-in for one guest
</t>
  </si>
  <si>
    <t xml:space="preserve">9. Кормление оленя ягелем на Ферме северных оленей / Feeding reindeer with reindeer moss at the Reindeer Farm.  Купон действует на один пакетик ягеля / The coupon is valid for one sachet of yagel
</t>
  </si>
  <si>
    <t>Дополнительно ЕДИНОРАЗОВО в стоимость заявки добавляются прогулочные ски-пассы  для каждого взрослого и ребенка, стоимость - 1200 взрослый / 750 детский. При размещении дополнительных гостей, также ЕДИНОРАЗОВО добавляются в стоимость заявки прогулочные ски-пассы на каждого гостя - 1200 взрослый/750 детский. Стоимость прогулочных ски-пассов на всех взрослых и детей просим сразу добавлять в заявку. / Extra pay  for ski-passes per every adult and child at once. Cost  - 1200 rub per adult / 750 rub per child.  The cost of the ski-passes for each guest (at extra bed)  is also added - 1200 rub per adult / 750 rub per child. Please, add the cost of ski-passes for all and adult children to the application immediately.</t>
  </si>
  <si>
    <r>
      <t xml:space="preserve">Период проживания: </t>
    </r>
    <r>
      <rPr>
        <b/>
        <sz val="9"/>
        <rFont val="Times New Roman"/>
        <family val="1"/>
        <charset val="204"/>
      </rPr>
      <t xml:space="preserve">с 18.03.2022 - 11.04.2022 </t>
    </r>
    <r>
      <rPr>
        <sz val="9"/>
        <rFont val="Times New Roman"/>
        <family val="1"/>
        <charset val="204"/>
      </rPr>
      <t xml:space="preserve">/ Period of stay: </t>
    </r>
    <r>
      <rPr>
        <b/>
        <sz val="9"/>
        <rFont val="Times New Roman"/>
        <family val="1"/>
        <charset val="204"/>
      </rPr>
      <t>18.03.2022 - 11.04.2022</t>
    </r>
  </si>
  <si>
    <r>
      <rPr>
        <sz val="9"/>
        <color theme="1"/>
        <rFont val="Times New Roman"/>
        <family val="1"/>
      </rPr>
      <t>Период бронирования</t>
    </r>
    <r>
      <rPr>
        <b/>
        <sz val="9"/>
        <color theme="1"/>
        <rFont val="Times New Roman"/>
        <family val="1"/>
        <charset val="204"/>
      </rPr>
      <t xml:space="preserve">: 21.02.2022 - 10.04.2022 /  </t>
    </r>
    <r>
      <rPr>
        <sz val="9"/>
        <color theme="1"/>
        <rFont val="Times New Roman"/>
        <family val="1"/>
      </rPr>
      <t>Period of sales</t>
    </r>
    <r>
      <rPr>
        <b/>
        <sz val="9"/>
        <color theme="1"/>
        <rFont val="Times New Roman"/>
        <family val="1"/>
        <charset val="204"/>
      </rPr>
      <t>: 21.02.2022 - 10.04.2022</t>
    </r>
  </si>
  <si>
    <t>1. Прогулочные билеты к горным вершинам «Панорама Красной Поляны»
действуют на подъём к смотровой площадке на Поляну 2200, для всех взрослых, проживающих в номере / Walking tickets to the mountain peaks "Panorama Krasnaya Polyana".
Tickets are valid for the single hike up to the observation deck at the Polyana 2200, for all adults staying in the room</t>
  </si>
  <si>
    <t xml:space="preserve">2. Обзорная экскурсия на Поляне 540 для всех гостей, проживающих в номере / Panoramic tour at the Polyana 540 for all guests staying in the room
</t>
  </si>
  <si>
    <t xml:space="preserve">3. 2-часовое занятие на горных лыжах в группе для новичков. Действует для всех гостей старше 3 лет, проживающих в номере (занятия – по вторникам и четвергам) / 2-hour beginners' skiing lesson. Valid for all guests over the age of 3 staying in the room (classes are on Tuesdays and Thursdays)
</t>
  </si>
  <si>
    <t>4. Посещение хаски-центра, знакомство с культурой северных народов. Действует на одного ребенка до 18 лет / Visit to the Husky Center, explore the culture of northern people. Valid for one child under 18 years old</t>
  </si>
  <si>
    <t>5. Интерактивная экскурсия по истории Красной Поляны и стикерпак «Серна Поля» в подарок 
Действует для всех гостей, проживающих в номере, стикерпак для детей до 18 лет (экскурсия проводится 2 раза в неделю) / Interactive tour of the history of Krasnaya Polyana and a "Serna Polya" stickerpack as a gift. Valid for all guests staying in the room, stickerpack for children under 18 years old (lesson takes place 2 times a week)</t>
  </si>
  <si>
    <t>6. 1 час игры в киберспортивном клубе COLIZEUM. Действует для всех новых пользователей клуба с 8:00 до 17:00 / 1 hour of playing at COLIZEUM cybersports club is valid for all new users of the club from 8:00 to 17:00</t>
  </si>
  <si>
    <t>7. Билет на аттракцион «Богатырские гонки» от Сочи Парка. Действует на 1 гостя старше 4 лет, ростом от 110 см / Ticket to the attraction "Bogatyr Races" from Sochi Park. Valid for 1 guest over 4 years of age, 110 cm tall and above</t>
  </si>
  <si>
    <t>8. Беговая тренировка с фитнес-инструктором длительностью 1 час. Действует для всех гостей, проживающих в номере / Running training with a fitness instructor for 1 hour. Valid for all room guests</t>
  </si>
  <si>
    <t xml:space="preserve">9. Стретчинг-занятие с фитнес-инструктором в Rixos Royal SPA. Действует для всех гостей, проживающих в номере.  / Stretching training with fitness instructor at Rixos Royal SPA. Valid for all guests staying in the room
</t>
  </si>
  <si>
    <t>10. Прокат городского велосипеда на 1 час / City bike rental for 1 hour. Действует однократно на 1 взрослого и ребёнка до 12 лет при единовременной аренде / Valid one time for 1 adult and child under 12 years of age on a single rental</t>
  </si>
  <si>
    <t>Условия / Conditions:</t>
  </si>
  <si>
    <r>
      <t xml:space="preserve">По купонной книге в предложение </t>
    </r>
    <r>
      <rPr>
        <b/>
        <sz val="10"/>
        <rFont val="Times New Roman"/>
        <family val="1"/>
        <charset val="204"/>
      </rPr>
      <t>«Весенние Каникулы»</t>
    </r>
    <r>
      <rPr>
        <sz val="10"/>
        <rFont val="Times New Roman"/>
        <family val="1"/>
        <charset val="204"/>
      </rPr>
      <t xml:space="preserve"> входят </t>
    </r>
    <r>
      <rPr>
        <i/>
        <sz val="10"/>
        <rFont val="Times New Roman"/>
        <family val="1"/>
        <charset val="204"/>
      </rPr>
      <t>бесплатно* / The special offer "Spring holidays" includes free of charge (for hotel guests):</t>
    </r>
    <r>
      <rPr>
        <sz val="10"/>
        <rFont val="Times New Roman"/>
        <family val="1"/>
        <charset val="204"/>
      </rPr>
      <t>:</t>
    </r>
  </si>
  <si>
    <t>Специальный тариф "Весенние каникулы" / Special offer "Spring holidays"</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</si>
  <si>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r>
      <rPr>
        <sz val="9"/>
        <color indexed="10"/>
        <rFont val="Times New Roman"/>
        <family val="1"/>
        <charset val="204"/>
      </rPr>
      <t xml:space="preserve">
</t>
    </r>
  </si>
  <si>
    <t>Открытый тариф "Зарядись Энергией Гор"</t>
  </si>
  <si>
    <r>
      <t xml:space="preserve">Период продажи: </t>
    </r>
    <r>
      <rPr>
        <b/>
        <sz val="9"/>
        <rFont val="Times New Roman"/>
        <family val="1"/>
      </rPr>
      <t>18.03.2022</t>
    </r>
    <r>
      <rPr>
        <b/>
        <sz val="9"/>
        <rFont val="Times New Roman"/>
        <family val="1"/>
        <charset val="204"/>
      </rPr>
      <t xml:space="preserve"> - 29.09.2022</t>
    </r>
    <r>
      <rPr>
        <sz val="9"/>
        <rFont val="Times New Roman"/>
        <family val="1"/>
        <charset val="204"/>
      </rPr>
      <t xml:space="preserve">/ Period of sales: </t>
    </r>
    <r>
      <rPr>
        <b/>
        <sz val="9"/>
        <rFont val="Times New Roman"/>
        <family val="1"/>
        <charset val="204"/>
      </rPr>
      <t>18.03.2022 - 29.09.2022</t>
    </r>
  </si>
  <si>
    <r>
      <t xml:space="preserve">Период проживания: </t>
    </r>
    <r>
      <rPr>
        <b/>
        <sz val="9"/>
        <rFont val="Times New Roman"/>
        <family val="1"/>
      </rPr>
      <t>01.06.2022</t>
    </r>
    <r>
      <rPr>
        <b/>
        <sz val="9"/>
        <rFont val="Times New Roman"/>
        <family val="1"/>
        <charset val="204"/>
      </rPr>
      <t xml:space="preserve"> - 30.09.2022​</t>
    </r>
    <r>
      <rPr>
        <sz val="9"/>
        <rFont val="Times New Roman"/>
        <family val="1"/>
        <charset val="204"/>
      </rPr>
      <t xml:space="preserve">/ Period of stay: </t>
    </r>
    <r>
      <rPr>
        <b/>
        <sz val="9"/>
        <rFont val="Times New Roman"/>
        <family val="1"/>
        <charset val="204"/>
      </rPr>
      <t>01.06.2022 - 30.09.2022​</t>
    </r>
  </si>
  <si>
    <t>Купонная книга с 11 бесплатными активностями курорта и скидками на другие акции</t>
  </si>
  <si>
    <t>1. Прогулочные билеты на канатную дорогу для посещения водопада Поликаря высотой 70 м 
 Действует для всех взрослых гостей, проживающих в номере./ Walking tickets for the cable car to visit the waterfall of Polikaria, 70 m high. Valid for all adult guests staying in the room</t>
  </si>
  <si>
    <t>2. Обзорная групповая экскурсия с гидом по достопримечательностям курорта. Действует для всех гостей, проживающих в номере. / Guided group tour of the resort's landmarks 
Valid for all room guests</t>
  </si>
  <si>
    <t xml:space="preserve">3.  Почтовая открытка-сувенир для отправки с вершины Чёрная Пирамида на высоте 2375 м. Действует на 1 открытку. / Postcard souvenir for sending from the top of the Black Pyramid at 2375 m. Valid for 1 postcard
</t>
  </si>
  <si>
    <t xml:space="preserve">4.  Фитнес-тренировка в группе на территории курорта. Действует для всех гостей, проживающих в номере. / Fitness training in the group on the territory of the resort
Valid for all in-room guests.
</t>
  </si>
  <si>
    <t>5.  Мастер-класс Академии райдеров по катанию на скейтбордах и роликах. Действует для всех гостей, проживающих в номер. / Master class of the Academy of Riders in skateboarding and rollerblading. Valid for all room guests</t>
  </si>
  <si>
    <t>6.  Тестовый спуск по трассам байк-парка. Действует на 1 гостя старше 14 лет / Bike park test downhill. Valid for 1 guest over 14 years old</t>
  </si>
  <si>
    <t>7.  Прокат городского велосипеда на 1 час. Действует на одного взрослого и ребёнка до 12 лет/ City bike rental for 1 hour. Valid for one adult and a child under 12 years of age</t>
  </si>
  <si>
    <r>
      <t>8. Прокат беговелов на 1 час. Действует на всех детей от 2 до 5 лет, проживающих в номере</t>
    </r>
    <r>
      <rPr>
        <sz val="10"/>
        <rFont val="Arial Cyr"/>
        <charset val="204"/>
      </rPr>
      <t xml:space="preserve"> /</t>
    </r>
    <r>
      <rPr>
        <sz val="8"/>
        <color theme="1"/>
        <rFont val="Verdana"/>
        <family val="2"/>
        <charset val="204"/>
      </rPr>
      <t xml:space="preserve"> Balance bike</t>
    </r>
    <r>
      <rPr>
        <sz val="9"/>
        <color theme="1"/>
        <rFont val="Verdana"/>
        <family val="2"/>
        <charset val="204"/>
      </rPr>
      <t xml:space="preserve"> rental for 1 hour. Valid for all children from 2 to 5 years old staying in the room</t>
    </r>
  </si>
  <si>
    <t xml:space="preserve">9.  Прохождение 1 маршрута Верёвочного парка 900. Действует на 1 гостя, проживающего в номере / Passage of 1 route of the Rope Park 900. Valid for 1 guest staying in the room
</t>
  </si>
  <si>
    <t xml:space="preserve">10.  Видео 360° с панорамной площадки на Поляне 2200. Действует на 1 видео. / 360° video from the panoramic site at Glade 2200. Valid for 1 video
</t>
  </si>
  <si>
    <t>Трансфер на пляж Имеретинский</t>
  </si>
  <si>
    <t xml:space="preserve">*Пляж функционирует с 01.06.2022-30.09.2022,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</si>
  <si>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color theme="1"/>
        <rFont val="Times New Roman"/>
        <family val="1"/>
        <charset val="204"/>
      </rPr>
      <t>30.12.2022-08.01.2023, включительно</t>
    </r>
    <r>
      <rPr>
        <sz val="9"/>
        <color theme="1"/>
        <rFont val="Times New Roman"/>
        <family val="1"/>
        <charset val="204"/>
      </rPr>
      <t>, -  бесплатная отмена бронирования за 3</t>
    </r>
    <r>
      <rPr>
        <b/>
        <sz val="9"/>
        <color theme="1"/>
        <rFont val="Times New Roman"/>
        <family val="1"/>
        <charset val="204"/>
      </rPr>
      <t>0</t>
    </r>
    <r>
      <rPr>
        <sz val="9"/>
        <color theme="1"/>
        <rFont val="Times New Roman"/>
        <family val="1"/>
        <charset val="204"/>
      </rPr>
      <t xml:space="preserve"> дней до заезда. Бронирование должно быть </t>
    </r>
    <r>
      <rPr>
        <b/>
        <sz val="9"/>
        <color theme="1"/>
        <rFont val="Times New Roman"/>
        <family val="1"/>
        <charset val="204"/>
      </rPr>
      <t>100%</t>
    </r>
    <r>
      <rPr>
        <sz val="9"/>
        <color theme="1"/>
        <rFont val="Times New Roman"/>
        <family val="1"/>
        <charset val="204"/>
      </rPr>
      <t xml:space="preserve"> предоплаченным Заказчиком. Отмена после указанного времени – штраф в </t>
    </r>
    <r>
      <rPr>
        <b/>
        <sz val="9"/>
        <color theme="1"/>
        <rFont val="Times New Roman"/>
        <family val="1"/>
        <charset val="204"/>
      </rPr>
      <t>100%</t>
    </r>
    <r>
      <rPr>
        <sz val="9"/>
        <color theme="1"/>
        <rFont val="Times New Roman"/>
        <family val="1"/>
        <charset val="204"/>
      </rPr>
      <t xml:space="preserve"> размере от стоимости бронирования.
The reservation can be canceled without penalty up to 24 hours before arrival. Cancellation after the specified time - a penalty - the cost of the first night of stay.
 For the period </t>
    </r>
    <r>
      <rPr>
        <b/>
        <sz val="9"/>
        <color theme="1"/>
        <rFont val="Times New Roman"/>
        <family val="1"/>
        <charset val="204"/>
      </rPr>
      <t>30.12.2022-08.01.2023 inclusive</t>
    </r>
    <r>
      <rPr>
        <sz val="9"/>
        <color theme="1"/>
        <rFont val="Times New Roman"/>
        <family val="1"/>
        <charset val="204"/>
      </rPr>
      <t>, - free cancellation 3</t>
    </r>
    <r>
      <rPr>
        <b/>
        <sz val="9"/>
        <color theme="1"/>
        <rFont val="Times New Roman"/>
        <family val="1"/>
        <charset val="204"/>
      </rPr>
      <t>0</t>
    </r>
    <r>
      <rPr>
        <sz val="9"/>
        <color theme="1"/>
        <rFont val="Times New Roman"/>
        <family val="1"/>
        <charset val="204"/>
      </rPr>
      <t xml:space="preserve"> days before arrival. Reservation must be </t>
    </r>
    <r>
      <rPr>
        <b/>
        <sz val="9"/>
        <color theme="1"/>
        <rFont val="Times New Roman"/>
        <family val="1"/>
        <charset val="204"/>
      </rPr>
      <t>100%</t>
    </r>
    <r>
      <rPr>
        <sz val="9"/>
        <color theme="1"/>
        <rFont val="Times New Roman"/>
        <family val="1"/>
        <charset val="204"/>
      </rPr>
      <t xml:space="preserve"> prepaid by the Customer. Cancellation after the specified time - a penalty - </t>
    </r>
    <r>
      <rPr>
        <b/>
        <sz val="9"/>
        <color theme="1"/>
        <rFont val="Times New Roman"/>
        <family val="1"/>
        <charset val="204"/>
      </rPr>
      <t>100%</t>
    </r>
    <r>
      <rPr>
        <sz val="9"/>
        <color theme="1"/>
        <rFont val="Times New Roman"/>
        <family val="1"/>
        <charset val="204"/>
      </rPr>
      <t xml:space="preserve"> of the cost of the reservation.</t>
    </r>
    <r>
      <rPr>
        <sz val="9"/>
        <color indexed="8"/>
        <rFont val="Times New Roman"/>
        <family val="1"/>
        <charset val="204"/>
      </rPr>
      <t xml:space="preserve">
</t>
    </r>
  </si>
  <si>
    <r>
      <t>Мин срок бронирования до заезда: 14</t>
    </r>
    <r>
      <rPr>
        <sz val="9"/>
        <color indexed="8"/>
        <rFont val="Times New Roman"/>
        <family val="1"/>
        <charset val="204"/>
      </rPr>
      <t xml:space="preserve"> дней/ Min. Booking period before arrival: 14 days.</t>
    </r>
  </si>
  <si>
    <t xml:space="preserve">% НДС согласно НК РФ </t>
  </si>
  <si>
    <t xml:space="preserve">11. Бесплатный трансфер на морской пляж Курорта Красная Поляна / Free shuttle service to the sea beach of Krasnaya Polyana Resort
</t>
  </si>
  <si>
    <r>
      <t xml:space="preserve">Дополнительно ЕДИНОРАЗОВО в стоимость заявки добавляются прогулочные ски-пассы  для каждого взрослого и ребенка, стоимость - </t>
    </r>
    <r>
      <rPr>
        <b/>
        <sz val="11"/>
        <color theme="1"/>
        <rFont val="Calibri"/>
        <family val="2"/>
      </rPr>
      <t>1300</t>
    </r>
    <r>
      <rPr>
        <sz val="11"/>
        <color theme="1"/>
        <rFont val="Calibri"/>
        <family val="2"/>
        <charset val="204"/>
      </rPr>
      <t xml:space="preserve"> взрослый. При размещении дополнительных гостей, также ЕДИНОРАЗОВО добавляются в стоимость заявки прогулочные ски-пассы на каждого гостя - </t>
    </r>
    <r>
      <rPr>
        <b/>
        <sz val="11"/>
        <color theme="1"/>
        <rFont val="Calibri"/>
        <family val="2"/>
      </rPr>
      <t>1300</t>
    </r>
    <r>
      <rPr>
        <sz val="11"/>
        <color theme="1"/>
        <rFont val="Calibri"/>
        <family val="2"/>
        <charset val="204"/>
      </rPr>
      <t xml:space="preserve"> взрослый. Стоимость прогулочных ски-пассов на всех взрослых просим сразу добавлять в заявку. / Extra pay  for ski-passes per every adult at once. Cost  - </t>
    </r>
    <r>
      <rPr>
        <b/>
        <sz val="11"/>
        <color theme="1"/>
        <rFont val="Calibri"/>
        <family val="2"/>
      </rPr>
      <t>1300</t>
    </r>
    <r>
      <rPr>
        <sz val="11"/>
        <color theme="1"/>
        <rFont val="Calibri"/>
        <family val="2"/>
        <charset val="204"/>
      </rPr>
      <t xml:space="preserve"> rub per adult.  The cost of the ski-passes for each guest (at extra bed)  is also added - </t>
    </r>
    <r>
      <rPr>
        <b/>
        <sz val="11"/>
        <color theme="1"/>
        <rFont val="Calibri"/>
        <family val="2"/>
      </rPr>
      <t>1300</t>
    </r>
    <r>
      <rPr>
        <sz val="11"/>
        <color theme="1"/>
        <rFont val="Calibri"/>
        <family val="2"/>
        <charset val="204"/>
      </rPr>
      <t xml:space="preserve"> rub per adult. Please, add the cost of ski-passes for all and adult children to the application immediately.</t>
    </r>
  </si>
  <si>
    <t>в том числе НДС, предусмотренный НК РФ</t>
  </si>
  <si>
    <r>
      <t xml:space="preserve">Период продажи: </t>
    </r>
    <r>
      <rPr>
        <b/>
        <sz val="9"/>
        <rFont val="Times New Roman"/>
        <family val="1"/>
        <charset val="204"/>
      </rPr>
      <t>с 05.08.2022 - 29.11.2022​</t>
    </r>
    <r>
      <rPr>
        <sz val="9"/>
        <rFont val="Times New Roman"/>
        <family val="1"/>
        <charset val="204"/>
      </rPr>
      <t xml:space="preserve">/ Period of sales: </t>
    </r>
    <r>
      <rPr>
        <b/>
        <sz val="9"/>
        <rFont val="Times New Roman"/>
        <family val="1"/>
        <charset val="204"/>
      </rPr>
      <t>с 05.08.2022 - 29.11.20212</t>
    </r>
  </si>
  <si>
    <r>
      <t xml:space="preserve">Период проживания: </t>
    </r>
    <r>
      <rPr>
        <b/>
        <sz val="9"/>
        <rFont val="Times New Roman"/>
        <family val="1"/>
        <charset val="204"/>
      </rPr>
      <t xml:space="preserve">с 01.10.2022 - 30.11.202​2 </t>
    </r>
    <r>
      <rPr>
        <sz val="9"/>
        <rFont val="Times New Roman"/>
        <family val="1"/>
        <charset val="204"/>
      </rPr>
      <t xml:space="preserve">/ Period of stay: </t>
    </r>
    <r>
      <rPr>
        <b/>
        <sz val="9"/>
        <rFont val="Times New Roman"/>
        <family val="1"/>
        <charset val="204"/>
      </rPr>
      <t>с 01.10.2022 - 30.11.202​2</t>
    </r>
  </si>
  <si>
    <r>
      <t xml:space="preserve">По купонной книге в предложение </t>
    </r>
    <r>
      <rPr>
        <b/>
        <sz val="10"/>
        <rFont val="Times New Roman"/>
        <family val="1"/>
        <charset val="204"/>
      </rPr>
      <t>«Яркие Осенние Каникулы»</t>
    </r>
    <r>
      <rPr>
        <sz val="10"/>
        <rFont val="Times New Roman"/>
        <family val="1"/>
        <charset val="204"/>
      </rPr>
      <t xml:space="preserve"> входят </t>
    </r>
    <r>
      <rPr>
        <i/>
        <sz val="10"/>
        <rFont val="Times New Roman"/>
        <family val="1"/>
        <charset val="204"/>
      </rPr>
      <t>бесплатно* / The special offer "Autumn holidays" includes free of charge (for hotel guests):</t>
    </r>
  </si>
  <si>
    <t>1. Прогулочный билет "Панорама Красной Поляны" на все открытые канатные дороги (действует для всех гостей, проживающих в номере) / The ski tour ticket "Panorama Krasnaya Polyana" for all open ropeways (valid for all guests staying in the room)</t>
  </si>
  <si>
    <t>2. Обзорная экскурсия по курорту с гидом-экскурсоводом (действует для всех гостей, проживающих в номере) / Guided sightseeing tour at the resort (valid for all guests staying in the room)</t>
  </si>
  <si>
    <t xml:space="preserve">3. Прокат роликов или скейтборда на 1 час в Академии райдеров (действует для всех гостей, проживающих в номере) / Rent a roller skates or skateboard for 1 hour at the Rider Academy (valid for all guests staying in the room)
 </t>
  </si>
  <si>
    <t>4. Прокат городского велосипеда на 1 час / City bike rental for 1 hour. Действует однократно на 1 взрослого и ребёнка до 12 лет при единовременной аренде / Valid one time for 1 adult and child under 12 years of age on a single rental</t>
  </si>
  <si>
    <r>
      <t xml:space="preserve">Дополнительно ЕДИНОРАЗОВО в стоимость заявки добавляются прогулочные ски-пассы за каждого взрослого гостя </t>
    </r>
    <r>
      <rPr>
        <sz val="11"/>
        <color theme="1"/>
        <rFont val="Calibri"/>
        <family val="2"/>
      </rPr>
      <t>(возраст</t>
    </r>
    <r>
      <rPr>
        <b/>
        <sz val="11"/>
        <color theme="1"/>
        <rFont val="Calibri"/>
        <family val="2"/>
      </rPr>
      <t xml:space="preserve"> от 12 лет)</t>
    </r>
    <r>
      <rPr>
        <sz val="11"/>
        <color theme="1"/>
        <rFont val="Calibri"/>
        <family val="2"/>
        <charset val="204"/>
      </rPr>
      <t xml:space="preserve">, стоимость - </t>
    </r>
    <r>
      <rPr>
        <b/>
        <sz val="11"/>
        <color theme="1"/>
        <rFont val="Calibri"/>
        <family val="2"/>
      </rPr>
      <t>1700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1700</t>
    </r>
    <r>
      <rPr>
        <sz val="11"/>
        <color theme="1"/>
        <rFont val="Calibri"/>
        <family val="2"/>
        <charset val="204"/>
      </rPr>
      <t xml:space="preserve"> руб. </t>
    </r>
    <r>
      <rPr>
        <sz val="11"/>
        <color theme="1"/>
        <rFont val="Calibri"/>
        <family val="2"/>
      </rPr>
      <t>(возраст</t>
    </r>
    <r>
      <rPr>
        <b/>
        <sz val="11"/>
        <color theme="1"/>
        <rFont val="Calibri"/>
        <family val="2"/>
      </rPr>
      <t xml:space="preserve"> от 12 лет</t>
    </r>
    <r>
      <rPr>
        <sz val="11"/>
        <color theme="1"/>
        <rFont val="Calibri"/>
        <family val="2"/>
        <charset val="204"/>
      </rPr>
      <t xml:space="preserve">). Стоимость прогулочных ски-пассов на всех взрослых просим сразу добавлять в заявку. / Extra pay  for ski-passes per every adult at once </t>
    </r>
    <r>
      <rPr>
        <sz val="11"/>
        <color theme="1"/>
        <rFont val="Calibri"/>
        <family val="2"/>
      </rPr>
      <t>(ages</t>
    </r>
    <r>
      <rPr>
        <b/>
        <sz val="11"/>
        <color theme="1"/>
        <rFont val="Calibri"/>
        <family val="2"/>
      </rPr>
      <t xml:space="preserve"> from 12 y.o. and up</t>
    </r>
    <r>
      <rPr>
        <sz val="11"/>
        <color theme="1"/>
        <rFont val="Calibri"/>
        <family val="2"/>
        <charset val="204"/>
      </rPr>
      <t xml:space="preserve">). Cost  - </t>
    </r>
    <r>
      <rPr>
        <b/>
        <sz val="11"/>
        <color theme="1"/>
        <rFont val="Calibri"/>
        <family val="2"/>
      </rPr>
      <t>1700</t>
    </r>
    <r>
      <rPr>
        <sz val="11"/>
        <color theme="1"/>
        <rFont val="Calibri"/>
        <family val="2"/>
        <charset val="204"/>
      </rPr>
      <t xml:space="preserve"> rub per adult </t>
    </r>
    <r>
      <rPr>
        <sz val="11"/>
        <color theme="1"/>
        <rFont val="Calibri"/>
        <family val="2"/>
      </rPr>
      <t>(ages</t>
    </r>
    <r>
      <rPr>
        <b/>
        <sz val="11"/>
        <color theme="1"/>
        <rFont val="Calibri"/>
        <family val="2"/>
      </rPr>
      <t xml:space="preserve"> from 12 y.o. and up</t>
    </r>
    <r>
      <rPr>
        <sz val="11"/>
        <color theme="1"/>
        <rFont val="Calibri"/>
        <family val="2"/>
        <charset val="204"/>
      </rPr>
      <t xml:space="preserve">).  The cost of the ski-passes for each guest (at extra bed)  is also added - </t>
    </r>
    <r>
      <rPr>
        <b/>
        <sz val="11"/>
        <color theme="1"/>
        <rFont val="Calibri"/>
        <family val="2"/>
      </rPr>
      <t>1700</t>
    </r>
    <r>
      <rPr>
        <sz val="11"/>
        <color theme="1"/>
        <rFont val="Calibri"/>
        <family val="2"/>
        <charset val="204"/>
      </rPr>
      <t xml:space="preserve"> rub per adult </t>
    </r>
    <r>
      <rPr>
        <sz val="11"/>
        <color theme="1"/>
        <rFont val="Calibri"/>
        <family val="2"/>
      </rPr>
      <t>(ages</t>
    </r>
    <r>
      <rPr>
        <b/>
        <sz val="11"/>
        <color theme="1"/>
        <rFont val="Calibri"/>
        <family val="2"/>
      </rPr>
      <t xml:space="preserve"> from 12 y.o. and up</t>
    </r>
    <r>
      <rPr>
        <sz val="11"/>
        <color theme="1"/>
        <rFont val="Calibri"/>
        <family val="2"/>
        <charset val="204"/>
      </rPr>
      <t>). Please, add the cost of ski-passes for all  adults to the application immediately.</t>
    </r>
  </si>
  <si>
    <r>
      <rPr>
        <b/>
        <sz val="9"/>
        <rFont val="Times New Roman"/>
        <family val="1"/>
        <charset val="204"/>
      </rPr>
      <t>Период продажи:</t>
    </r>
    <r>
      <rPr>
        <sz val="9"/>
        <rFont val="Times New Roman"/>
        <family val="1"/>
        <charset val="204"/>
      </rPr>
      <t xml:space="preserve"> </t>
    </r>
    <r>
      <rPr>
        <b/>
        <sz val="9"/>
        <rFont val="Times New Roman"/>
        <family val="1"/>
      </rPr>
      <t>05.10.2022</t>
    </r>
    <r>
      <rPr>
        <b/>
        <sz val="9"/>
        <rFont val="Times New Roman"/>
        <family val="1"/>
        <charset val="204"/>
      </rPr>
      <t xml:space="preserve"> - 30.03.2023</t>
    </r>
    <r>
      <rPr>
        <sz val="9"/>
        <rFont val="Times New Roman"/>
        <family val="1"/>
        <charset val="204"/>
      </rPr>
      <t xml:space="preserve">/ Period of sales: </t>
    </r>
    <r>
      <rPr>
        <b/>
        <sz val="9"/>
        <rFont val="Times New Roman"/>
        <family val="1"/>
        <charset val="204"/>
      </rPr>
      <t>05.10.2022 - 30.03.2023</t>
    </r>
  </si>
  <si>
    <r>
      <rPr>
        <b/>
        <sz val="9"/>
        <color theme="1"/>
        <rFont val="Times New Roman"/>
        <family val="1"/>
        <charset val="204"/>
      </rPr>
      <t>16.12.2022-23.12.2022, включительно</t>
    </r>
    <r>
      <rPr>
        <sz val="9"/>
        <color theme="1"/>
        <rFont val="Times New Roman"/>
        <family val="1"/>
        <charset val="204"/>
      </rPr>
      <t xml:space="preserve"> - </t>
    </r>
    <r>
      <rPr>
        <b/>
        <sz val="9"/>
        <color theme="1"/>
        <rFont val="Times New Roman"/>
        <family val="1"/>
        <charset val="204"/>
      </rPr>
      <t>1750</t>
    </r>
    <r>
      <rPr>
        <sz val="9"/>
        <color theme="1"/>
        <rFont val="Times New Roman"/>
        <family val="1"/>
        <charset val="204"/>
      </rPr>
      <t xml:space="preserve"> рублей - взрослый, </t>
    </r>
    <r>
      <rPr>
        <b/>
        <sz val="9"/>
        <color theme="1"/>
        <rFont val="Times New Roman"/>
        <family val="1"/>
        <charset val="204"/>
      </rPr>
      <t>1200</t>
    </r>
    <r>
      <rPr>
        <sz val="9"/>
        <color theme="1"/>
        <rFont val="Times New Roman"/>
        <family val="1"/>
        <charset val="204"/>
      </rPr>
      <t xml:space="preserve"> рублей - детский / </t>
    </r>
    <r>
      <rPr>
        <b/>
        <sz val="9"/>
        <color theme="1"/>
        <rFont val="Times New Roman"/>
        <family val="1"/>
        <charset val="204"/>
      </rPr>
      <t>16.12.2022-23.12.2022 - 1750</t>
    </r>
    <r>
      <rPr>
        <sz val="9"/>
        <color theme="1"/>
        <rFont val="Times New Roman"/>
        <family val="1"/>
        <charset val="204"/>
      </rPr>
      <t xml:space="preserve">  rubles - adult, </t>
    </r>
    <r>
      <rPr>
        <b/>
        <sz val="9"/>
        <color theme="1"/>
        <rFont val="Times New Roman"/>
        <family val="1"/>
        <charset val="204"/>
      </rPr>
      <t>1200</t>
    </r>
    <r>
      <rPr>
        <sz val="9"/>
        <color theme="1"/>
        <rFont val="Times New Roman"/>
        <family val="1"/>
        <charset val="204"/>
      </rPr>
      <t xml:space="preserve"> - child.</t>
    </r>
  </si>
  <si>
    <r>
      <rPr>
        <b/>
        <sz val="9"/>
        <color theme="1"/>
        <rFont val="Times New Roman"/>
        <family val="1"/>
        <charset val="204"/>
      </rPr>
      <t>24.12.2022-08.01.2023, включительно,</t>
    </r>
    <r>
      <rPr>
        <sz val="9"/>
        <color theme="1"/>
        <rFont val="Times New Roman"/>
        <family val="1"/>
        <charset val="204"/>
      </rPr>
      <t xml:space="preserve"> - </t>
    </r>
    <r>
      <rPr>
        <b/>
        <sz val="9"/>
        <color theme="1"/>
        <rFont val="Times New Roman"/>
        <family val="1"/>
        <charset val="204"/>
      </rPr>
      <t>2400</t>
    </r>
    <r>
      <rPr>
        <sz val="9"/>
        <color theme="1"/>
        <rFont val="Times New Roman"/>
        <family val="1"/>
        <charset val="204"/>
      </rPr>
      <t xml:space="preserve"> рублей - взрослый, </t>
    </r>
    <r>
      <rPr>
        <b/>
        <sz val="9"/>
        <color theme="1"/>
        <rFont val="Times New Roman"/>
        <family val="1"/>
        <charset val="204"/>
      </rPr>
      <t>1500</t>
    </r>
    <r>
      <rPr>
        <sz val="9"/>
        <color theme="1"/>
        <rFont val="Times New Roman"/>
        <family val="1"/>
        <charset val="204"/>
      </rPr>
      <t xml:space="preserve"> рублей - детский / </t>
    </r>
    <r>
      <rPr>
        <b/>
        <sz val="9"/>
        <color theme="1"/>
        <rFont val="Times New Roman"/>
        <family val="1"/>
        <charset val="204"/>
      </rPr>
      <t>24.12.2022-08.01.2023 - 2400</t>
    </r>
    <r>
      <rPr>
        <sz val="9"/>
        <color theme="1"/>
        <rFont val="Times New Roman"/>
        <family val="1"/>
        <charset val="204"/>
      </rPr>
      <t xml:space="preserve"> rubles - adult, </t>
    </r>
    <r>
      <rPr>
        <b/>
        <sz val="9"/>
        <color theme="1"/>
        <rFont val="Times New Roman"/>
        <family val="1"/>
        <charset val="204"/>
      </rPr>
      <t>1500</t>
    </r>
    <r>
      <rPr>
        <sz val="9"/>
        <color theme="1"/>
        <rFont val="Times New Roman"/>
        <family val="1"/>
        <charset val="204"/>
      </rPr>
      <t xml:space="preserve"> - child.</t>
    </r>
  </si>
  <si>
    <r>
      <rPr>
        <b/>
        <sz val="9"/>
        <color theme="1"/>
        <rFont val="Times New Roman"/>
        <family val="1"/>
        <charset val="204"/>
      </rPr>
      <t xml:space="preserve">09.01.2023-31.03.2023, включительно </t>
    </r>
    <r>
      <rPr>
        <sz val="9"/>
        <color theme="1"/>
        <rFont val="Times New Roman"/>
        <family val="1"/>
        <charset val="204"/>
      </rPr>
      <t xml:space="preserve">- </t>
    </r>
    <r>
      <rPr>
        <b/>
        <sz val="9"/>
        <color theme="1"/>
        <rFont val="Times New Roman"/>
        <family val="1"/>
        <charset val="204"/>
      </rPr>
      <t>2000</t>
    </r>
    <r>
      <rPr>
        <sz val="9"/>
        <color theme="1"/>
        <rFont val="Times New Roman"/>
        <family val="1"/>
        <charset val="204"/>
      </rPr>
      <t xml:space="preserve"> рублей - взрослый, </t>
    </r>
    <r>
      <rPr>
        <b/>
        <sz val="9"/>
        <color theme="1"/>
        <rFont val="Times New Roman"/>
        <family val="1"/>
        <charset val="204"/>
      </rPr>
      <t xml:space="preserve">1300 </t>
    </r>
    <r>
      <rPr>
        <sz val="9"/>
        <color theme="1"/>
        <rFont val="Times New Roman"/>
        <family val="1"/>
        <charset val="204"/>
      </rPr>
      <t xml:space="preserve">рублей - детский / </t>
    </r>
    <r>
      <rPr>
        <b/>
        <sz val="9"/>
        <color theme="1"/>
        <rFont val="Times New Roman"/>
        <family val="1"/>
        <charset val="204"/>
      </rPr>
      <t>09.01.2023-31.03.2023  - 2000</t>
    </r>
    <r>
      <rPr>
        <sz val="9"/>
        <color theme="1"/>
        <rFont val="Times New Roman"/>
        <family val="1"/>
        <charset val="204"/>
      </rPr>
      <t xml:space="preserve"> rubles - adult, </t>
    </r>
    <r>
      <rPr>
        <b/>
        <sz val="9"/>
        <color theme="1"/>
        <rFont val="Times New Roman"/>
        <family val="1"/>
        <charset val="204"/>
      </rPr>
      <t>1300</t>
    </r>
    <r>
      <rPr>
        <sz val="9"/>
        <color theme="1"/>
        <rFont val="Times New Roman"/>
        <family val="1"/>
        <charset val="204"/>
      </rPr>
      <t xml:space="preserve"> - child.</t>
    </r>
  </si>
  <si>
    <t xml:space="preserve">Период 30.12.22-08.01.23 не доступен для бронирования в рамках СПО "Отдыхай и катай"  </t>
  </si>
  <si>
    <t>данным цветом выделены изменения стоимости номеров, ввиду высокого сезона, прошу проверить.</t>
  </si>
  <si>
    <t>* Выдача ски-пассов на стойке регистрации в отеле при заселении. Возврат денежных средств за неиспользованные ски-пассы не производится.
Политика гарантии: Гарантия кредитной картой обязательна/  * There is no refund for unused ski passes. Children's ski passes can be purchased separately at the reception.
Credit card guarantee is required</t>
  </si>
  <si>
    <t>Размещение на основных местах</t>
  </si>
  <si>
    <t>ски-пасс 1 гость (стоимость за сутки)</t>
  </si>
  <si>
    <t>ски-пасс 2 гостя (стоимость за сутки)</t>
  </si>
  <si>
    <t>5. Посещение кинотеатра Старсинема до 14:00 / Visiting the Starsinema until 2:00 p.m.</t>
  </si>
  <si>
    <t>6. VR-экскурсия "Полет над Красной Поляной" / VR-excursion "Flight over Krasnaya Polyana"</t>
  </si>
  <si>
    <t>7. Открытка-сувенир для отправки с вершины Чёрная Пирамида (предоставляется 1 открытка на номер) / Postcard-souvenir for sending from the summit of the Black Pyramid (1 postcard per number is provided)</t>
  </si>
  <si>
    <t>8. Мастер-класс по росписи гипсовой фигурки в детском клубе "Рай" в отеле Marriott (для всех гостей до 6 лет) / Master class in plaster figure painting at the Paradise Children's Club at the Marriott (for all guests up to 6 years old)</t>
  </si>
  <si>
    <t xml:space="preserve">9. Стикерпак с талисманом курорта Серной Полей (предоставляется один стикерпак на номер) / Sticker pack with the Sulphur Fields resort mascot (one sticker pack per room is provided)
</t>
  </si>
  <si>
    <t xml:space="preserve">10. Консультация стилиста и визажиста от салона Privé7 в Soul SPA by Marriott (всем гостям, проживающим в номере) / Stylist and makeup artist consultation from Privé7 at Soul SPA by Marriott (for all in-room guests)
</t>
  </si>
  <si>
    <t>Тариф включает ски-пассы только на взрослых гостей на основных местах. Стоимость ски-пассов на дополнительных взрослых и детей просим сразу добавлять в заявку. / The rate includes ski passes for adults only at the main places. Please add the cost of ski passes for extra adults and children to the application immediately.</t>
  </si>
  <si>
    <r>
      <rPr>
        <b/>
        <sz val="9"/>
        <rFont val="Times New Roman"/>
        <family val="1"/>
        <charset val="204"/>
      </rPr>
      <t>Период проживания</t>
    </r>
    <r>
      <rPr>
        <sz val="9"/>
        <rFont val="Times New Roman"/>
        <family val="1"/>
        <charset val="204"/>
      </rPr>
      <t xml:space="preserve">: </t>
    </r>
    <r>
      <rPr>
        <b/>
        <sz val="9"/>
        <rFont val="Times New Roman"/>
        <family val="1"/>
        <charset val="204"/>
      </rPr>
      <t>24.12.2022 - 31.03.2023</t>
    </r>
    <r>
      <rPr>
        <sz val="9"/>
        <rFont val="Times New Roman"/>
        <family val="1"/>
        <charset val="204"/>
      </rPr>
      <t xml:space="preserve">/ Period of stay: </t>
    </r>
    <r>
      <rPr>
        <b/>
        <sz val="9"/>
        <rFont val="Times New Roman"/>
        <family val="1"/>
        <charset val="204"/>
      </rPr>
      <t>24.12.2022 - 31.03.2023</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</si>
  <si>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sz val="9"/>
        <color theme="1"/>
        <rFont val="Times New Roman"/>
        <family val="1"/>
        <charset val="204"/>
      </rPr>
      <t xml:space="preserve">
The reservation can be canceled without penalty up to 24 hours before arrival. Cancellation after the specified time - a penalty - the cost of the first night of stay.</t>
    </r>
    <r>
      <rPr>
        <sz val="9"/>
        <color indexed="8"/>
        <rFont val="Times New Roman"/>
        <family val="1"/>
        <charset val="204"/>
      </rPr>
      <t xml:space="preserve">
</t>
    </r>
  </si>
  <si>
    <r>
      <t xml:space="preserve">Дополнительно ЕДИНОРАЗОВО в стоимость заявки добавляются прогулочные ски-пассы  для каждого взрослого и ребенка, стоимость - </t>
    </r>
    <r>
      <rPr>
        <b/>
        <sz val="11"/>
        <color theme="1"/>
        <rFont val="Calibri"/>
        <family val="2"/>
      </rPr>
      <t>1500</t>
    </r>
    <r>
      <rPr>
        <sz val="11"/>
        <color theme="1"/>
        <rFont val="Calibri"/>
        <family val="2"/>
        <charset val="204"/>
      </rPr>
      <t xml:space="preserve"> взрослый/ При размещении дополнительных гостей, также ЕДИНОРАЗОВО добавляются в стоимость заявки прогулочные ски-пассы на каждого гостя - </t>
    </r>
    <r>
      <rPr>
        <b/>
        <sz val="11"/>
        <color theme="1"/>
        <rFont val="Calibri"/>
        <family val="2"/>
      </rPr>
      <t>1500</t>
    </r>
    <r>
      <rPr>
        <sz val="11"/>
        <color theme="1"/>
        <rFont val="Calibri"/>
        <family val="2"/>
        <charset val="204"/>
      </rPr>
      <t xml:space="preserve"> взрослый. Стоимость прогулочных ски-пассов на всех взрослых просим сразу добавлять в заявку. / Extra pay  for ski-passes per every adult and child at once. Cost  - </t>
    </r>
    <r>
      <rPr>
        <b/>
        <sz val="11"/>
        <color theme="1"/>
        <rFont val="Calibri"/>
        <family val="2"/>
      </rPr>
      <t>1500</t>
    </r>
    <r>
      <rPr>
        <sz val="11"/>
        <color theme="1"/>
        <rFont val="Calibri"/>
        <family val="2"/>
        <charset val="204"/>
      </rPr>
      <t xml:space="preserve"> rub per adult.  The cost of the ski-passes for each guest (at extra bed)  is also added - </t>
    </r>
    <r>
      <rPr>
        <b/>
        <sz val="11"/>
        <color theme="1"/>
        <rFont val="Calibri"/>
        <family val="2"/>
      </rPr>
      <t>1500</t>
    </r>
    <r>
      <rPr>
        <sz val="11"/>
        <color theme="1"/>
        <rFont val="Calibri"/>
        <family val="2"/>
        <charset val="204"/>
      </rPr>
      <t xml:space="preserve"> rub per adult. Please, add the cost of ski-passes for all persons to the application immediately.</t>
    </r>
  </si>
  <si>
    <t>1. Прогулочные билеты на подъёмники «Панорама Красной Поляны» (для всех гостей в номере 7+, до 7 лет бесплатно) / Walking passes to the ski elevators "Panorama Krasnaya Polyana" (for all guests in room 7+, up to 7 years old free of charge)</t>
  </si>
  <si>
    <t xml:space="preserve">2. Занятие на горных лыжах для детей в Академии райдеров 2 часа  (для всех детей в номере 6-12 лет, в группе по расписанию / Children's alpine skiing lesson at Rider Academy 2 hours (for all children in the room 6-12 years old, in a scheduled group
</t>
  </si>
  <si>
    <t>3. VR-экскурсия «Полёт над Красной Поляны» (для всех гостей в номере 5+) / 3. VR-excursion "Flight over Krasnaya Polyana" (for all guests in room 5+)</t>
  </si>
  <si>
    <t>4. Посещение детского развлекательного центра «Хали-Гали» 30 мин (для всех детей 4-14 лет) / Visit to the children's entertainment center "Haly-Galy" 30 min (for all children 4-14 years)</t>
  </si>
  <si>
    <t>5. Прокат роликов и скейтбордов в Академии райдеров 1 час (для всех гостей в номере) / Roller skates and skateboards rental at Rider Academy 1 hour (for all guests in the room)</t>
  </si>
  <si>
    <t>6. Интерактив «По следам кавказской серны. Знакомство с горной природой» (для всех гостей в номере) / Interactive "On the tracks of the Caucasian chamois. Acquaintance with mountain nature" (for all guests in the room)</t>
  </si>
  <si>
    <t>7. Посещение парка развлечений Wonder Land (для всех детей до 12 лет) / Visiting the Wonder Land theme park (for all children under 12 years old)</t>
  </si>
  <si>
    <t>8. Тренировка для детей в клубе единоборств «Крепость» (для всех детей в номере 5-14 лет, до 5 лет бесплатно) / Training for children in the martial arts club "Fortress" (for all children in the room 5-14 years old, under 5 years old free of charge)</t>
  </si>
  <si>
    <t xml:space="preserve">9. Прокат городского велосипеда 1 час (для всех гостей в номере) / City bike rental 1 hour (for all guests in the room)
</t>
  </si>
  <si>
    <t>10. Стикерпак «Серна Поля» в подарок (для всех детей в номере) / Serna Polya stickerpack as a gift (for all children in the room)</t>
  </si>
  <si>
    <t>Бесплатное размещение 2 детей возрастом до 11 лет включительно, включая завтрак и доп.место /  Free accommodation for 2 children under 11 years old inclusive, including breakfast and extra bed.</t>
  </si>
  <si>
    <r>
      <t>Дополнительно ЕДИНОРАЗОВО в стоимость заявки добавляются прогулочные ски-пассы за каждого взрослого гостя (</t>
    </r>
    <r>
      <rPr>
        <sz val="11"/>
        <color theme="1"/>
        <rFont val="Calibri"/>
        <family val="2"/>
      </rPr>
      <t xml:space="preserve">возраст </t>
    </r>
    <r>
      <rPr>
        <b/>
        <sz val="11"/>
        <color theme="1"/>
        <rFont val="Calibri"/>
        <family val="2"/>
      </rPr>
      <t>от</t>
    </r>
    <r>
      <rPr>
        <sz val="11"/>
        <color theme="1"/>
        <rFont val="Calibri"/>
        <family val="2"/>
      </rPr>
      <t xml:space="preserve"> </t>
    </r>
    <r>
      <rPr>
        <b/>
        <sz val="11"/>
        <color theme="1"/>
        <rFont val="Calibri"/>
        <family val="2"/>
      </rPr>
      <t>12</t>
    </r>
    <r>
      <rPr>
        <sz val="11"/>
        <color theme="1"/>
        <rFont val="Calibri"/>
        <family val="2"/>
      </rPr>
      <t xml:space="preserve"> лет)</t>
    </r>
    <r>
      <rPr>
        <sz val="11"/>
        <color theme="1"/>
        <rFont val="Calibri"/>
        <family val="2"/>
        <charset val="204"/>
      </rPr>
      <t xml:space="preserve">, стоимость - </t>
    </r>
    <r>
      <rPr>
        <b/>
        <sz val="11"/>
        <color theme="1"/>
        <rFont val="Calibri"/>
        <family val="2"/>
      </rPr>
      <t>1650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1650</t>
    </r>
    <r>
      <rPr>
        <sz val="11"/>
        <color theme="1"/>
        <rFont val="Calibri"/>
        <family val="2"/>
        <charset val="204"/>
      </rPr>
      <t xml:space="preserve"> руб. (</t>
    </r>
    <r>
      <rPr>
        <sz val="11"/>
        <color theme="1"/>
        <rFont val="Calibri"/>
        <family val="2"/>
      </rPr>
      <t xml:space="preserve">возраст </t>
    </r>
    <r>
      <rPr>
        <b/>
        <sz val="11"/>
        <color theme="1"/>
        <rFont val="Calibri"/>
        <family val="2"/>
      </rPr>
      <t>от</t>
    </r>
    <r>
      <rPr>
        <sz val="11"/>
        <color theme="1"/>
        <rFont val="Calibri"/>
        <family val="2"/>
      </rPr>
      <t xml:space="preserve"> </t>
    </r>
    <r>
      <rPr>
        <b/>
        <sz val="11"/>
        <color theme="1"/>
        <rFont val="Calibri"/>
        <family val="2"/>
      </rPr>
      <t>12</t>
    </r>
    <r>
      <rPr>
        <sz val="11"/>
        <color theme="1"/>
        <rFont val="Calibri"/>
        <family val="2"/>
      </rPr>
      <t xml:space="preserve"> лет)</t>
    </r>
    <r>
      <rPr>
        <sz val="11"/>
        <color theme="1"/>
        <rFont val="Calibri"/>
        <family val="2"/>
        <charset val="204"/>
      </rPr>
      <t>. Стоимость прогулочных ски-пассов на всех взрослых просим сразу добавлять в заявку. / Extra pay  for ski-passes per every adult at once (</t>
    </r>
    <r>
      <rPr>
        <sz val="11"/>
        <color theme="1"/>
        <rFont val="Calibri"/>
        <family val="2"/>
      </rPr>
      <t xml:space="preserve">ages </t>
    </r>
    <r>
      <rPr>
        <b/>
        <sz val="11"/>
        <color theme="1"/>
        <rFont val="Calibri"/>
        <family val="2"/>
      </rPr>
      <t>from 12 y.o</t>
    </r>
    <r>
      <rPr>
        <sz val="11"/>
        <color theme="1"/>
        <rFont val="Calibri"/>
        <family val="2"/>
      </rPr>
      <t>. and up</t>
    </r>
    <r>
      <rPr>
        <sz val="11"/>
        <color theme="1"/>
        <rFont val="Calibri"/>
        <family val="2"/>
        <charset val="204"/>
      </rPr>
      <t xml:space="preserve">). Cost  - </t>
    </r>
    <r>
      <rPr>
        <b/>
        <sz val="11"/>
        <color theme="1"/>
        <rFont val="Calibri"/>
        <family val="2"/>
      </rPr>
      <t>1650</t>
    </r>
    <r>
      <rPr>
        <sz val="11"/>
        <color theme="1"/>
        <rFont val="Calibri"/>
        <family val="2"/>
        <charset val="204"/>
      </rPr>
      <t xml:space="preserve"> rub per adult (</t>
    </r>
    <r>
      <rPr>
        <sz val="11"/>
        <color theme="1"/>
        <rFont val="Calibri"/>
        <family val="2"/>
      </rPr>
      <t xml:space="preserve">ages </t>
    </r>
    <r>
      <rPr>
        <b/>
        <sz val="11"/>
        <color theme="1"/>
        <rFont val="Calibri"/>
        <family val="2"/>
      </rPr>
      <t>from</t>
    </r>
    <r>
      <rPr>
        <sz val="11"/>
        <color theme="1"/>
        <rFont val="Calibri"/>
        <family val="2"/>
      </rPr>
      <t xml:space="preserve"> </t>
    </r>
    <r>
      <rPr>
        <b/>
        <sz val="11"/>
        <color theme="1"/>
        <rFont val="Calibri"/>
        <family val="2"/>
      </rPr>
      <t>12 y.o.</t>
    </r>
    <r>
      <rPr>
        <sz val="11"/>
        <color theme="1"/>
        <rFont val="Calibri"/>
        <family val="2"/>
      </rPr>
      <t xml:space="preserve"> and up</t>
    </r>
    <r>
      <rPr>
        <sz val="11"/>
        <color theme="1"/>
        <rFont val="Calibri"/>
        <family val="2"/>
        <charset val="204"/>
      </rPr>
      <t xml:space="preserve">).  The cost of the ski-passes for each guest (at extra bed)  is also added - </t>
    </r>
    <r>
      <rPr>
        <b/>
        <sz val="11"/>
        <color theme="1"/>
        <rFont val="Calibri"/>
        <family val="2"/>
      </rPr>
      <t>1650</t>
    </r>
    <r>
      <rPr>
        <sz val="11"/>
        <color theme="1"/>
        <rFont val="Calibri"/>
        <family val="2"/>
        <charset val="204"/>
      </rPr>
      <t xml:space="preserve"> rub per adult </t>
    </r>
    <r>
      <rPr>
        <sz val="11"/>
        <color theme="1"/>
        <rFont val="Calibri"/>
        <family val="2"/>
      </rPr>
      <t>(ages</t>
    </r>
    <r>
      <rPr>
        <b/>
        <sz val="11"/>
        <color theme="1"/>
        <rFont val="Calibri"/>
        <family val="2"/>
      </rPr>
      <t xml:space="preserve"> from 12 y.o. </t>
    </r>
    <r>
      <rPr>
        <sz val="11"/>
        <color theme="1"/>
        <rFont val="Calibri"/>
        <family val="2"/>
      </rPr>
      <t>and up</t>
    </r>
    <r>
      <rPr>
        <sz val="11"/>
        <color theme="1"/>
        <rFont val="Calibri"/>
        <family val="2"/>
        <charset val="204"/>
      </rPr>
      <t>). Please, add the cost of ski-passes for all aduts to the application immediately.</t>
    </r>
  </si>
  <si>
    <r>
      <t xml:space="preserve">Период продажи: </t>
    </r>
    <r>
      <rPr>
        <b/>
        <sz val="9"/>
        <rFont val="Times New Roman"/>
        <family val="1"/>
      </rPr>
      <t>22.03.2023</t>
    </r>
    <r>
      <rPr>
        <b/>
        <sz val="9"/>
        <rFont val="Times New Roman"/>
        <family val="1"/>
        <charset val="204"/>
      </rPr>
      <t xml:space="preserve"> - 29.09.2023</t>
    </r>
    <r>
      <rPr>
        <sz val="9"/>
        <rFont val="Times New Roman"/>
        <family val="1"/>
        <charset val="204"/>
      </rPr>
      <t xml:space="preserve">/ Period of sales: </t>
    </r>
    <r>
      <rPr>
        <b/>
        <sz val="9"/>
        <rFont val="Times New Roman"/>
        <family val="1"/>
        <charset val="204"/>
      </rPr>
      <t>22.03.2023 - 29.09.2023</t>
    </r>
  </si>
  <si>
    <r>
      <t xml:space="preserve">Период проживания: </t>
    </r>
    <r>
      <rPr>
        <b/>
        <sz val="9"/>
        <rFont val="Times New Roman"/>
        <family val="1"/>
      </rPr>
      <t>01.06.2023</t>
    </r>
    <r>
      <rPr>
        <b/>
        <sz val="9"/>
        <rFont val="Times New Roman"/>
        <family val="1"/>
        <charset val="204"/>
      </rPr>
      <t xml:space="preserve"> - 30.09.2023​</t>
    </r>
    <r>
      <rPr>
        <sz val="9"/>
        <rFont val="Times New Roman"/>
        <family val="1"/>
        <charset val="204"/>
      </rPr>
      <t xml:space="preserve">/ Period of stay: </t>
    </r>
    <r>
      <rPr>
        <b/>
        <sz val="9"/>
        <rFont val="Times New Roman"/>
        <family val="1"/>
        <charset val="204"/>
      </rPr>
      <t>01.06.2023 - 30.09.2023​</t>
    </r>
  </si>
  <si>
    <t>Купонная книга с 10 бесплатными активностями курорта и скидками на другие акции</t>
  </si>
  <si>
    <t>1. Прогулочные билеты на канатную дорогу для посещения водопада Поликаря высотой 70 м 
 Действует для всех гостей в номере, дети до 7 лет бесплатно. / Walking tickets for the cable car to visit the waterfall Polikaria 70 m high. Valid for all guests in the room, children under 7 years old free of charge</t>
  </si>
  <si>
    <t>2. Трансфер на побережье Чёрного моря. Действует для всех гостей, проживающих в номере. / Transfer to the Black Sea coast. Valid for all guests staying in the room</t>
  </si>
  <si>
    <t xml:space="preserve">3.  Маршрут Верёвочного парка на выбор. Действует для всех гостей в номере 4+ / Rope Park itinerary of your choice. Valid for all guests in room 4+.
</t>
  </si>
  <si>
    <t xml:space="preserve">4.  Восхождение на пик Черной Пирамиды. Действует для всех гостей в номере 10+. / Climbing the peak of the Black Pyramid. Valid for all guests in Room 10+.
</t>
  </si>
  <si>
    <t xml:space="preserve">5.  Почтовая открытка-сувенир для отправки с вершины Чёрная Пирамида на высоте 2375 м. Действует на 1 открытку. / Postcard souvenir for sending from the top of the Black Pyramid at 2375 m. Valid for 1 postcard
</t>
  </si>
  <si>
    <t>6.  Прокат городского велосипеда на 1 час. Действует на одного взрослого и ребёнка 3-12 лет/ City bike rental for 1 hour. Valid for one adult and a child under 3-12 years of age.</t>
  </si>
  <si>
    <r>
      <t>7. Прокат беговелов на 1 час. Действует на всех детей от 2 до 5 лет, проживающих в номере</t>
    </r>
    <r>
      <rPr>
        <sz val="10"/>
        <rFont val="Arial Cyr"/>
        <charset val="204"/>
      </rPr>
      <t xml:space="preserve"> /</t>
    </r>
    <r>
      <rPr>
        <sz val="8"/>
        <color theme="1"/>
        <rFont val="Verdana"/>
        <family val="2"/>
        <charset val="204"/>
      </rPr>
      <t xml:space="preserve"> Balance bike</t>
    </r>
    <r>
      <rPr>
        <sz val="9"/>
        <color theme="1"/>
        <rFont val="Verdana"/>
        <family val="2"/>
        <charset val="204"/>
      </rPr>
      <t xml:space="preserve"> rental for 1 hour. Valid for all children from 2 to 5 years old staying in the room</t>
    </r>
  </si>
  <si>
    <r>
      <t>8. VR-экскурсия по курорту. Действует для всех гостей в номере 5+</t>
    </r>
    <r>
      <rPr>
        <sz val="10"/>
        <rFont val="Arial Cyr"/>
        <charset val="204"/>
      </rPr>
      <t xml:space="preserve"> /</t>
    </r>
    <r>
      <rPr>
        <sz val="8"/>
        <color theme="1"/>
        <rFont val="Verdana"/>
        <family val="2"/>
        <charset val="204"/>
      </rPr>
      <t xml:space="preserve"> VR tour of the resort. Valid for all guests in room 5+</t>
    </r>
  </si>
  <si>
    <t xml:space="preserve">9.  Мастер-класс по катанию на скейтбордах и роликах. Действует для всех гостей в номере 3+ / Skateboarding and rollerblading master class. Valid for all guests in room 3+
</t>
  </si>
  <si>
    <t xml:space="preserve">10.  Открытый урок по маунтинбайку. Действует для всех гостей в номере 14+ / Open mountain biking lesson. Valid for all guests in room 14+
</t>
  </si>
  <si>
    <r>
      <rPr>
        <sz val="9"/>
        <color theme="1"/>
        <rFont val="Times New Roman"/>
        <family val="1"/>
      </rPr>
      <t>Период бронирования</t>
    </r>
    <r>
      <rPr>
        <b/>
        <sz val="9"/>
        <color theme="1"/>
        <rFont val="Times New Roman"/>
        <family val="1"/>
        <charset val="204"/>
      </rPr>
      <t xml:space="preserve">: 08.02.2023 - 30.05.2023 /  </t>
    </r>
    <r>
      <rPr>
        <sz val="9"/>
        <color theme="1"/>
        <rFont val="Times New Roman"/>
        <family val="1"/>
      </rPr>
      <t>Period of sales</t>
    </r>
    <r>
      <rPr>
        <b/>
        <sz val="9"/>
        <color theme="1"/>
        <rFont val="Times New Roman"/>
        <family val="1"/>
        <charset val="204"/>
      </rPr>
      <t>: 08.02.2023 - 30.05.2023</t>
    </r>
  </si>
  <si>
    <r>
      <t xml:space="preserve">Период проживания: </t>
    </r>
    <r>
      <rPr>
        <b/>
        <sz val="9"/>
        <rFont val="Times New Roman"/>
        <family val="1"/>
        <charset val="204"/>
      </rPr>
      <t xml:space="preserve">с 24.03.2023 - 31.05.2023 </t>
    </r>
    <r>
      <rPr>
        <sz val="9"/>
        <rFont val="Times New Roman"/>
        <family val="1"/>
        <charset val="204"/>
      </rPr>
      <t xml:space="preserve">/ Period of stay: </t>
    </r>
    <r>
      <rPr>
        <b/>
        <sz val="9"/>
        <rFont val="Times New Roman"/>
        <family val="1"/>
        <charset val="204"/>
      </rPr>
      <t>24.03.2023 - 31.05.2023</t>
    </r>
  </si>
  <si>
    <r>
      <t>Дополнительно ЕДИНОРАЗОВО в стоимость заявки добавляются прогулочные ски-пассы за каждого взрослого гостя (</t>
    </r>
    <r>
      <rPr>
        <sz val="11"/>
        <color theme="1"/>
        <rFont val="Calibri"/>
        <family val="2"/>
      </rPr>
      <t xml:space="preserve">возраст </t>
    </r>
    <r>
      <rPr>
        <b/>
        <sz val="11"/>
        <color theme="1"/>
        <rFont val="Calibri"/>
        <family val="2"/>
      </rPr>
      <t>от</t>
    </r>
    <r>
      <rPr>
        <sz val="11"/>
        <color theme="1"/>
        <rFont val="Calibri"/>
        <family val="2"/>
      </rPr>
      <t xml:space="preserve"> </t>
    </r>
    <r>
      <rPr>
        <b/>
        <sz val="11"/>
        <color theme="1"/>
        <rFont val="Calibri"/>
        <family val="2"/>
      </rPr>
      <t>12</t>
    </r>
    <r>
      <rPr>
        <sz val="11"/>
        <color theme="1"/>
        <rFont val="Calibri"/>
        <family val="2"/>
      </rPr>
      <t xml:space="preserve"> лет)</t>
    </r>
    <r>
      <rPr>
        <sz val="11"/>
        <color theme="1"/>
        <rFont val="Calibri"/>
        <family val="2"/>
        <charset val="204"/>
      </rPr>
      <t xml:space="preserve">, стоимость - </t>
    </r>
    <r>
      <rPr>
        <b/>
        <sz val="11"/>
        <color theme="1"/>
        <rFont val="Calibri"/>
        <family val="2"/>
      </rPr>
      <t>1600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1600</t>
    </r>
    <r>
      <rPr>
        <sz val="11"/>
        <color theme="1"/>
        <rFont val="Calibri"/>
        <family val="2"/>
        <charset val="204"/>
      </rPr>
      <t xml:space="preserve"> руб. (</t>
    </r>
    <r>
      <rPr>
        <sz val="11"/>
        <color theme="1"/>
        <rFont val="Calibri"/>
        <family val="2"/>
      </rPr>
      <t xml:space="preserve">возраст </t>
    </r>
    <r>
      <rPr>
        <b/>
        <sz val="11"/>
        <color theme="1"/>
        <rFont val="Calibri"/>
        <family val="2"/>
      </rPr>
      <t>от</t>
    </r>
    <r>
      <rPr>
        <sz val="11"/>
        <color theme="1"/>
        <rFont val="Calibri"/>
        <family val="2"/>
      </rPr>
      <t xml:space="preserve"> </t>
    </r>
    <r>
      <rPr>
        <b/>
        <sz val="11"/>
        <color theme="1"/>
        <rFont val="Calibri"/>
        <family val="2"/>
      </rPr>
      <t>12</t>
    </r>
    <r>
      <rPr>
        <sz val="11"/>
        <color theme="1"/>
        <rFont val="Calibri"/>
        <family val="2"/>
      </rPr>
      <t xml:space="preserve"> лет)</t>
    </r>
    <r>
      <rPr>
        <sz val="11"/>
        <color theme="1"/>
        <rFont val="Calibri"/>
        <family val="2"/>
        <charset val="204"/>
      </rPr>
      <t>. Стоимость прогулочных ски-пассов на всех взрослых просим сразу добавлять в заявку. / Extra pay  for ski-passes per every adult at once (</t>
    </r>
    <r>
      <rPr>
        <sz val="11"/>
        <color theme="1"/>
        <rFont val="Calibri"/>
        <family val="2"/>
      </rPr>
      <t xml:space="preserve">ages </t>
    </r>
    <r>
      <rPr>
        <b/>
        <sz val="11"/>
        <color theme="1"/>
        <rFont val="Calibri"/>
        <family val="2"/>
      </rPr>
      <t>from 12 y.o</t>
    </r>
    <r>
      <rPr>
        <sz val="11"/>
        <color theme="1"/>
        <rFont val="Calibri"/>
        <family val="2"/>
      </rPr>
      <t>. and up</t>
    </r>
    <r>
      <rPr>
        <sz val="11"/>
        <color theme="1"/>
        <rFont val="Calibri"/>
        <family val="2"/>
        <charset val="204"/>
      </rPr>
      <t xml:space="preserve">). Cost  - </t>
    </r>
    <r>
      <rPr>
        <b/>
        <sz val="11"/>
        <color theme="1"/>
        <rFont val="Calibri"/>
        <family val="2"/>
      </rPr>
      <t>1600</t>
    </r>
    <r>
      <rPr>
        <sz val="11"/>
        <color theme="1"/>
        <rFont val="Calibri"/>
        <family val="2"/>
        <charset val="204"/>
      </rPr>
      <t xml:space="preserve"> rub per adult (</t>
    </r>
    <r>
      <rPr>
        <sz val="11"/>
        <color theme="1"/>
        <rFont val="Calibri"/>
        <family val="2"/>
      </rPr>
      <t xml:space="preserve">ages </t>
    </r>
    <r>
      <rPr>
        <b/>
        <sz val="11"/>
        <color theme="1"/>
        <rFont val="Calibri"/>
        <family val="2"/>
      </rPr>
      <t>from</t>
    </r>
    <r>
      <rPr>
        <sz val="11"/>
        <color theme="1"/>
        <rFont val="Calibri"/>
        <family val="2"/>
      </rPr>
      <t xml:space="preserve"> </t>
    </r>
    <r>
      <rPr>
        <b/>
        <sz val="11"/>
        <color theme="1"/>
        <rFont val="Calibri"/>
        <family val="2"/>
      </rPr>
      <t>12 y.o.</t>
    </r>
    <r>
      <rPr>
        <sz val="11"/>
        <color theme="1"/>
        <rFont val="Calibri"/>
        <family val="2"/>
      </rPr>
      <t xml:space="preserve"> and up</t>
    </r>
    <r>
      <rPr>
        <sz val="11"/>
        <color theme="1"/>
        <rFont val="Calibri"/>
        <family val="2"/>
        <charset val="204"/>
      </rPr>
      <t xml:space="preserve">).  The cost of the ski-passes for each guest (at extra bed)  is also added - </t>
    </r>
    <r>
      <rPr>
        <b/>
        <sz val="11"/>
        <color theme="1"/>
        <rFont val="Calibri"/>
        <family val="2"/>
      </rPr>
      <t>1600</t>
    </r>
    <r>
      <rPr>
        <sz val="11"/>
        <color theme="1"/>
        <rFont val="Calibri"/>
        <family val="2"/>
        <charset val="204"/>
      </rPr>
      <t xml:space="preserve"> rub per adult </t>
    </r>
    <r>
      <rPr>
        <sz val="11"/>
        <color theme="1"/>
        <rFont val="Calibri"/>
        <family val="2"/>
      </rPr>
      <t>(ages</t>
    </r>
    <r>
      <rPr>
        <b/>
        <sz val="11"/>
        <color theme="1"/>
        <rFont val="Calibri"/>
        <family val="2"/>
      </rPr>
      <t xml:space="preserve"> from 12 y.o. </t>
    </r>
    <r>
      <rPr>
        <sz val="11"/>
        <color theme="1"/>
        <rFont val="Calibri"/>
        <family val="2"/>
      </rPr>
      <t>and up</t>
    </r>
    <r>
      <rPr>
        <sz val="11"/>
        <color theme="1"/>
        <rFont val="Calibri"/>
        <family val="2"/>
        <charset val="204"/>
      </rPr>
      <t>). Please, add the cost of ski-passes for all aduts to the application immediately.</t>
    </r>
  </si>
  <si>
    <r>
      <t xml:space="preserve">Период продажи: </t>
    </r>
    <r>
      <rPr>
        <b/>
        <sz val="9"/>
        <rFont val="Times New Roman"/>
        <family val="1"/>
      </rPr>
      <t>05.04.2023</t>
    </r>
    <r>
      <rPr>
        <b/>
        <sz val="9"/>
        <rFont val="Times New Roman"/>
        <family val="1"/>
        <charset val="204"/>
      </rPr>
      <t xml:space="preserve"> - 30.08.2023 </t>
    </r>
    <r>
      <rPr>
        <sz val="9"/>
        <rFont val="Times New Roman"/>
        <family val="1"/>
        <charset val="204"/>
      </rPr>
      <t xml:space="preserve">/ Period of sales: </t>
    </r>
    <r>
      <rPr>
        <b/>
        <sz val="9"/>
        <rFont val="Times New Roman"/>
        <family val="1"/>
        <charset val="204"/>
      </rPr>
      <t>05.04.2023 - 30.08.2023</t>
    </r>
  </si>
  <si>
    <r>
      <t xml:space="preserve">Период проживания: </t>
    </r>
    <r>
      <rPr>
        <b/>
        <sz val="9"/>
        <rFont val="Times New Roman"/>
        <family val="1"/>
      </rPr>
      <t>17.06.2023</t>
    </r>
    <r>
      <rPr>
        <b/>
        <sz val="9"/>
        <rFont val="Times New Roman"/>
        <family val="1"/>
        <charset val="204"/>
      </rPr>
      <t xml:space="preserve"> - 31.08.2023 ​</t>
    </r>
    <r>
      <rPr>
        <sz val="9"/>
        <rFont val="Times New Roman"/>
        <family val="1"/>
        <charset val="204"/>
      </rPr>
      <t xml:space="preserve">/ Period of stay: </t>
    </r>
    <r>
      <rPr>
        <b/>
        <sz val="9"/>
        <rFont val="Times New Roman"/>
        <family val="1"/>
        <charset val="204"/>
      </rPr>
      <t>17.06.2023 - 31.08.2023</t>
    </r>
  </si>
  <si>
    <r>
      <t>В предложение «Наполни свое лето» входят </t>
    </r>
    <r>
      <rPr>
        <b/>
        <i/>
        <sz val="8"/>
        <color indexed="8"/>
        <rFont val="Verdana"/>
        <family val="2"/>
        <charset val="204"/>
      </rPr>
      <t>бесплатно</t>
    </r>
    <r>
      <rPr>
        <sz val="8"/>
        <color indexed="8"/>
        <rFont val="Verdana"/>
        <family val="2"/>
        <charset val="204"/>
      </rPr>
      <t xml:space="preserve"> (</t>
    </r>
    <r>
      <rPr>
        <sz val="8"/>
        <color rgb="FFC00000"/>
        <rFont val="Verdana"/>
        <family val="2"/>
        <charset val="204"/>
      </rPr>
      <t>* условия предлоставления услуг подробно представлены в купонной книге</t>
    </r>
    <r>
      <rPr>
        <sz val="8"/>
        <color indexed="8"/>
        <rFont val="Verdana"/>
        <family val="2"/>
        <charset val="204"/>
      </rPr>
      <t>):</t>
    </r>
  </si>
  <si>
    <t>1. Прогулочный билет на канатную дорогу до уровня Поляна 2200*. *Тариф включает прогулочные билеты на всех гостей, проживающих в номере. / Rope road walking ticket to the level of the Glade 2200*. *Rate includes the walking tickets for all guests staying in the room.</t>
  </si>
  <si>
    <t>2. Обзорная экскурсия по Поляне 540 / Sightseeing tour of the Polyana 540</t>
  </si>
  <si>
    <t xml:space="preserve">3.  Прогулка с гидом по экотропе «Папоротниковая» / A guided walk along the Fern Ecotrope
</t>
  </si>
  <si>
    <t xml:space="preserve">4.  Прокат велосипедов / Bicycle rental
</t>
  </si>
  <si>
    <t xml:space="preserve">5.  Занятия йогой с фитнес-инструктором на панорамной лужайке / Yoga classes with a fitness instructor at the panoramic lawn
</t>
  </si>
  <si>
    <t>Открытый тариф "Наполни своё лето"</t>
  </si>
  <si>
    <t xml:space="preserve">Ограничения / Restrictions </t>
  </si>
  <si>
    <t>Тариф доступен до 29.12.2023</t>
  </si>
  <si>
    <t xml:space="preserve">Тариф закрыт на даты   01.07.2023-31.08.2023, 30.12.2023-31.03.2024 включительно. </t>
  </si>
  <si>
    <t>Специальный тариф "4=3"</t>
  </si>
  <si>
    <t>Ограничения / Restrictions</t>
  </si>
  <si>
    <t xml:space="preserve">Минимальное количество ночей проживания: 4 ночи / Minimum stay 4 nights </t>
  </si>
  <si>
    <t xml:space="preserve">Максимальное количество ночей проживания: 4 ночи / Maximum stay 4 nights </t>
  </si>
  <si>
    <t>Открытый тариф "Яркие осенние каникулы"</t>
  </si>
  <si>
    <r>
      <t xml:space="preserve">Период проживания: </t>
    </r>
    <r>
      <rPr>
        <b/>
        <sz val="9"/>
        <rFont val="Times New Roman"/>
        <family val="1"/>
        <charset val="204"/>
      </rPr>
      <t xml:space="preserve">с 01.10.2023 - 30.11.202​3 </t>
    </r>
    <r>
      <rPr>
        <sz val="9"/>
        <rFont val="Times New Roman"/>
        <family val="1"/>
        <charset val="204"/>
      </rPr>
      <t xml:space="preserve">/ Period of stay: </t>
    </r>
    <r>
      <rPr>
        <b/>
        <sz val="9"/>
        <rFont val="Times New Roman"/>
        <family val="1"/>
        <charset val="204"/>
      </rPr>
      <t xml:space="preserve">с 01.10.2023 - 30.11.202​3 </t>
    </r>
  </si>
  <si>
    <r>
      <t>1. Прогулочные билеты на подъёмники "Панорама Красной Поляны"</t>
    </r>
    <r>
      <rPr>
        <sz val="9"/>
        <color rgb="FF000000"/>
        <rFont val="Verdana"/>
        <family val="2"/>
      </rPr>
      <t> (для всех гостей в номере на все открытые канатные дороги) / Walking tickets for the "Panorama of Krasnaya Polyana" elevators (for all guests in the room for all open ropeways);</t>
    </r>
  </si>
  <si>
    <r>
      <t>2. Обзорная экскурсия по высотам Курорта</t>
    </r>
    <r>
      <rPr>
        <sz val="9"/>
        <color rgb="FF000000"/>
        <rFont val="Verdana"/>
        <family val="2"/>
      </rPr>
      <t> (для всех гостей в номере) / A sightseeing tour of the Heights Resort (for all in-room guests);</t>
    </r>
  </si>
  <si>
    <r>
      <t xml:space="preserve">Период продажи: </t>
    </r>
    <r>
      <rPr>
        <b/>
        <sz val="9"/>
        <rFont val="Times New Roman"/>
        <family val="1"/>
        <charset val="204"/>
      </rPr>
      <t>с 02.08.2023 - 29.11.2023​</t>
    </r>
    <r>
      <rPr>
        <sz val="9"/>
        <rFont val="Times New Roman"/>
        <family val="1"/>
        <charset val="204"/>
      </rPr>
      <t xml:space="preserve">/ Period of sales: </t>
    </r>
    <r>
      <rPr>
        <b/>
        <sz val="9"/>
        <rFont val="Times New Roman"/>
        <family val="1"/>
        <charset val="204"/>
      </rPr>
      <t>с  02.08.2023 - 29.11.2023</t>
    </r>
  </si>
  <si>
    <t>Бесплатное размещение 2 детей возрастом до 11 лет, включая завтрак и доп.место /  Free accommodation for 2 children under 11 years old, including breakfast and extra bed.</t>
  </si>
  <si>
    <r>
      <t xml:space="preserve">Дополнительно ЕДИНОРАЗОВО в стоимость заявки добавляются прогулочные ски-пассы за каждого взрослого гостя (возраст от 12 лет), стоимость - </t>
    </r>
    <r>
      <rPr>
        <b/>
        <sz val="11"/>
        <color theme="1"/>
        <rFont val="Calibri"/>
        <family val="2"/>
      </rPr>
      <t>1800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1800</t>
    </r>
    <r>
      <rPr>
        <sz val="11"/>
        <color theme="1"/>
        <rFont val="Calibri"/>
        <family val="2"/>
        <charset val="204"/>
      </rPr>
      <t xml:space="preserve"> руб. (возраст от 12 лет). Стоимость прогулочных ски-пассов на всех взрослых просим сразу добавлять в заявку. / Extra pay  for ski-passes per every adult at once (ages from 12 y.o. and up). Cost  - </t>
    </r>
    <r>
      <rPr>
        <b/>
        <sz val="11"/>
        <color theme="1"/>
        <rFont val="Calibri"/>
        <family val="2"/>
      </rPr>
      <t>1800</t>
    </r>
    <r>
      <rPr>
        <sz val="11"/>
        <color theme="1"/>
        <rFont val="Calibri"/>
        <family val="2"/>
        <charset val="204"/>
      </rPr>
      <t xml:space="preserve"> rub per adult (ages from 12 y.o. and up).  The cost of the ski-passes for each guest (at extra bed)  is also added - </t>
    </r>
    <r>
      <rPr>
        <b/>
        <sz val="11"/>
        <color theme="1"/>
        <rFont val="Calibri"/>
        <family val="2"/>
      </rPr>
      <t>1800</t>
    </r>
    <r>
      <rPr>
        <sz val="11"/>
        <color theme="1"/>
        <rFont val="Calibri"/>
        <family val="2"/>
        <charset val="204"/>
      </rPr>
      <t xml:space="preserve"> rub per adult (ages from 12 y.o. and up). Please, add the cost of ski-passes for all adults to the application immediately.</t>
    </r>
  </si>
  <si>
    <r>
      <t>3. 1 час проката городского велосипеда</t>
    </r>
    <r>
      <rPr>
        <sz val="9"/>
        <color rgb="FF000000"/>
        <rFont val="Verdana"/>
        <family val="2"/>
      </rPr>
      <t> (для 1 взрослого и ребенка до 12 лет) / 1 hour city bike rental (for 1 adult and child under 12 years old);</t>
    </r>
  </si>
  <si>
    <r>
      <t>4. 1 маршрут верёвочного парка на выбор</t>
    </r>
    <r>
      <rPr>
        <sz val="9"/>
        <color rgb="FF000000"/>
        <rFont val="Verdana"/>
        <family val="2"/>
      </rPr>
      <t> (для всех гостей в номере) / 1 rope park route of your choice (for all in-room guests);</t>
    </r>
  </si>
  <si>
    <r>
      <t>5. Открытка-сувенир</t>
    </r>
    <r>
      <rPr>
        <sz val="9"/>
        <color rgb="FF000000"/>
        <rFont val="Verdana"/>
        <family val="2"/>
      </rPr>
      <t> (предоставляется 1 открытка на номер) / Souvenir postcard (1 postcard per room is provided);</t>
    </r>
  </si>
  <si>
    <r>
      <t>6. Стикерпак с талисманом курорта Серной Полей</t>
    </r>
    <r>
      <rPr>
        <sz val="9"/>
        <color rgb="FF000000"/>
        <rFont val="Verdana"/>
        <family val="2"/>
      </rPr>
      <t> (предоставляется один стикерпак на номер) / Stickerpack featuring the Sulphur Pole Resort mascot (one stickerpack per room is provided);</t>
    </r>
  </si>
  <si>
    <r>
      <t>7. Консультация стилиста и визажиста от салона в спа центре SOUL SPA</t>
    </r>
    <r>
      <rPr>
        <sz val="9"/>
        <color rgb="FF000000"/>
        <rFont val="Verdana"/>
        <family val="2"/>
      </rPr>
      <t> (для всех гостей в номере) / Consultation of stylist and make-up artist from the salon in the SOUL SPA center (for all guests in the room).</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</si>
  <si>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r>
      <rPr>
        <b/>
        <sz val="12"/>
        <color rgb="FFFF0000"/>
        <rFont val="Times New Roman"/>
        <family val="1"/>
      </rPr>
      <t/>
    </r>
  </si>
  <si>
    <t>Мин срок бронирования до заезда: 14 дня/ Min. Booking period before arrival: 14 days.</t>
  </si>
  <si>
    <r>
      <t xml:space="preserve">Дополнительно ЕДИНОРАЗОВО в стоимость заявки добавляются прогулочные ски-пассы за каждого взрослого гостя (возраст от 12 лет), стоимость - </t>
    </r>
    <r>
      <rPr>
        <b/>
        <sz val="11"/>
        <color theme="1"/>
        <rFont val="Calibri"/>
        <family val="2"/>
      </rPr>
      <t>2000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 xml:space="preserve">2000 </t>
    </r>
    <r>
      <rPr>
        <sz val="11"/>
        <color theme="1"/>
        <rFont val="Calibri"/>
        <family val="2"/>
        <charset val="204"/>
      </rPr>
      <t xml:space="preserve">руб. (возраст от 12 лет). Стоимость прогулочных ски-пассов на всех взрослых просим сразу добавлять в заявку. / Extra pay  for ski-passes per every adult at once (ages from 12 y.o. and up).  The cost of the ski-passes for each guest (at extra bed)  is also added - </t>
    </r>
    <r>
      <rPr>
        <b/>
        <sz val="11"/>
        <color theme="1"/>
        <rFont val="Calibri"/>
        <family val="2"/>
      </rPr>
      <t>2000</t>
    </r>
    <r>
      <rPr>
        <sz val="11"/>
        <color theme="1"/>
        <rFont val="Calibri"/>
        <family val="2"/>
        <charset val="204"/>
      </rPr>
      <t xml:space="preserve"> rub per adult (ages from 12 y.o. and up). Please, add the cost of ski-passes for all adults to the application immediately.</t>
    </r>
  </si>
  <si>
    <t xml:space="preserve">в том числе НДС, предусмотренный НК РФ </t>
  </si>
  <si>
    <t>Специальный тариф "Каникулы в горах" / Special offer "Mountain vacations"</t>
  </si>
  <si>
    <r>
      <t xml:space="preserve">Период продажи: </t>
    </r>
    <r>
      <rPr>
        <b/>
        <sz val="9"/>
        <rFont val="Times New Roman"/>
        <family val="1"/>
      </rPr>
      <t>03.04.2024</t>
    </r>
    <r>
      <rPr>
        <b/>
        <sz val="9"/>
        <rFont val="Times New Roman"/>
        <family val="1"/>
        <charset val="204"/>
      </rPr>
      <t xml:space="preserve"> - 29.09.2024 </t>
    </r>
    <r>
      <rPr>
        <sz val="9"/>
        <rFont val="Times New Roman"/>
        <family val="1"/>
        <charset val="204"/>
      </rPr>
      <t xml:space="preserve">/ Period of sales: </t>
    </r>
    <r>
      <rPr>
        <b/>
        <sz val="9"/>
        <rFont val="Times New Roman"/>
        <family val="1"/>
        <charset val="204"/>
      </rPr>
      <t>03.04.2024 - 29.09.2024</t>
    </r>
  </si>
  <si>
    <r>
      <t xml:space="preserve">Период проживания: </t>
    </r>
    <r>
      <rPr>
        <b/>
        <sz val="9"/>
        <rFont val="Times New Roman"/>
        <family val="1"/>
      </rPr>
      <t>01.06.2024</t>
    </r>
    <r>
      <rPr>
        <b/>
        <sz val="9"/>
        <rFont val="Times New Roman"/>
        <family val="1"/>
        <charset val="204"/>
      </rPr>
      <t xml:space="preserve"> - 30.09.2024 ​</t>
    </r>
    <r>
      <rPr>
        <sz val="9"/>
        <rFont val="Times New Roman"/>
        <family val="1"/>
        <charset val="204"/>
      </rPr>
      <t xml:space="preserve">/ Period of stay: </t>
    </r>
    <r>
      <rPr>
        <b/>
        <sz val="9"/>
        <rFont val="Times New Roman"/>
        <family val="1"/>
        <charset val="204"/>
      </rPr>
      <t>01.06.2024 - 30.09.2024</t>
    </r>
  </si>
  <si>
    <t>Великолепный завтрак по системе "Шведский стол"</t>
  </si>
  <si>
    <t>Купонную книгу на бесплатные активности курорта</t>
  </si>
  <si>
    <t xml:space="preserve">Парковка на Поляне 960; </t>
  </si>
  <si>
    <t>1. Прогулочные билеты "Панорама Красной Поляны" *. *Тариф включает прогулочные билеты на всех гостей, проживающих в номере 7+, до 7 лет. / Rope road walking tickets "Panorama of Krasnaya Polyana"*. *The rate includes walking tickets for all guests staying in a room 7+, up to 7 years old</t>
  </si>
  <si>
    <t>2. Трансфер на побережье Чёрного моря (для всех гостей в номере, по предварительной записи) / Transfer to the Black Sea coast (for all in-room guests, by advance appointment)</t>
  </si>
  <si>
    <t xml:space="preserve">*Пляж функционирует с 01.06.2024-30.09.2024,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</si>
  <si>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The services provided may depend on the weather conditions and the work of ropeways. NAO "Krasnaya Polyana" reserves the right to change the services in the package.</t>
  </si>
  <si>
    <t>Наполни своё лето</t>
  </si>
  <si>
    <r>
      <t>В предложение «Наполни свое лето» входят </t>
    </r>
    <r>
      <rPr>
        <b/>
        <i/>
        <sz val="8"/>
        <color indexed="8"/>
        <rFont val="Verdana"/>
        <family val="2"/>
        <charset val="204"/>
      </rPr>
      <t>бесплатно</t>
    </r>
    <r>
      <rPr>
        <sz val="8"/>
        <color indexed="8"/>
        <rFont val="Verdana"/>
        <family val="2"/>
        <charset val="204"/>
      </rPr>
      <t xml:space="preserve"> (</t>
    </r>
    <r>
      <rPr>
        <sz val="8"/>
        <color rgb="FFC00000"/>
        <rFont val="Verdana"/>
        <family val="2"/>
        <charset val="204"/>
      </rPr>
      <t>* условия предоставления услуг подробно представлены в купонной книге</t>
    </r>
    <r>
      <rPr>
        <sz val="8"/>
        <color indexed="8"/>
        <rFont val="Verdana"/>
        <family val="2"/>
        <charset val="204"/>
      </rPr>
      <t>) / The offer "Fill up your summer" includes free of charge (* terms of services are detailed in the coupon book):</t>
    </r>
  </si>
  <si>
    <t>3. Обзорная экскурсия по высотам с 540 до 2200 (для всех гостей в номере) / Sightseeing excursion to heights from 540 to 2200 (for all in-room guests)</t>
  </si>
  <si>
    <t xml:space="preserve">4.  Прокат городского велосипеда на 1 час (для всех гостей в номере 7+) / City bike rental for 1 hour (for all room guests 7+)
</t>
  </si>
  <si>
    <t xml:space="preserve">5.  Занятия йогой (1 тренировка, для всех взрослых, 14+) /Yoga classes (1 session, for all adults, 14+)
</t>
  </si>
  <si>
    <r>
      <t>Дополнительно ЕДИНОРАЗОВО в стоимость заявки добавляются прогулочные ски-пассы за каждого взрослого гостя (</t>
    </r>
    <r>
      <rPr>
        <sz val="11"/>
        <color theme="1"/>
        <rFont val="Calibri"/>
        <family val="2"/>
      </rPr>
      <t>возраст от 12 лет)</t>
    </r>
    <r>
      <rPr>
        <sz val="11"/>
        <color theme="1"/>
        <rFont val="Calibri"/>
        <family val="2"/>
        <charset val="204"/>
      </rPr>
      <t xml:space="preserve">, стоимость - </t>
    </r>
    <r>
      <rPr>
        <b/>
        <sz val="11"/>
        <color theme="1"/>
        <rFont val="Calibri"/>
        <family val="2"/>
      </rPr>
      <t>2100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2100</t>
    </r>
    <r>
      <rPr>
        <sz val="11"/>
        <color theme="1"/>
        <rFont val="Calibri"/>
        <family val="2"/>
        <charset val="204"/>
      </rPr>
      <t xml:space="preserve"> руб. (</t>
    </r>
    <r>
      <rPr>
        <sz val="11"/>
        <color theme="1"/>
        <rFont val="Calibri"/>
        <family val="2"/>
      </rPr>
      <t>возраст от 12 лет)</t>
    </r>
    <r>
      <rPr>
        <sz val="11"/>
        <color theme="1"/>
        <rFont val="Calibri"/>
        <family val="2"/>
        <charset val="204"/>
      </rPr>
      <t>. Стоимость прогулочных ски-пассов на всех взрослых просим сразу добавлять в заявку. / Extra pay  for ski-passes per every adult at once (</t>
    </r>
    <r>
      <rPr>
        <sz val="11"/>
        <color theme="1"/>
        <rFont val="Calibri"/>
        <family val="2"/>
      </rPr>
      <t>ages from 12 y.o. and up</t>
    </r>
    <r>
      <rPr>
        <sz val="11"/>
        <color theme="1"/>
        <rFont val="Calibri"/>
        <family val="2"/>
        <charset val="204"/>
      </rPr>
      <t xml:space="preserve">). Cost  - </t>
    </r>
    <r>
      <rPr>
        <b/>
        <sz val="11"/>
        <color theme="1"/>
        <rFont val="Calibri"/>
        <family val="2"/>
      </rPr>
      <t>2100</t>
    </r>
    <r>
      <rPr>
        <sz val="11"/>
        <color theme="1"/>
        <rFont val="Calibri"/>
        <family val="2"/>
        <charset val="204"/>
      </rPr>
      <t xml:space="preserve"> rub per adult.  The cost of the ski-passes for each guest (at extra bed)  is also added - </t>
    </r>
    <r>
      <rPr>
        <b/>
        <sz val="11"/>
        <color theme="1"/>
        <rFont val="Calibri"/>
        <family val="2"/>
      </rPr>
      <t>2100</t>
    </r>
    <r>
      <rPr>
        <sz val="11"/>
        <color theme="1"/>
        <rFont val="Calibri"/>
        <family val="2"/>
        <charset val="204"/>
      </rPr>
      <t xml:space="preserve"> rub per adult </t>
    </r>
    <r>
      <rPr>
        <sz val="11"/>
        <color theme="1"/>
        <rFont val="Calibri"/>
        <family val="2"/>
      </rPr>
      <t>(ages</t>
    </r>
    <r>
      <rPr>
        <b/>
        <sz val="11"/>
        <color theme="1"/>
        <rFont val="Calibri"/>
        <family val="2"/>
      </rPr>
      <t xml:space="preserve"> </t>
    </r>
    <r>
      <rPr>
        <sz val="11"/>
        <color theme="1"/>
        <rFont val="Calibri"/>
        <family val="2"/>
      </rPr>
      <t>from 12 y.o</t>
    </r>
    <r>
      <rPr>
        <b/>
        <sz val="11"/>
        <color theme="1"/>
        <rFont val="Calibri"/>
        <family val="2"/>
      </rPr>
      <t xml:space="preserve">. </t>
    </r>
    <r>
      <rPr>
        <sz val="11"/>
        <color theme="1"/>
        <rFont val="Calibri"/>
        <family val="2"/>
      </rPr>
      <t>and up</t>
    </r>
    <r>
      <rPr>
        <sz val="11"/>
        <color theme="1"/>
        <rFont val="Calibri"/>
        <family val="2"/>
        <charset val="204"/>
      </rPr>
      <t>). Please, add the cost of ski-passes for all aduts to the application immediately.</t>
    </r>
  </si>
  <si>
    <t>Ограничения  / Restrictions</t>
  </si>
  <si>
    <t>Тариф не действует в периоды: 27.12.24-12.01.25, включительно, 21.02.25-10.03.25, включительно. / The rate is not available during the periods: 27.12.24-12.01.25, inclusively, 21.02.25-10.03.25, inclusively.</t>
  </si>
  <si>
    <t>* Выдача ски-пассов на стойке регистрации в отеле при заселении. Детские ски-пассы приобретаются отдельно на ресепшн отеля или стойке «Чем заняться». Возврат денежных средств за неиспользованные ски-пассы не производится.
Политика гарантии: Гарантия кредитной картой обязательна/  Ski passes are provided at the hotel reception desk upon check-in. Children's ski passes can be purchased separately at the hotel reception or at the “What to do” desk. No refunds will be given for unused ski passes.                                                                                                                                 Guarantee policy: Credit card guarantee is required</t>
  </si>
  <si>
    <r>
      <rPr>
        <b/>
        <sz val="9"/>
        <color theme="1"/>
        <rFont val="Times New Roman"/>
        <family val="1"/>
        <charset val="204"/>
      </rPr>
      <t>13.12.2024-26.12.2024, включительно,</t>
    </r>
    <r>
      <rPr>
        <sz val="9"/>
        <color theme="1"/>
        <rFont val="Times New Roman"/>
        <family val="1"/>
        <charset val="204"/>
      </rPr>
      <t xml:space="preserve"> - </t>
    </r>
    <r>
      <rPr>
        <b/>
        <sz val="9"/>
        <color theme="1"/>
        <rFont val="Times New Roman"/>
        <family val="1"/>
        <charset val="204"/>
      </rPr>
      <t>3500</t>
    </r>
    <r>
      <rPr>
        <sz val="9"/>
        <color theme="1"/>
        <rFont val="Times New Roman"/>
        <family val="1"/>
        <charset val="204"/>
      </rPr>
      <t xml:space="preserve"> рублей - взрослый, </t>
    </r>
    <r>
      <rPr>
        <b/>
        <sz val="9"/>
        <color theme="1"/>
        <rFont val="Times New Roman"/>
        <family val="1"/>
        <charset val="204"/>
      </rPr>
      <t>13.12.2024-26.12.2024 - 3500</t>
    </r>
    <r>
      <rPr>
        <sz val="9"/>
        <color theme="1"/>
        <rFont val="Times New Roman"/>
        <family val="1"/>
        <charset val="204"/>
      </rPr>
      <t xml:space="preserve"> rubles - adult</t>
    </r>
  </si>
  <si>
    <r>
      <rPr>
        <b/>
        <sz val="9"/>
        <color theme="1"/>
        <rFont val="Times New Roman"/>
        <family val="1"/>
        <charset val="204"/>
      </rPr>
      <t>13.01.2024-20.02.2025, включительно,</t>
    </r>
    <r>
      <rPr>
        <sz val="9"/>
        <color theme="1"/>
        <rFont val="Times New Roman"/>
        <family val="1"/>
        <charset val="204"/>
      </rPr>
      <t xml:space="preserve"> - </t>
    </r>
    <r>
      <rPr>
        <b/>
        <sz val="9"/>
        <color theme="1"/>
        <rFont val="Times New Roman"/>
        <family val="1"/>
        <charset val="204"/>
      </rPr>
      <t>3500</t>
    </r>
    <r>
      <rPr>
        <sz val="9"/>
        <color theme="1"/>
        <rFont val="Times New Roman"/>
        <family val="1"/>
        <charset val="204"/>
      </rPr>
      <t xml:space="preserve"> рублей - взрослый, </t>
    </r>
    <r>
      <rPr>
        <b/>
        <sz val="9"/>
        <color theme="1"/>
        <rFont val="Times New Roman"/>
        <family val="1"/>
        <charset val="204"/>
      </rPr>
      <t>13.01.2024-20.02.2025 - 3500</t>
    </r>
    <r>
      <rPr>
        <sz val="9"/>
        <color theme="1"/>
        <rFont val="Times New Roman"/>
        <family val="1"/>
        <charset val="204"/>
      </rPr>
      <t xml:space="preserve"> rubles - adult</t>
    </r>
  </si>
  <si>
    <t>Тарифы на  ски-пассы (для всех взрослых гостей с 12 лет, проживающих в номере)/ Rates for ski passes (for all adults 12 years and older staying in a room):</t>
  </si>
  <si>
    <t>Дополнительно на каждый день проживания в стоимость заявки добавляются  ски-пассы  для каждого взрослого. При размещении дополнительных гостей, также на каждый день проживания добавляются в стоимость заявки ски-пассы на каждого гостя . Стоимость ски-пассов на всех взрослых сразу добавлять в заявку. / Extra pay  for each day of stay, ski passes for each adult are added to the price of the application. When placing additional guests, also for each day of stay, ski passes for each guest are added to the application.</t>
  </si>
  <si>
    <r>
      <rPr>
        <b/>
        <sz val="9"/>
        <color theme="1"/>
        <rFont val="Times New Roman"/>
        <family val="1"/>
        <charset val="204"/>
      </rPr>
      <t>11.03.2025-</t>
    </r>
    <r>
      <rPr>
        <b/>
        <sz val="9"/>
        <color rgb="FFFF0000"/>
        <rFont val="Times New Roman"/>
        <family val="1"/>
        <charset val="204"/>
      </rPr>
      <t>06.04.2025</t>
    </r>
    <r>
      <rPr>
        <b/>
        <sz val="9"/>
        <color theme="1"/>
        <rFont val="Times New Roman"/>
        <family val="1"/>
        <charset val="204"/>
      </rPr>
      <t>, включительно,</t>
    </r>
    <r>
      <rPr>
        <sz val="9"/>
        <color theme="1"/>
        <rFont val="Times New Roman"/>
        <family val="1"/>
        <charset val="204"/>
      </rPr>
      <t xml:space="preserve"> - </t>
    </r>
    <r>
      <rPr>
        <b/>
        <sz val="9"/>
        <color theme="1"/>
        <rFont val="Times New Roman"/>
        <family val="1"/>
        <charset val="204"/>
      </rPr>
      <t>3500</t>
    </r>
    <r>
      <rPr>
        <sz val="9"/>
        <color theme="1"/>
        <rFont val="Times New Roman"/>
        <family val="1"/>
        <charset val="204"/>
      </rPr>
      <t xml:space="preserve"> рублей - взрослый, </t>
    </r>
    <r>
      <rPr>
        <b/>
        <sz val="9"/>
        <color theme="1"/>
        <rFont val="Times New Roman"/>
        <family val="1"/>
        <charset val="204"/>
      </rPr>
      <t>11.03.2025-</t>
    </r>
    <r>
      <rPr>
        <b/>
        <sz val="9"/>
        <color rgb="FFFF0000"/>
        <rFont val="Times New Roman"/>
        <family val="1"/>
        <charset val="204"/>
      </rPr>
      <t>06.04.2025,</t>
    </r>
    <r>
      <rPr>
        <b/>
        <sz val="9"/>
        <color theme="1"/>
        <rFont val="Times New Roman"/>
        <family val="1"/>
        <charset val="204"/>
      </rPr>
      <t xml:space="preserve"> - 3500</t>
    </r>
    <r>
      <rPr>
        <sz val="9"/>
        <color theme="1"/>
        <rFont val="Times New Roman"/>
        <family val="1"/>
        <charset val="204"/>
      </rPr>
      <t xml:space="preserve"> rubles - adult</t>
    </r>
  </si>
  <si>
    <r>
      <rPr>
        <b/>
        <sz val="9"/>
        <rFont val="Times New Roman"/>
        <family val="1"/>
        <charset val="204"/>
      </rPr>
      <t>Период продажи:</t>
    </r>
    <r>
      <rPr>
        <sz val="9"/>
        <rFont val="Times New Roman"/>
        <family val="1"/>
        <charset val="204"/>
      </rPr>
      <t xml:space="preserve"> </t>
    </r>
    <r>
      <rPr>
        <b/>
        <sz val="9"/>
        <rFont val="Times New Roman"/>
        <family val="1"/>
      </rPr>
      <t>15.10.2024-</t>
    </r>
    <r>
      <rPr>
        <b/>
        <sz val="9"/>
        <color rgb="FFFF0000"/>
        <rFont val="Times New Roman"/>
        <family val="1"/>
        <charset val="204"/>
      </rPr>
      <t>05.04.2025</t>
    </r>
    <r>
      <rPr>
        <sz val="9"/>
        <color rgb="FFFF0000"/>
        <rFont val="Times New Roman"/>
        <family val="1"/>
        <charset val="204"/>
      </rPr>
      <t>/</t>
    </r>
    <r>
      <rPr>
        <sz val="9"/>
        <rFont val="Times New Roman"/>
        <family val="1"/>
        <charset val="204"/>
      </rPr>
      <t xml:space="preserve"> Period of sales: </t>
    </r>
    <r>
      <rPr>
        <b/>
        <sz val="9"/>
        <rFont val="Times New Roman"/>
        <family val="1"/>
        <charset val="204"/>
      </rPr>
      <t>15.10.2024-</t>
    </r>
    <r>
      <rPr>
        <b/>
        <sz val="9"/>
        <color rgb="FFFF0000"/>
        <rFont val="Times New Roman"/>
        <family val="1"/>
        <charset val="204"/>
      </rPr>
      <t>05.04.2025/</t>
    </r>
  </si>
  <si>
    <r>
      <rPr>
        <b/>
        <sz val="9"/>
        <rFont val="Times New Roman"/>
        <family val="1"/>
        <charset val="204"/>
      </rPr>
      <t>Период проживан</t>
    </r>
    <r>
      <rPr>
        <b/>
        <sz val="9"/>
        <color theme="1"/>
        <rFont val="Times New Roman"/>
        <family val="1"/>
      </rPr>
      <t>ия</t>
    </r>
    <r>
      <rPr>
        <sz val="9"/>
        <color theme="1"/>
        <rFont val="Times New Roman"/>
        <family val="1"/>
      </rPr>
      <t xml:space="preserve">: </t>
    </r>
    <r>
      <rPr>
        <b/>
        <sz val="9"/>
        <color theme="1"/>
        <rFont val="Times New Roman"/>
        <family val="1"/>
      </rPr>
      <t>13.12.2024-26.12.2024,</t>
    </r>
    <r>
      <rPr>
        <b/>
        <sz val="9"/>
        <rFont val="Times New Roman"/>
        <family val="1"/>
        <charset val="204"/>
      </rPr>
      <t xml:space="preserve"> включительно, 13.01.2024-20.02.2025, 11.03.2025-</t>
    </r>
    <r>
      <rPr>
        <b/>
        <sz val="9"/>
        <color rgb="FFFF0000"/>
        <rFont val="Times New Roman"/>
        <family val="1"/>
        <charset val="204"/>
      </rPr>
      <t xml:space="preserve">06.04.2025/  </t>
    </r>
    <r>
      <rPr>
        <b/>
        <sz val="9"/>
        <rFont val="Times New Roman"/>
        <family val="1"/>
        <charset val="204"/>
      </rPr>
      <t xml:space="preserve">                                                                                                                                                     </t>
    </r>
    <r>
      <rPr>
        <sz val="9"/>
        <color theme="1"/>
        <rFont val="Times New Roman"/>
        <family val="1"/>
      </rPr>
      <t xml:space="preserve">/ Period of stay: </t>
    </r>
    <r>
      <rPr>
        <b/>
        <sz val="9"/>
        <color theme="1"/>
        <rFont val="Times New Roman"/>
        <family val="1"/>
      </rPr>
      <t>13.12.2024-26.12.2024,  inclusively</t>
    </r>
    <r>
      <rPr>
        <b/>
        <sz val="9"/>
        <rFont val="Times New Roman"/>
        <family val="1"/>
      </rPr>
      <t>, 13.01.2024-20.02.2025, inclusively, 11.03.2025-</t>
    </r>
    <r>
      <rPr>
        <b/>
        <sz val="9"/>
        <color rgb="FFFF0000"/>
        <rFont val="Times New Roman"/>
        <family val="1"/>
        <charset val="204"/>
      </rPr>
      <t xml:space="preserve">06.04.2025/ </t>
    </r>
    <r>
      <rPr>
        <b/>
        <sz val="9"/>
        <rFont val="Times New Roman"/>
        <family val="1"/>
      </rPr>
      <t xml:space="preserve"> </t>
    </r>
  </si>
  <si>
    <r>
      <t>Дополнительно ЕДИНОРАЗОВО в стоимость заявки добавляются прогулочные ски-пассы за каждого взрослого гостя (</t>
    </r>
    <r>
      <rPr>
        <sz val="11"/>
        <color theme="1"/>
        <rFont val="Calibri"/>
        <family val="2"/>
      </rPr>
      <t>возраст от 12 лет)</t>
    </r>
    <r>
      <rPr>
        <sz val="11"/>
        <color theme="1"/>
        <rFont val="Calibri"/>
        <family val="2"/>
        <charset val="204"/>
      </rPr>
      <t xml:space="preserve">, стоимость - </t>
    </r>
    <r>
      <rPr>
        <b/>
        <sz val="11"/>
        <color theme="1"/>
        <rFont val="Calibri"/>
        <family val="2"/>
      </rPr>
      <t>2300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2300</t>
    </r>
    <r>
      <rPr>
        <sz val="11"/>
        <color theme="1"/>
        <rFont val="Calibri"/>
        <family val="2"/>
        <charset val="204"/>
      </rPr>
      <t xml:space="preserve"> руб. (</t>
    </r>
    <r>
      <rPr>
        <sz val="11"/>
        <color theme="1"/>
        <rFont val="Calibri"/>
        <family val="2"/>
      </rPr>
      <t>возраст от 12 лет)</t>
    </r>
    <r>
      <rPr>
        <sz val="11"/>
        <color theme="1"/>
        <rFont val="Calibri"/>
        <family val="2"/>
        <charset val="204"/>
      </rPr>
      <t>. Стоимость прогулочных ски-пассов на всех взрослых просим сразу добавлять в заявку. / Extra pay  for ski-passes per every adult at once (</t>
    </r>
    <r>
      <rPr>
        <sz val="11"/>
        <color theme="1"/>
        <rFont val="Calibri"/>
        <family val="2"/>
      </rPr>
      <t>ages from 12 y.o. and up</t>
    </r>
    <r>
      <rPr>
        <sz val="11"/>
        <color theme="1"/>
        <rFont val="Calibri"/>
        <family val="2"/>
        <charset val="204"/>
      </rPr>
      <t xml:space="preserve">). Cost  - </t>
    </r>
    <r>
      <rPr>
        <b/>
        <sz val="11"/>
        <color theme="1"/>
        <rFont val="Calibri"/>
        <family val="2"/>
      </rPr>
      <t>2300</t>
    </r>
    <r>
      <rPr>
        <sz val="11"/>
        <color theme="1"/>
        <rFont val="Calibri"/>
        <family val="2"/>
        <charset val="204"/>
      </rPr>
      <t xml:space="preserve"> rub per adult.  The cost of the ski-passes for each guest (at extra bed)  is also added - </t>
    </r>
    <r>
      <rPr>
        <b/>
        <sz val="11"/>
        <color theme="1"/>
        <rFont val="Calibri"/>
        <family val="2"/>
      </rPr>
      <t>2300</t>
    </r>
    <r>
      <rPr>
        <sz val="11"/>
        <color theme="1"/>
        <rFont val="Calibri"/>
        <family val="2"/>
        <charset val="204"/>
      </rPr>
      <t xml:space="preserve"> rub per adult </t>
    </r>
    <r>
      <rPr>
        <sz val="11"/>
        <color theme="1"/>
        <rFont val="Calibri"/>
        <family val="2"/>
      </rPr>
      <t>(ages</t>
    </r>
    <r>
      <rPr>
        <b/>
        <sz val="11"/>
        <color theme="1"/>
        <rFont val="Calibri"/>
        <family val="2"/>
      </rPr>
      <t xml:space="preserve"> </t>
    </r>
    <r>
      <rPr>
        <sz val="11"/>
        <color theme="1"/>
        <rFont val="Calibri"/>
        <family val="2"/>
      </rPr>
      <t>from 12 y.o</t>
    </r>
    <r>
      <rPr>
        <b/>
        <sz val="11"/>
        <color theme="1"/>
        <rFont val="Calibri"/>
        <family val="2"/>
      </rPr>
      <t xml:space="preserve">. </t>
    </r>
    <r>
      <rPr>
        <sz val="11"/>
        <color theme="1"/>
        <rFont val="Calibri"/>
        <family val="2"/>
      </rPr>
      <t>and up</t>
    </r>
    <r>
      <rPr>
        <sz val="11"/>
        <color theme="1"/>
        <rFont val="Calibri"/>
        <family val="2"/>
        <charset val="204"/>
      </rPr>
      <t>). Please, add the cost of ski-passes for all aduts to the application immediately.</t>
    </r>
  </si>
  <si>
    <r>
      <t xml:space="preserve">Период продажи: </t>
    </r>
    <r>
      <rPr>
        <b/>
        <sz val="9"/>
        <rFont val="Times New Roman"/>
        <family val="1"/>
      </rPr>
      <t>04.04.2025</t>
    </r>
    <r>
      <rPr>
        <b/>
        <sz val="9"/>
        <rFont val="Times New Roman"/>
        <family val="1"/>
        <charset val="204"/>
      </rPr>
      <t xml:space="preserve"> - 29.09.2025 </t>
    </r>
    <r>
      <rPr>
        <sz val="9"/>
        <rFont val="Times New Roman"/>
        <family val="1"/>
        <charset val="204"/>
      </rPr>
      <t xml:space="preserve">/ Period of sales: </t>
    </r>
    <r>
      <rPr>
        <b/>
        <sz val="9"/>
        <rFont val="Times New Roman"/>
        <family val="1"/>
        <charset val="204"/>
      </rPr>
      <t>04.04.2025 - 29.09.2025</t>
    </r>
  </si>
  <si>
    <r>
      <t xml:space="preserve">Период проживания: </t>
    </r>
    <r>
      <rPr>
        <b/>
        <sz val="9"/>
        <rFont val="Times New Roman"/>
        <family val="1"/>
      </rPr>
      <t>01.06.2025</t>
    </r>
    <r>
      <rPr>
        <b/>
        <sz val="9"/>
        <rFont val="Times New Roman"/>
        <family val="1"/>
        <charset val="204"/>
      </rPr>
      <t xml:space="preserve"> - 30.09.2025 ​</t>
    </r>
    <r>
      <rPr>
        <sz val="9"/>
        <rFont val="Times New Roman"/>
        <family val="1"/>
        <charset val="204"/>
      </rPr>
      <t xml:space="preserve">/ Period of stay: </t>
    </r>
    <r>
      <rPr>
        <b/>
        <sz val="9"/>
        <rFont val="Times New Roman"/>
        <family val="1"/>
        <charset val="204"/>
      </rPr>
      <t>01.06.2025 - 30.09.2025</t>
    </r>
  </si>
  <si>
    <t>Посещение СПА-комплекса</t>
  </si>
  <si>
    <t>3. Подвесной мост - прохождение малого маршрута (для всех гостей в номере, возраст 7+) / Suspension Bridge - small trail (for all guests in room, age 7+)</t>
  </si>
  <si>
    <t xml:space="preserve">4.  Верёвочный парк - прохождение маршрута "Воздушный сноуборд" для взрослых  (рост от 140 см) либо маршрута "Маугли" для детей (рост от 110 см до 140 см)  (для всех гостей в номере, возраст 7+) / Rope park - “Air Snowboard” route for adults (height from 140 cm) or “Mowgli” route for children (height from 110 cm to 140 cm) (for all guests in the room, age 7+).
</t>
  </si>
  <si>
    <t xml:space="preserve">
В предложение «Наполни свое лето» входят индивидуальные скидки* / The “Fill Your Summer” offer includes individual discounts*
</t>
  </si>
  <si>
    <t>1. 50% скидка на индивидуальные и групповые услуги школы катания "Три вершины" (для всех гостей в номере) / 50% discount on individual and group services of Tri Verkhny skiing school (for all guests in the room)</t>
  </si>
  <si>
    <t xml:space="preserve">2. 10%  скидка в Ресторан "Птицы Захмелели" на весь счет / 10% discount at the  "Pticy Zahmeleli" restaurant on the entire bill </t>
  </si>
  <si>
    <t>тариф "Наполни своё лето"</t>
  </si>
  <si>
    <t>Бесплатное размещение 2 детей возрастом до 11 лет, включая завтрак и дополнительное место</t>
  </si>
  <si>
    <t>Завтрак  по системе «Шведский стол»  / Buffet breakfast</t>
  </si>
  <si>
    <t>Пользование СПА центром</t>
  </si>
  <si>
    <r>
      <t xml:space="preserve">Бронирование может быть отменено без штрафных санкций за </t>
    </r>
    <r>
      <rPr>
        <b/>
        <sz val="9"/>
        <color theme="1"/>
        <rFont val="Times New Roman"/>
        <family val="1"/>
        <charset val="204"/>
      </rPr>
      <t>24</t>
    </r>
    <r>
      <rPr>
        <sz val="9"/>
        <color theme="1"/>
        <rFont val="Times New Roman"/>
        <family val="1"/>
        <charset val="204"/>
      </rPr>
      <t xml:space="preserve"> часа до заезда. Отмена после указанного времени – штраф в размере стоимости первой ночи проживания. The reservation can be canceled without penalty up to </t>
    </r>
    <r>
      <rPr>
        <b/>
        <sz val="9"/>
        <color theme="1"/>
        <rFont val="Times New Roman"/>
        <family val="1"/>
        <charset val="204"/>
      </rPr>
      <t>24</t>
    </r>
    <r>
      <rPr>
        <sz val="9"/>
        <color theme="1"/>
        <rFont val="Times New Roman"/>
        <family val="1"/>
        <charset val="204"/>
      </rPr>
      <t xml:space="preserve"> hours before arrival. Cancellation after the specified time - a penalty - the cost of the first night of stay. </t>
    </r>
  </si>
  <si>
    <r>
      <rPr>
        <b/>
        <sz val="9"/>
        <color theme="1"/>
        <rFont val="Times New Roman"/>
        <family val="1"/>
      </rPr>
      <t>Тариф действует за исключением периода</t>
    </r>
    <r>
      <rPr>
        <b/>
        <sz val="9"/>
        <color rgb="FFFF0000"/>
        <rFont val="Times New Roman"/>
        <family val="1"/>
      </rPr>
      <t xml:space="preserve"> </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</si>
  <si>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color theme="1"/>
        <rFont val="Times New Roman"/>
        <family val="1"/>
      </rPr>
      <t>29.12.2025</t>
    </r>
    <r>
      <rPr>
        <b/>
        <sz val="9"/>
        <color theme="1"/>
        <rFont val="Times New Roman"/>
        <family val="1"/>
        <charset val="204"/>
      </rPr>
      <t>-08.01.2026, включительно</t>
    </r>
    <r>
      <rPr>
        <sz val="9"/>
        <color theme="1"/>
        <rFont val="Times New Roman"/>
        <family val="1"/>
        <charset val="204"/>
      </rPr>
      <t xml:space="preserve">, -  бесплатная отмена бронирования за </t>
    </r>
    <r>
      <rPr>
        <b/>
        <sz val="9"/>
        <color theme="1"/>
        <rFont val="Times New Roman"/>
        <family val="1"/>
      </rPr>
      <t>45</t>
    </r>
    <r>
      <rPr>
        <sz val="9"/>
        <color theme="1"/>
        <rFont val="Times New Roman"/>
        <family val="1"/>
        <charset val="204"/>
      </rPr>
      <t xml:space="preserve"> дней до заезда. Бронирование должно быть </t>
    </r>
    <r>
      <rPr>
        <b/>
        <sz val="9"/>
        <color theme="1"/>
        <rFont val="Times New Roman"/>
        <family val="1"/>
        <charset val="204"/>
      </rPr>
      <t>100%</t>
    </r>
    <r>
      <rPr>
        <sz val="9"/>
        <color theme="1"/>
        <rFont val="Times New Roman"/>
        <family val="1"/>
        <charset val="204"/>
      </rPr>
      <t xml:space="preserve"> предоплаченным Заказчиком. Отмена после указанного времени – штраф в </t>
    </r>
    <r>
      <rPr>
        <b/>
        <sz val="9"/>
        <color theme="1"/>
        <rFont val="Times New Roman"/>
        <family val="1"/>
        <charset val="204"/>
      </rPr>
      <t>100%</t>
    </r>
    <r>
      <rPr>
        <sz val="9"/>
        <color theme="1"/>
        <rFont val="Times New Roman"/>
        <family val="1"/>
        <charset val="204"/>
      </rPr>
      <t xml:space="preserve"> размере от стоимости бронирования.
The reservation can be canceled without penalty up to 24 hours before arrival. Cancellation after the specified time - a penalty - the cost of the first night of stay.
 For the period </t>
    </r>
    <r>
      <rPr>
        <b/>
        <sz val="9"/>
        <color theme="1"/>
        <rFont val="Times New Roman"/>
        <family val="1"/>
        <charset val="204"/>
      </rPr>
      <t>29.12.2025-08.01.2026 inclusive</t>
    </r>
    <r>
      <rPr>
        <sz val="9"/>
        <color theme="1"/>
        <rFont val="Times New Roman"/>
        <family val="1"/>
        <charset val="204"/>
      </rPr>
      <t xml:space="preserve">, - free cancellation </t>
    </r>
    <r>
      <rPr>
        <b/>
        <sz val="9"/>
        <color theme="1"/>
        <rFont val="Times New Roman"/>
        <family val="1"/>
      </rPr>
      <t>45</t>
    </r>
    <r>
      <rPr>
        <sz val="9"/>
        <color theme="1"/>
        <rFont val="Times New Roman"/>
        <family val="1"/>
        <charset val="204"/>
      </rPr>
      <t xml:space="preserve"> days before arrival. Reservation must be </t>
    </r>
    <r>
      <rPr>
        <b/>
        <sz val="9"/>
        <color theme="1"/>
        <rFont val="Times New Roman"/>
        <family val="1"/>
        <charset val="204"/>
      </rPr>
      <t>100%</t>
    </r>
    <r>
      <rPr>
        <sz val="9"/>
        <color theme="1"/>
        <rFont val="Times New Roman"/>
        <family val="1"/>
        <charset val="204"/>
      </rPr>
      <t xml:space="preserve"> prepaid by the Customer. Cancellation after the specified time - a penalty - </t>
    </r>
    <r>
      <rPr>
        <b/>
        <sz val="9"/>
        <color theme="1"/>
        <rFont val="Times New Roman"/>
        <family val="1"/>
        <charset val="204"/>
      </rPr>
      <t>100%</t>
    </r>
    <r>
      <rPr>
        <sz val="9"/>
        <color theme="1"/>
        <rFont val="Times New Roman"/>
        <family val="1"/>
        <charset val="204"/>
      </rPr>
      <t xml:space="preserve"> of the cost of the reservation.</t>
    </r>
    <r>
      <rPr>
        <sz val="9"/>
        <color indexed="8"/>
        <rFont val="Times New Roman"/>
        <family val="1"/>
        <charset val="204"/>
      </rPr>
      <t xml:space="preserve">
</t>
    </r>
  </si>
  <si>
    <r>
      <t xml:space="preserve">Закрытый период: </t>
    </r>
    <r>
      <rPr>
        <b/>
        <sz val="9"/>
        <color theme="1"/>
        <rFont val="Times New Roman"/>
        <family val="1"/>
        <charset val="204"/>
      </rPr>
      <t>29.12.2025 - 08.01.2026</t>
    </r>
    <r>
      <rPr>
        <sz val="9"/>
        <color theme="1"/>
        <rFont val="Times New Roman"/>
        <family val="1"/>
        <charset val="204"/>
      </rPr>
      <t xml:space="preserve"> / Stop sale: </t>
    </r>
    <r>
      <rPr>
        <b/>
        <sz val="9"/>
        <color theme="1"/>
        <rFont val="Times New Roman"/>
        <family val="1"/>
        <charset val="204"/>
      </rPr>
      <t>29.12.2025 - 08.01.2026</t>
    </r>
  </si>
  <si>
    <r>
      <t>Период продажи:</t>
    </r>
    <r>
      <rPr>
        <b/>
        <sz val="9"/>
        <rFont val="Times New Roman"/>
        <family val="1"/>
        <charset val="204"/>
      </rPr>
      <t xml:space="preserve"> 03.09.2025-30.09.2025</t>
    </r>
    <r>
      <rPr>
        <sz val="9"/>
        <rFont val="Times New Roman"/>
        <family val="1"/>
        <charset val="204"/>
      </rPr>
      <t xml:space="preserve">
Period of sales: </t>
    </r>
    <r>
      <rPr>
        <b/>
        <sz val="9"/>
        <rFont val="Times New Roman"/>
        <family val="1"/>
        <charset val="204"/>
      </rPr>
      <t xml:space="preserve"> 03.09.2025-30.09.2025</t>
    </r>
  </si>
  <si>
    <r>
      <t xml:space="preserve">Период проживания: </t>
    </r>
    <r>
      <rPr>
        <b/>
        <sz val="9"/>
        <rFont val="Times New Roman"/>
        <family val="1"/>
        <charset val="204"/>
      </rPr>
      <t xml:space="preserve"> 03.09.2025-30.09.2025 
</t>
    </r>
    <r>
      <rPr>
        <sz val="9"/>
        <rFont val="Times New Roman"/>
        <family val="1"/>
        <charset val="204"/>
      </rPr>
      <t xml:space="preserve">Period of sales: </t>
    </r>
    <r>
      <rPr>
        <b/>
        <sz val="9"/>
        <rFont val="Times New Roman"/>
        <family val="1"/>
        <charset val="204"/>
      </rPr>
      <t>03.09.2025-30.09.2025</t>
    </r>
  </si>
  <si>
    <t>Специальный тариф "Семейный тариф: дети бесплатно"/ "Family rate: children free " special rates</t>
  </si>
  <si>
    <t>Бесплатное размещение 2 детей возрастом до 11 лет включительно , включая завтрак и доп.место /  Free accommodation for 2 children under 11 years old, including breakfast and extra bed.</t>
  </si>
  <si>
    <r>
      <t xml:space="preserve">2. Малый маршрут подвесного моста </t>
    </r>
    <r>
      <rPr>
        <sz val="9"/>
        <color rgb="FF000000"/>
        <rFont val="Verdana"/>
        <family val="2"/>
        <charset val="204"/>
      </rPr>
      <t>(для всех гостей в номере) / A small route of the suspension bridge (for all in-room guests);</t>
    </r>
  </si>
  <si>
    <r>
      <t>3. Обзорная экскурсия по высотам Курорта</t>
    </r>
    <r>
      <rPr>
        <sz val="9"/>
        <color rgb="FF000000"/>
        <rFont val="Verdana"/>
        <family val="2"/>
      </rPr>
      <t> (для всех гостей в номере) / A sightseeing tour of the Heights Resort (for all in-room guests);</t>
    </r>
  </si>
  <si>
    <r>
      <t>4. 1 час проката городского велосипеда или 1 час аренды роликов</t>
    </r>
    <r>
      <rPr>
        <sz val="9"/>
        <color rgb="FF000000"/>
        <rFont val="Verdana"/>
        <family val="2"/>
      </rPr>
      <t> (для всех гостей в номере) / 1 hour city bike rental or 1 hour of roller skate rental (for all in-room guests);</t>
    </r>
  </si>
  <si>
    <r>
      <t>5. 1 маршрут верёвочного парка на выбор</t>
    </r>
    <r>
      <rPr>
        <sz val="9"/>
        <color rgb="FF000000"/>
        <rFont val="Verdana"/>
        <family val="2"/>
      </rPr>
      <t> (для всех гостей в номере) / 1 rope park route of your choice (for all in-room guests);</t>
    </r>
  </si>
  <si>
    <r>
      <t>6. Стикерпак в подарок</t>
    </r>
    <r>
      <rPr>
        <sz val="9"/>
        <color rgb="FF000000"/>
        <rFont val="Verdana"/>
        <family val="2"/>
      </rPr>
      <t> (предоставляется один стикерпак на номер) / Stickerpack as a gift(one stickerpack per room is provided);</t>
    </r>
  </si>
  <si>
    <r>
      <t xml:space="preserve">Период продажи: </t>
    </r>
    <r>
      <rPr>
        <b/>
        <sz val="9"/>
        <rFont val="Times New Roman"/>
        <family val="1"/>
        <charset val="204"/>
      </rPr>
      <t>10.09</t>
    </r>
    <r>
      <rPr>
        <b/>
        <sz val="9"/>
        <rFont val="Times New Roman"/>
        <family val="1"/>
      </rPr>
      <t>.2025</t>
    </r>
    <r>
      <rPr>
        <b/>
        <sz val="9"/>
        <rFont val="Times New Roman"/>
        <family val="1"/>
        <charset val="204"/>
      </rPr>
      <t xml:space="preserve"> - 28.11.2025 </t>
    </r>
    <r>
      <rPr>
        <sz val="9"/>
        <rFont val="Times New Roman"/>
        <family val="1"/>
        <charset val="204"/>
      </rPr>
      <t xml:space="preserve">/ Period of sales: </t>
    </r>
    <r>
      <rPr>
        <b/>
        <sz val="9"/>
        <rFont val="Times New Roman"/>
        <family val="1"/>
        <charset val="204"/>
      </rPr>
      <t>10.09.2025 - 28.11.2025</t>
    </r>
  </si>
  <si>
    <r>
      <t xml:space="preserve">Период проживания: </t>
    </r>
    <r>
      <rPr>
        <b/>
        <sz val="9"/>
        <rFont val="Times New Roman"/>
        <family val="1"/>
      </rPr>
      <t>01.10.2025</t>
    </r>
    <r>
      <rPr>
        <b/>
        <sz val="9"/>
        <rFont val="Times New Roman"/>
        <family val="1"/>
        <charset val="204"/>
      </rPr>
      <t xml:space="preserve"> - 30.11.2025 ​</t>
    </r>
    <r>
      <rPr>
        <sz val="9"/>
        <rFont val="Times New Roman"/>
        <family val="1"/>
        <charset val="204"/>
      </rPr>
      <t xml:space="preserve">/ Period of stay: </t>
    </r>
    <r>
      <rPr>
        <b/>
        <sz val="9"/>
        <rFont val="Times New Roman"/>
        <family val="1"/>
        <charset val="204"/>
      </rPr>
      <t>01.10.2025 - 30.11.2025</t>
    </r>
  </si>
  <si>
    <r>
      <t xml:space="preserve">По купонной книге в предложение </t>
    </r>
    <r>
      <rPr>
        <b/>
        <sz val="10"/>
        <rFont val="Times New Roman"/>
        <family val="1"/>
        <charset val="204"/>
      </rPr>
      <t>«Каникулы в горах»</t>
    </r>
    <r>
      <rPr>
        <sz val="10"/>
        <rFont val="Times New Roman"/>
        <family val="1"/>
        <charset val="204"/>
      </rPr>
      <t xml:space="preserve"> входят </t>
    </r>
    <r>
      <rPr>
        <i/>
        <sz val="10"/>
        <rFont val="Times New Roman"/>
        <family val="1"/>
        <charset val="204"/>
      </rPr>
      <t>бесплатно* / The special offer "Mountain vacations" includes free of charge (for hotel guests):</t>
    </r>
  </si>
  <si>
    <r>
      <rPr>
        <b/>
        <sz val="9"/>
        <color rgb="FF000000"/>
        <rFont val="Verdana"/>
        <family val="2"/>
        <charset val="204"/>
      </rPr>
      <t>Важно:</t>
    </r>
    <r>
      <rPr>
        <sz val="9"/>
        <color rgb="FF000000"/>
        <rFont val="Verdana"/>
        <family val="2"/>
        <charset val="204"/>
      </rPr>
      <t xml:space="preserve"> Подвесной мост работает до 02.11.2025, верёвочный парк — до 31.10.2025. 
Обзорная экскурсия от Поляны 540 до Поляны 2200 - Доступно до закрытия центрального сектора канатной дороги
</t>
    </r>
  </si>
  <si>
    <t xml:space="preserve">В период проведения регламентных работ на канатной дороге Прогулочные билеты "Панорама Красной Поляны" будут заменены на "Восточный лес" до водопада Поликаря
03-30.11 Хаски центр дети до 4 х лет бесплатно, для детей от 4х лет и взрослым стоимость 450руб. чай для всех гостей бесплатно
03-30.11 Посещение Леса чудес и Фермы северных оленей
</t>
  </si>
  <si>
    <r>
      <rPr>
        <sz val="9"/>
        <color theme="1"/>
        <rFont val="Times New Roman"/>
        <family val="1"/>
      </rPr>
      <t>Период бронирования</t>
    </r>
    <r>
      <rPr>
        <b/>
        <sz val="9"/>
        <color theme="1"/>
        <rFont val="Times New Roman"/>
        <family val="1"/>
      </rPr>
      <t xml:space="preserve">: 17.09.2025 -  03.12.2025  /  </t>
    </r>
    <r>
      <rPr>
        <sz val="9"/>
        <color theme="1"/>
        <rFont val="Times New Roman"/>
        <family val="1"/>
      </rPr>
      <t>Period of sales</t>
    </r>
    <r>
      <rPr>
        <b/>
        <sz val="9"/>
        <color theme="1"/>
        <rFont val="Times New Roman"/>
        <family val="1"/>
      </rPr>
      <t>: 17.09.2025 -  03.12.2025</t>
    </r>
  </si>
  <si>
    <r>
      <rPr>
        <sz val="9"/>
        <color theme="1"/>
        <rFont val="Times New Roman"/>
        <family val="1"/>
      </rPr>
      <t>Период проживания</t>
    </r>
    <r>
      <rPr>
        <b/>
        <sz val="9"/>
        <color theme="1"/>
        <rFont val="Times New Roman"/>
        <family val="1"/>
      </rPr>
      <t xml:space="preserve">: 17.09.2025 - 26.10.2025 / 03.11.2025 - 03.12.2025  /  </t>
    </r>
    <r>
      <rPr>
        <sz val="9"/>
        <color theme="1"/>
        <rFont val="Times New Roman"/>
        <family val="1"/>
      </rPr>
      <t>Period of sales</t>
    </r>
    <r>
      <rPr>
        <b/>
        <sz val="9"/>
        <color theme="1"/>
        <rFont val="Times New Roman"/>
        <family val="1"/>
      </rPr>
      <t>: 17.09.2025 - 26.10.2025 / 03.11.2025 - 03.12.2025</t>
    </r>
  </si>
  <si>
    <t xml:space="preserve">Тариф не доступен на период 01.11.25-02.11.25, включительно </t>
  </si>
  <si>
    <t xml:space="preserve">Тариф доступен на период 01.10.25-03.12.25, включительно </t>
  </si>
  <si>
    <t xml:space="preserve">Тариф не доступен на период 26.10.25 - 02.11.25, включительно </t>
  </si>
  <si>
    <r>
      <rPr>
        <sz val="9"/>
        <color theme="1"/>
        <rFont val="Times New Roman"/>
        <family val="1"/>
      </rPr>
      <t>Период бронирования</t>
    </r>
    <r>
      <rPr>
        <b/>
        <sz val="9"/>
        <color theme="1"/>
        <rFont val="Times New Roman"/>
        <family val="1"/>
      </rPr>
      <t xml:space="preserve">: 20.06.2025 - 12.12.2025 /  </t>
    </r>
    <r>
      <rPr>
        <sz val="9"/>
        <color theme="1"/>
        <rFont val="Times New Roman"/>
        <family val="1"/>
      </rPr>
      <t>Period of sales</t>
    </r>
    <r>
      <rPr>
        <b/>
        <sz val="9"/>
        <color theme="1"/>
        <rFont val="Times New Roman"/>
        <family val="1"/>
      </rPr>
      <t>: 20.06.2025 - 11.12.2025</t>
    </r>
  </si>
  <si>
    <t>Закрытый период: 25.10.2025 - 03.11.2025 / Stop sale: 25.10.2025 - 03.11.2025</t>
  </si>
  <si>
    <r>
      <rPr>
        <sz val="9"/>
        <color theme="1"/>
        <rFont val="Times New Roman"/>
        <family val="1"/>
      </rPr>
      <t>Период проживания</t>
    </r>
    <r>
      <rPr>
        <b/>
        <sz val="9"/>
        <color theme="1"/>
        <rFont val="Times New Roman"/>
        <family val="1"/>
      </rPr>
      <t xml:space="preserve">: 20.06.2025 - 12.12.2025 /  </t>
    </r>
    <r>
      <rPr>
        <sz val="9"/>
        <color theme="1"/>
        <rFont val="Times New Roman"/>
        <family val="1"/>
      </rPr>
      <t>Period of sales</t>
    </r>
    <r>
      <rPr>
        <b/>
        <sz val="9"/>
        <color theme="1"/>
        <rFont val="Times New Roman"/>
        <family val="1"/>
      </rPr>
      <t>: 20.06.2025 - 11.12.2025</t>
    </r>
  </si>
  <si>
    <r>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На период </t>
    </r>
    <r>
      <rPr>
        <b/>
        <sz val="9"/>
        <color theme="1"/>
        <rFont val="Times New Roman"/>
        <family val="1"/>
      </rPr>
      <t>29.12.2025</t>
    </r>
    <r>
      <rPr>
        <b/>
        <sz val="9"/>
        <color theme="1"/>
        <rFont val="Times New Roman"/>
        <family val="1"/>
        <charset val="204"/>
      </rPr>
      <t>-08.01.2026, включительно</t>
    </r>
    <r>
      <rPr>
        <sz val="9"/>
        <color theme="1"/>
        <rFont val="Times New Roman"/>
        <family val="1"/>
        <charset val="204"/>
      </rPr>
      <t xml:space="preserve">, -  бесплатная отмена бронирования за </t>
    </r>
    <r>
      <rPr>
        <b/>
        <sz val="9"/>
        <color theme="1"/>
        <rFont val="Times New Roman"/>
        <family val="1"/>
      </rPr>
      <t>46</t>
    </r>
    <r>
      <rPr>
        <sz val="9"/>
        <color theme="1"/>
        <rFont val="Times New Roman"/>
        <family val="1"/>
        <charset val="204"/>
      </rPr>
      <t xml:space="preserve"> дней до заезда. Бронирование должно быть </t>
    </r>
    <r>
      <rPr>
        <b/>
        <sz val="9"/>
        <color theme="1"/>
        <rFont val="Times New Roman"/>
        <family val="1"/>
        <charset val="204"/>
      </rPr>
      <t>100%</t>
    </r>
    <r>
      <rPr>
        <sz val="9"/>
        <color theme="1"/>
        <rFont val="Times New Roman"/>
        <family val="1"/>
        <charset val="204"/>
      </rPr>
      <t xml:space="preserve"> предоплаченным Заказчиком. Отмена после указанного времени – штраф в </t>
    </r>
    <r>
      <rPr>
        <b/>
        <sz val="9"/>
        <color theme="1"/>
        <rFont val="Times New Roman"/>
        <family val="1"/>
        <charset val="204"/>
      </rPr>
      <t>100%</t>
    </r>
    <r>
      <rPr>
        <sz val="9"/>
        <color theme="1"/>
        <rFont val="Times New Roman"/>
        <family val="1"/>
        <charset val="204"/>
      </rPr>
      <t xml:space="preserve"> размере от стоимости бронирования.
</t>
    </r>
    <r>
      <rPr>
        <sz val="9"/>
        <color indexed="8"/>
        <rFont val="Times New Roman"/>
        <family val="1"/>
        <charset val="204"/>
      </rPr>
      <t xml:space="preserve">
</t>
    </r>
  </si>
  <si>
    <r>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r>
    <r>
      <rPr>
        <sz val="9"/>
        <color indexed="10"/>
        <rFont val="Times New Roman"/>
        <family val="1"/>
        <charset val="204"/>
      </rPr>
      <t xml:space="preserve">
</t>
    </r>
  </si>
  <si>
    <r>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r>
    <r>
      <rPr>
        <sz val="9"/>
        <color indexed="10"/>
        <rFont val="Times New Roman"/>
        <family val="1"/>
        <charset val="204"/>
      </rPr>
      <t xml:space="preserve">
</t>
    </r>
  </si>
  <si>
    <t>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</si>
</sst>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 _₽"/>
  </numFmts>
  <fonts count="65" x14ac:knownFonts="1">
    <font>
      <sz val="10"/>
      <name val="Arial Cyr"/>
      <charset val="204"/>
    </font>
    <font>
      <sz val="11"/>
      <color theme="1"/>
      <name val="Calibri"/>
      <family val="2"/>
      <charset val="204"/>
      <scheme val="minor"/>
    </font>
    <font>
      <sz val="11"/>
      <color theme="1"/>
      <name val="Calibri"/>
      <family val="2"/>
      <scheme val="minor"/>
    </font>
    <font>
      <sz val="10"/>
      <name val="Arial Cyr"/>
      <charset val="204"/>
    </font>
    <font>
      <sz val="9"/>
      <name val="Times New Roman"/>
      <family val="1"/>
      <charset val="204"/>
    </font>
    <font>
      <sz val="8"/>
      <name val="Times New Roman"/>
      <family val="1"/>
      <charset val="204"/>
    </font>
    <font>
      <b/>
      <sz val="8"/>
      <name val="Times New Roman"/>
      <family val="1"/>
      <charset val="204"/>
    </font>
    <font>
      <sz val="10"/>
      <name val="Times New Roman"/>
      <family val="1"/>
      <charset val="204"/>
    </font>
    <font>
      <b/>
      <sz val="9"/>
      <name val="Times New Roman"/>
      <family val="1"/>
      <charset val="204"/>
    </font>
    <font>
      <b/>
      <sz val="11"/>
      <color indexed="8"/>
      <name val="Calibri"/>
      <family val="2"/>
      <charset val="204"/>
    </font>
    <font>
      <sz val="8"/>
      <name val="Arial Cyr"/>
      <charset val="204"/>
    </font>
    <font>
      <sz val="9"/>
      <color indexed="8"/>
      <name val="Times New Roman"/>
      <family val="1"/>
      <charset val="204"/>
    </font>
    <font>
      <b/>
      <sz val="9"/>
      <color indexed="8"/>
      <name val="Times New Roman"/>
      <family val="1"/>
      <charset val="204"/>
    </font>
    <font>
      <b/>
      <sz val="9"/>
      <name val="Times New Roman"/>
      <family val="1"/>
    </font>
    <font>
      <sz val="9"/>
      <color indexed="10"/>
      <name val="Times New Roman"/>
      <family val="1"/>
      <charset val="204"/>
    </font>
    <font>
      <sz val="8"/>
      <color indexed="8"/>
      <name val="Verdana"/>
      <family val="2"/>
      <charset val="204"/>
    </font>
    <font>
      <b/>
      <i/>
      <sz val="8"/>
      <color indexed="8"/>
      <name val="Verdana"/>
      <family val="2"/>
      <charset val="204"/>
    </font>
    <font>
      <b/>
      <sz val="8"/>
      <color indexed="8"/>
      <name val="Verdana"/>
      <family val="2"/>
      <charset val="204"/>
    </font>
    <font>
      <b/>
      <sz val="10"/>
      <name val="Times New Roman"/>
      <family val="1"/>
      <charset val="204"/>
    </font>
    <font>
      <i/>
      <sz val="10"/>
      <name val="Times New Roman"/>
      <family val="1"/>
      <charset val="204"/>
    </font>
    <font>
      <u/>
      <sz val="8"/>
      <color indexed="8"/>
      <name val="Verdana"/>
      <family val="2"/>
      <charset val="204"/>
    </font>
    <font>
      <i/>
      <sz val="8"/>
      <color indexed="8"/>
      <name val="Verdana"/>
      <family val="2"/>
      <charset val="204"/>
    </font>
    <font>
      <sz val="9"/>
      <name val="Arial Cyr"/>
      <charset val="204"/>
    </font>
    <font>
      <sz val="10"/>
      <name val="Calibri"/>
      <family val="2"/>
      <charset val="204"/>
      <scheme val="minor"/>
    </font>
    <font>
      <sz val="9"/>
      <color theme="1"/>
      <name val="Times New Roman"/>
      <family val="1"/>
      <charset val="204"/>
    </font>
    <font>
      <sz val="10"/>
      <color theme="1"/>
      <name val="Calibri"/>
      <family val="2"/>
      <charset val="204"/>
      <scheme val="minor"/>
    </font>
    <font>
      <sz val="8"/>
      <name val="Calibri"/>
      <family val="2"/>
      <charset val="204"/>
      <scheme val="minor"/>
    </font>
    <font>
      <sz val="8"/>
      <color theme="1"/>
      <name val="Calibri"/>
      <family val="2"/>
      <charset val="204"/>
      <scheme val="minor"/>
    </font>
    <font>
      <sz val="8"/>
      <color theme="1"/>
      <name val="Times New Roman"/>
      <family val="1"/>
      <charset val="204"/>
    </font>
    <font>
      <b/>
      <sz val="8"/>
      <color rgb="FFFF0000"/>
      <name val="Times New Roman"/>
      <family val="1"/>
      <charset val="204"/>
    </font>
    <font>
      <sz val="8"/>
      <color rgb="FFFF0000"/>
      <name val="Calibri"/>
      <family val="2"/>
      <charset val="204"/>
      <scheme val="minor"/>
    </font>
    <font>
      <b/>
      <sz val="11"/>
      <color theme="1"/>
      <name val="Calibri"/>
      <family val="2"/>
      <charset val="204"/>
      <scheme val="minor"/>
    </font>
    <font>
      <b/>
      <sz val="9"/>
      <color theme="1"/>
      <name val="Times New Roman"/>
      <family val="1"/>
      <charset val="204"/>
    </font>
    <font>
      <b/>
      <sz val="8"/>
      <color theme="1"/>
      <name val="Times New Roman"/>
      <family val="1"/>
      <charset val="204"/>
    </font>
    <font>
      <sz val="8"/>
      <color rgb="FF000000"/>
      <name val="Verdana"/>
      <family val="2"/>
      <charset val="204"/>
    </font>
    <font>
      <sz val="10"/>
      <color theme="1"/>
      <name val="Times New Roman"/>
      <family val="1"/>
      <charset val="204"/>
    </font>
    <font>
      <b/>
      <sz val="8"/>
      <color rgb="FF000000"/>
      <name val="Verdana"/>
      <family val="2"/>
      <charset val="204"/>
    </font>
    <font>
      <sz val="11"/>
      <color theme="0"/>
      <name val="Calibri"/>
      <family val="2"/>
      <charset val="204"/>
    </font>
    <font>
      <b/>
      <i/>
      <sz val="8"/>
      <color rgb="FF000000"/>
      <name val="Verdana"/>
      <family val="2"/>
      <charset val="204"/>
    </font>
    <font>
      <sz val="8"/>
      <color rgb="FFC00000"/>
      <name val="Verdana"/>
      <family val="2"/>
      <charset val="204"/>
    </font>
    <font>
      <sz val="9"/>
      <color theme="1"/>
      <name val="Verdana"/>
      <family val="2"/>
      <charset val="204"/>
    </font>
    <font>
      <sz val="8"/>
      <color theme="1"/>
      <name val="Verdana"/>
      <family val="2"/>
      <charset val="204"/>
    </font>
    <font>
      <sz val="11"/>
      <color theme="1"/>
      <name val="Calibri"/>
      <family val="2"/>
      <charset val="204"/>
    </font>
    <font>
      <b/>
      <sz val="11"/>
      <color rgb="FFFF0000"/>
      <name val="Calibri"/>
      <family val="2"/>
      <charset val="204"/>
    </font>
    <font>
      <b/>
      <i/>
      <sz val="9"/>
      <name val="Times New Roman"/>
      <family val="1"/>
      <charset val="204"/>
    </font>
    <font>
      <b/>
      <sz val="11"/>
      <color rgb="FFFF0000"/>
      <name val="Times New Roman"/>
      <family val="1"/>
    </font>
    <font>
      <sz val="9"/>
      <color theme="1"/>
      <name val="Times New Roman"/>
      <family val="1"/>
    </font>
    <font>
      <b/>
      <sz val="9"/>
      <color theme="1"/>
      <name val="Times New Roman"/>
      <family val="1"/>
    </font>
    <font>
      <b/>
      <sz val="11"/>
      <color theme="1"/>
      <name val="Calibri"/>
      <family val="2"/>
    </font>
    <font>
      <sz val="11"/>
      <color theme="1"/>
      <name val="Calibri"/>
      <family val="2"/>
    </font>
    <font>
      <b/>
      <sz val="9"/>
      <color rgb="FFFF0000"/>
      <name val="Times New Roman"/>
      <family val="1"/>
    </font>
    <font>
      <sz val="11"/>
      <color theme="1"/>
      <name val="Calibri"/>
      <family val="2"/>
      <scheme val="minor"/>
    </font>
    <font>
      <sz val="11"/>
      <color theme="1"/>
      <name val="Calibri"/>
      <family val="2"/>
      <charset val="204"/>
      <scheme val="minor"/>
    </font>
    <font>
      <b/>
      <sz val="9"/>
      <color rgb="FF000000"/>
      <name val="Verdana"/>
      <family val="2"/>
    </font>
    <font>
      <sz val="9"/>
      <color rgb="FF000000"/>
      <name val="Verdana"/>
      <family val="2"/>
    </font>
    <font>
      <b/>
      <sz val="12"/>
      <color rgb="FFFF0000"/>
      <name val="Times New Roman"/>
      <family val="1"/>
    </font>
    <font>
      <b/>
      <sz val="9"/>
      <name val="Calibri"/>
      <family val="2"/>
      <scheme val="minor"/>
    </font>
    <font>
      <sz val="9"/>
      <name val="Times New Roman"/>
      <family val="1"/>
    </font>
    <font>
      <b/>
      <sz val="11"/>
      <name val="Calibri"/>
      <family val="2"/>
      <charset val="204"/>
    </font>
    <font>
      <b/>
      <sz val="10"/>
      <name val="Calibri"/>
      <family val="2"/>
      <scheme val="minor"/>
    </font>
    <font>
      <b/>
      <sz val="10"/>
      <color theme="1"/>
      <name val="Times New Roman"/>
      <family val="1"/>
      <charset val="204"/>
    </font>
    <font>
      <b/>
      <sz val="9"/>
      <color rgb="FFFF0000"/>
      <name val="Times New Roman"/>
      <family val="1"/>
      <charset val="204"/>
    </font>
    <font>
      <sz val="9"/>
      <color rgb="FFFF0000"/>
      <name val="Times New Roman"/>
      <family val="1"/>
      <charset val="204"/>
    </font>
    <font>
      <sz val="9"/>
      <color rgb="FF000000"/>
      <name val="Verdana"/>
      <family val="2"/>
      <charset val="204"/>
    </font>
    <font>
      <b/>
      <sz val="9"/>
      <color rgb="FF000000"/>
      <name val="Verdana"/>
      <family val="2"/>
      <charset val="204"/>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FF66"/>
        <bgColor indexed="64"/>
      </patternFill>
    </fill>
    <fill>
      <patternFill patternType="solid">
        <fgColor theme="9" tint="0.39997558519241921"/>
        <bgColor indexed="64"/>
      </patternFill>
    </fill>
    <fill>
      <patternFill patternType="solid">
        <fgColor rgb="FFFBFE86"/>
        <bgColor indexed="64"/>
      </patternFill>
    </fill>
    <fill>
      <patternFill patternType="solid">
        <fgColor rgb="FFFFCC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theme="0"/>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xf numFmtId="0" fontId="3" fillId="0" borderId="0"/>
    <xf numFmtId="0" fontId="3" fillId="0" borderId="0"/>
    <xf numFmtId="0" fontId="3" fillId="0" borderId="0"/>
    <xf numFmtId="0" fontId="51" fillId="0" borderId="0"/>
    <xf numFmtId="0" fontId="52" fillId="0" borderId="0"/>
    <xf numFmtId="0" fontId="3" fillId="0" borderId="0"/>
    <xf numFmtId="0" fontId="2" fillId="0" borderId="0"/>
    <xf numFmtId="0" fontId="2" fillId="0" borderId="0"/>
    <xf numFmtId="0" fontId="52" fillId="0" borderId="0"/>
    <xf numFmtId="0" fontId="52" fillId="0" borderId="0"/>
    <xf numFmtId="0" fontId="52" fillId="0" borderId="0"/>
    <xf numFmtId="0" fontId="1" fillId="0" borderId="0"/>
    <xf numFmtId="0" fontId="1" fillId="0" borderId="0"/>
    <xf numFmtId="0" fontId="1" fillId="0" borderId="0"/>
    <xf numFmtId="0" fontId="1" fillId="0" borderId="0"/>
  </cellStyleXfs>
  <cellXfs count="353">
    <xf numFmtId="0" fontId="0" fillId="0" borderId="0" xfId="0"/>
    <xf numFmtId="0" fontId="23" fillId="0" borderId="0" xfId="0" applyFont="1"/>
    <xf numFmtId="49" fontId="23" fillId="0" borderId="0" xfId="0" applyNumberFormat="1" applyFont="1" applyAlignment="1">
      <alignment horizontal="center"/>
    </xf>
    <xf numFmtId="0" fontId="23" fillId="0" borderId="1" xfId="0" applyFont="1" applyBorder="1"/>
    <xf numFmtId="0" fontId="23" fillId="0" borderId="0" xfId="0" applyFont="1" applyBorder="1"/>
    <xf numFmtId="0" fontId="23" fillId="0" borderId="0" xfId="0" applyFont="1" applyBorder="1" applyAlignment="1">
      <alignment horizontal="center" wrapText="1"/>
    </xf>
    <xf numFmtId="0" fontId="24" fillId="0" borderId="1" xfId="0" applyFont="1" applyBorder="1" applyAlignment="1">
      <alignment vertical="center" wrapText="1"/>
    </xf>
    <xf numFmtId="0" fontId="23" fillId="0" borderId="2" xfId="0" applyFont="1" applyBorder="1"/>
    <xf numFmtId="49" fontId="23" fillId="0" borderId="0" xfId="0" applyNumberFormat="1" applyFont="1" applyBorder="1" applyAlignment="1">
      <alignment horizontal="center"/>
    </xf>
    <xf numFmtId="0" fontId="24" fillId="0" borderId="0" xfId="0" applyFont="1" applyBorder="1" applyAlignment="1">
      <alignment vertical="center" wrapText="1"/>
    </xf>
    <xf numFmtId="0" fontId="24" fillId="0" borderId="0" xfId="0" applyFont="1" applyBorder="1" applyAlignment="1">
      <alignment horizontal="center" vertical="center"/>
    </xf>
    <xf numFmtId="0" fontId="0" fillId="0" borderId="0" xfId="0" applyBorder="1"/>
    <xf numFmtId="0" fontId="23" fillId="2" borderId="1" xfId="0" applyFont="1" applyFill="1" applyBorder="1"/>
    <xf numFmtId="0" fontId="24" fillId="0" borderId="1" xfId="0" applyFont="1" applyBorder="1" applyAlignment="1">
      <alignment horizontal="center" vertical="center"/>
    </xf>
    <xf numFmtId="0" fontId="23" fillId="0" borderId="0" xfId="0" applyFont="1" applyFill="1" applyBorder="1"/>
    <xf numFmtId="49" fontId="23" fillId="0" borderId="0" xfId="0" applyNumberFormat="1" applyFont="1" applyFill="1" applyBorder="1" applyAlignment="1">
      <alignment horizontal="center"/>
    </xf>
    <xf numFmtId="0" fontId="24"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0" fillId="0" borderId="0" xfId="0" applyFill="1" applyBorder="1"/>
    <xf numFmtId="0" fontId="4" fillId="0" borderId="1" xfId="0" applyFont="1" applyBorder="1"/>
    <xf numFmtId="0" fontId="4" fillId="0" borderId="0" xfId="0" applyFont="1"/>
    <xf numFmtId="0" fontId="4" fillId="0" borderId="0" xfId="0" applyFont="1" applyFill="1" applyBorder="1"/>
    <xf numFmtId="0" fontId="23" fillId="0" borderId="1" xfId="0" applyFont="1" applyFill="1" applyBorder="1"/>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14" fontId="25" fillId="0" borderId="1" xfId="0" applyNumberFormat="1" applyFont="1" applyBorder="1" applyAlignment="1">
      <alignment horizontal="center" vertical="center" wrapText="1"/>
    </xf>
    <xf numFmtId="0" fontId="23" fillId="0" borderId="1" xfId="1" applyFont="1" applyBorder="1" applyAlignment="1">
      <alignment horizontal="center" vertical="center" wrapText="1"/>
    </xf>
    <xf numFmtId="0" fontId="23" fillId="0" borderId="1" xfId="1" applyFont="1" applyBorder="1"/>
    <xf numFmtId="0" fontId="26" fillId="0" borderId="0" xfId="0" applyFont="1" applyFill="1"/>
    <xf numFmtId="0" fontId="27" fillId="0" borderId="0" xfId="0" applyFont="1" applyFill="1"/>
    <xf numFmtId="0" fontId="5" fillId="3" borderId="1" xfId="0" applyFont="1" applyFill="1" applyBorder="1"/>
    <xf numFmtId="0" fontId="5" fillId="0" borderId="1" xfId="0" applyFont="1" applyFill="1" applyBorder="1"/>
    <xf numFmtId="1" fontId="5" fillId="0" borderId="1" xfId="0" applyNumberFormat="1" applyFont="1" applyFill="1" applyBorder="1"/>
    <xf numFmtId="0" fontId="5" fillId="0" borderId="0" xfId="0" applyFont="1" applyFill="1"/>
    <xf numFmtId="0" fontId="28" fillId="0" borderId="1" xfId="0" applyFont="1" applyFill="1" applyBorder="1" applyAlignment="1">
      <alignment horizontal="center" vertical="center" wrapText="1"/>
    </xf>
    <xf numFmtId="0" fontId="7" fillId="0" borderId="0" xfId="0" applyFont="1"/>
    <xf numFmtId="0" fontId="26" fillId="3" borderId="0" xfId="0" applyFont="1" applyFill="1"/>
    <xf numFmtId="0" fontId="29" fillId="0" borderId="0" xfId="0" applyFont="1" applyFill="1" applyBorder="1" applyAlignment="1">
      <alignment horizontal="left" vertical="center" wrapText="1"/>
    </xf>
    <xf numFmtId="0" fontId="30" fillId="0" borderId="0" xfId="0" applyFont="1" applyFill="1" applyBorder="1"/>
    <xf numFmtId="1" fontId="26" fillId="3" borderId="0" xfId="0" applyNumberFormat="1" applyFont="1" applyFill="1" applyBorder="1"/>
    <xf numFmtId="0" fontId="0" fillId="3" borderId="0" xfId="0" applyFill="1"/>
    <xf numFmtId="0" fontId="5" fillId="0" borderId="1" xfId="0" applyFont="1" applyFill="1" applyBorder="1" applyAlignment="1">
      <alignment horizontal="left" wrapText="1"/>
    </xf>
    <xf numFmtId="14" fontId="28" fillId="2" borderId="1" xfId="0" applyNumberFormat="1" applyFont="1" applyFill="1" applyBorder="1" applyAlignment="1">
      <alignment vertical="center" wrapText="1"/>
    </xf>
    <xf numFmtId="0" fontId="5" fillId="0" borderId="1" xfId="0" applyFont="1" applyFill="1" applyBorder="1" applyAlignment="1">
      <alignment horizontal="right"/>
    </xf>
    <xf numFmtId="0" fontId="5" fillId="3" borderId="0" xfId="0" applyFont="1" applyFill="1"/>
    <xf numFmtId="0" fontId="28" fillId="0" borderId="1" xfId="0" applyFont="1" applyFill="1" applyBorder="1" applyAlignment="1">
      <alignment horizontal="right" vertical="center" wrapText="1"/>
    </xf>
    <xf numFmtId="0" fontId="4" fillId="0" borderId="0" xfId="0" applyFont="1" applyFill="1" applyBorder="1" applyAlignment="1"/>
    <xf numFmtId="0" fontId="28" fillId="3" borderId="1" xfId="0" applyFont="1" applyFill="1" applyBorder="1" applyAlignment="1">
      <alignment horizontal="center" vertical="center" wrapText="1"/>
    </xf>
    <xf numFmtId="0" fontId="5" fillId="0" borderId="0" xfId="0" applyFont="1"/>
    <xf numFmtId="0" fontId="8" fillId="0" borderId="0" xfId="0" applyFont="1"/>
    <xf numFmtId="0" fontId="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14" fontId="28" fillId="3" borderId="1" xfId="0" applyNumberFormat="1" applyFont="1" applyFill="1" applyBorder="1" applyAlignment="1">
      <alignment horizontal="center" wrapText="1"/>
    </xf>
    <xf numFmtId="14" fontId="28" fillId="0" borderId="1" xfId="0" applyNumberFormat="1" applyFont="1" applyFill="1" applyBorder="1" applyAlignment="1">
      <alignment wrapText="1"/>
    </xf>
    <xf numFmtId="14" fontId="28" fillId="2" borderId="1" xfId="0" applyNumberFormat="1" applyFont="1" applyFill="1" applyBorder="1" applyAlignment="1">
      <alignment wrapText="1"/>
    </xf>
    <xf numFmtId="1" fontId="5" fillId="2" borderId="1" xfId="0" applyNumberFormat="1" applyFont="1" applyFill="1" applyBorder="1"/>
    <xf numFmtId="0" fontId="28" fillId="2" borderId="1" xfId="0" applyFont="1" applyFill="1" applyBorder="1" applyAlignment="1">
      <alignment horizontal="right" vertical="center" wrapText="1"/>
    </xf>
    <xf numFmtId="0" fontId="28" fillId="3" borderId="1" xfId="0" applyFont="1" applyFill="1" applyBorder="1" applyAlignment="1">
      <alignment horizontal="left" vertical="center" wrapText="1"/>
    </xf>
    <xf numFmtId="0" fontId="30" fillId="3" borderId="0" xfId="0" applyFont="1" applyFill="1" applyBorder="1"/>
    <xf numFmtId="0" fontId="28" fillId="3" borderId="1" xfId="0" applyFont="1" applyFill="1" applyBorder="1" applyAlignment="1">
      <alignment horizontal="right" vertical="center" wrapText="1"/>
    </xf>
    <xf numFmtId="1" fontId="5" fillId="3" borderId="1" xfId="0" applyNumberFormat="1" applyFont="1" applyFill="1" applyBorder="1"/>
    <xf numFmtId="0" fontId="31" fillId="0" borderId="0" xfId="0" applyFont="1"/>
    <xf numFmtId="0" fontId="0" fillId="0" borderId="0" xfId="0" applyAlignment="1">
      <alignment wrapText="1"/>
    </xf>
    <xf numFmtId="0" fontId="0" fillId="0" borderId="0" xfId="0" applyAlignment="1">
      <alignment vertical="top" wrapText="1"/>
    </xf>
    <xf numFmtId="0" fontId="4" fillId="0" borderId="0" xfId="0" applyFont="1" applyFill="1"/>
    <xf numFmtId="0" fontId="4" fillId="0" borderId="1" xfId="0" applyFont="1" applyFill="1" applyBorder="1"/>
    <xf numFmtId="0" fontId="32" fillId="0" borderId="1" xfId="0" applyFont="1" applyFill="1" applyBorder="1" applyAlignment="1">
      <alignment horizontal="center" vertical="center" wrapText="1"/>
    </xf>
    <xf numFmtId="0" fontId="8" fillId="0" borderId="0" xfId="0" applyFont="1" applyFill="1" applyBorder="1" applyAlignment="1">
      <alignment horizontal="left"/>
    </xf>
    <xf numFmtId="0" fontId="24" fillId="0" borderId="0" xfId="1" applyFont="1" applyAlignment="1">
      <alignment horizontal="left" vertical="center"/>
    </xf>
    <xf numFmtId="14" fontId="32" fillId="0" borderId="0" xfId="0" applyNumberFormat="1" applyFont="1" applyFill="1"/>
    <xf numFmtId="0" fontId="24" fillId="0" borderId="0" xfId="0" applyFont="1" applyFill="1" applyAlignment="1">
      <alignment vertical="center" wrapText="1"/>
    </xf>
    <xf numFmtId="0" fontId="24" fillId="0" borderId="0" xfId="1" applyFont="1" applyAlignment="1">
      <alignment horizontal="left" vertical="center" wrapText="1"/>
    </xf>
    <xf numFmtId="0" fontId="4" fillId="0" borderId="2" xfId="0"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24" fillId="0" borderId="0" xfId="0" applyFont="1" applyFill="1"/>
    <xf numFmtId="0" fontId="4" fillId="0" borderId="0" xfId="0" applyFont="1" applyFill="1" applyBorder="1" applyAlignment="1">
      <alignment horizontal="right" wrapText="1"/>
    </xf>
    <xf numFmtId="14" fontId="6" fillId="2" borderId="1" xfId="0" applyNumberFormat="1" applyFont="1" applyFill="1" applyBorder="1" applyAlignment="1">
      <alignment horizontal="center" vertical="center" wrapText="1"/>
    </xf>
    <xf numFmtId="0" fontId="0" fillId="2" borderId="0" xfId="0" applyFill="1"/>
    <xf numFmtId="0" fontId="24" fillId="0" borderId="0" xfId="1" applyFont="1" applyFill="1" applyAlignment="1">
      <alignment horizontal="left" vertical="center"/>
    </xf>
    <xf numFmtId="0" fontId="4" fillId="0" borderId="0" xfId="0" applyFont="1" applyFill="1" applyBorder="1" applyAlignment="1">
      <alignment horizontal="right" vertical="center"/>
    </xf>
    <xf numFmtId="0" fontId="8" fillId="0" borderId="7" xfId="0" applyFont="1" applyFill="1" applyBorder="1" applyAlignment="1">
      <alignment horizontal="left" vertical="center"/>
    </xf>
    <xf numFmtId="0" fontId="32" fillId="0" borderId="0" xfId="0" applyFont="1" applyFill="1"/>
    <xf numFmtId="0" fontId="24" fillId="0" borderId="0" xfId="0" applyFont="1" applyFill="1" applyAlignment="1">
      <alignment vertical="center"/>
    </xf>
    <xf numFmtId="0" fontId="24" fillId="0" borderId="2" xfId="0" applyFont="1" applyFill="1" applyBorder="1" applyAlignment="1">
      <alignment vertical="center"/>
    </xf>
    <xf numFmtId="0" fontId="24" fillId="0" borderId="1" xfId="0" applyFont="1" applyFill="1" applyBorder="1" applyAlignment="1">
      <alignment horizontal="right" vertical="center"/>
    </xf>
    <xf numFmtId="0" fontId="24" fillId="0" borderId="1" xfId="0" applyFont="1" applyFill="1" applyBorder="1" applyAlignment="1">
      <alignment vertical="center"/>
    </xf>
    <xf numFmtId="0" fontId="32" fillId="0" borderId="0" xfId="0" applyFont="1" applyFill="1" applyBorder="1" applyAlignment="1">
      <alignment horizontal="left"/>
    </xf>
    <xf numFmtId="0" fontId="24" fillId="0" borderId="0" xfId="0" applyFont="1" applyFill="1" applyBorder="1"/>
    <xf numFmtId="0" fontId="32" fillId="0" borderId="3" xfId="0" applyFont="1" applyFill="1" applyBorder="1" applyAlignment="1">
      <alignment horizontal="left"/>
    </xf>
    <xf numFmtId="0" fontId="32" fillId="0" borderId="0" xfId="0" applyFont="1" applyFill="1" applyBorder="1"/>
    <xf numFmtId="0" fontId="24" fillId="0" borderId="0" xfId="0" applyFont="1" applyFill="1" applyBorder="1" applyAlignment="1">
      <alignment vertical="center"/>
    </xf>
    <xf numFmtId="0" fontId="11" fillId="0" borderId="0" xfId="0" applyFont="1" applyFill="1" applyAlignment="1">
      <alignment vertical="center" wrapText="1"/>
    </xf>
    <xf numFmtId="0" fontId="24" fillId="0" borderId="2" xfId="0" applyFont="1" applyFill="1" applyBorder="1" applyAlignment="1">
      <alignment horizontal="left" vertical="center"/>
    </xf>
    <xf numFmtId="0" fontId="4" fillId="0" borderId="0" xfId="0" applyFont="1" applyFill="1" applyBorder="1" applyAlignment="1">
      <alignment horizontal="right" vertical="center" wrapText="1"/>
    </xf>
    <xf numFmtId="0" fontId="24" fillId="0" borderId="0" xfId="1" applyFont="1" applyFill="1" applyAlignment="1">
      <alignment horizontal="left" vertical="center" wrapText="1"/>
    </xf>
    <xf numFmtId="0" fontId="0" fillId="0" borderId="0" xfId="0" applyFill="1"/>
    <xf numFmtId="0" fontId="33" fillId="0" borderId="1" xfId="0" applyFont="1" applyFill="1" applyBorder="1" applyAlignment="1">
      <alignment horizontal="center" vertical="center" wrapText="1"/>
    </xf>
    <xf numFmtId="0" fontId="6" fillId="0" borderId="0" xfId="0" applyFont="1" applyFill="1" applyBorder="1"/>
    <xf numFmtId="0" fontId="33"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2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0" xfId="0" applyFont="1" applyFill="1" applyAlignment="1">
      <alignment horizontal="left" vertical="center" wrapText="1"/>
    </xf>
    <xf numFmtId="14" fontId="6" fillId="0" borderId="1" xfId="0" applyNumberFormat="1" applyFont="1" applyFill="1" applyBorder="1" applyAlignment="1">
      <alignment wrapText="1"/>
    </xf>
    <xf numFmtId="0" fontId="0" fillId="0" borderId="1" xfId="0" applyFill="1" applyBorder="1"/>
    <xf numFmtId="1" fontId="4" fillId="0" borderId="1" xfId="0" applyNumberFormat="1" applyFont="1" applyFill="1" applyBorder="1"/>
    <xf numFmtId="0" fontId="4" fillId="0" borderId="1" xfId="0" applyFont="1" applyFill="1" applyBorder="1" applyAlignment="1">
      <alignment horizontal="left" vertical="top" wrapText="1"/>
    </xf>
    <xf numFmtId="0" fontId="24" fillId="0" borderId="0" xfId="1" applyFont="1" applyFill="1" applyAlignment="1">
      <alignment horizontal="left" vertical="top" wrapText="1"/>
    </xf>
    <xf numFmtId="0" fontId="34" fillId="0" borderId="0" xfId="0" applyFont="1" applyFill="1" applyAlignment="1">
      <alignment horizontal="left" vertical="center" wrapText="1" indent="1"/>
    </xf>
    <xf numFmtId="14" fontId="6"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0" fontId="4" fillId="0" borderId="1" xfId="0" applyFont="1" applyFill="1" applyBorder="1" applyAlignment="1">
      <alignment wrapText="1"/>
    </xf>
    <xf numFmtId="0" fontId="4" fillId="0" borderId="0" xfId="0" applyFont="1" applyFill="1" applyBorder="1" applyAlignment="1">
      <alignment wrapText="1"/>
    </xf>
    <xf numFmtId="0" fontId="4" fillId="0" borderId="0" xfId="1" applyFont="1" applyAlignment="1">
      <alignment horizontal="left" vertical="center"/>
    </xf>
    <xf numFmtId="0" fontId="35" fillId="4" borderId="1" xfId="0" applyFont="1" applyFill="1" applyBorder="1" applyAlignment="1">
      <alignment horizontal="left" vertical="center" wrapText="1"/>
    </xf>
    <xf numFmtId="0" fontId="10" fillId="0" borderId="1" xfId="0" applyFont="1" applyBorder="1"/>
    <xf numFmtId="0" fontId="34" fillId="0" borderId="1" xfId="0" applyFont="1" applyBorder="1" applyAlignment="1">
      <alignment vertical="center" wrapText="1"/>
    </xf>
    <xf numFmtId="0" fontId="23" fillId="3" borderId="0" xfId="0" applyFont="1" applyFill="1"/>
    <xf numFmtId="0" fontId="24" fillId="0" borderId="0" xfId="0" applyFont="1" applyAlignment="1">
      <alignment horizontal="right" vertical="center" wrapText="1"/>
    </xf>
    <xf numFmtId="0" fontId="32" fillId="4" borderId="0" xfId="0" applyFont="1" applyFill="1" applyAlignment="1">
      <alignment horizontal="left" vertical="center" wrapText="1"/>
    </xf>
    <xf numFmtId="0" fontId="24" fillId="0" borderId="0" xfId="0" applyFont="1" applyAlignment="1">
      <alignment horizontal="left" vertical="center" wrapText="1"/>
    </xf>
    <xf numFmtId="0" fontId="8" fillId="4" borderId="0" xfId="1" applyFont="1" applyFill="1" applyAlignment="1">
      <alignment horizontal="left" vertical="center"/>
    </xf>
    <xf numFmtId="0" fontId="22" fillId="0" borderId="0" xfId="0" applyFont="1"/>
    <xf numFmtId="0" fontId="8" fillId="4" borderId="1" xfId="1" applyFont="1" applyFill="1" applyBorder="1" applyAlignment="1">
      <alignment horizontal="left" vertical="center" wrapText="1"/>
    </xf>
    <xf numFmtId="0" fontId="10" fillId="0" borderId="1" xfId="0" applyFont="1" applyBorder="1" applyAlignment="1">
      <alignment horizontal="left" vertical="center" wrapText="1" indent="1"/>
    </xf>
    <xf numFmtId="0" fontId="22" fillId="4" borderId="0" xfId="0" applyFont="1" applyFill="1"/>
    <xf numFmtId="0" fontId="24" fillId="0" borderId="5" xfId="0" applyFont="1" applyBorder="1" applyAlignment="1">
      <alignment vertical="center"/>
    </xf>
    <xf numFmtId="0" fontId="24" fillId="0" borderId="1" xfId="0" applyFont="1" applyBorder="1" applyAlignment="1">
      <alignment vertical="center"/>
    </xf>
    <xf numFmtId="0" fontId="22" fillId="0" borderId="0" xfId="0" applyFont="1" applyBorder="1"/>
    <xf numFmtId="0" fontId="24" fillId="0" borderId="0" xfId="0" applyFont="1" applyBorder="1" applyAlignment="1">
      <alignment vertical="center"/>
    </xf>
    <xf numFmtId="0" fontId="24" fillId="0" borderId="2" xfId="0" applyFont="1" applyBorder="1" applyAlignment="1">
      <alignment vertical="center"/>
    </xf>
    <xf numFmtId="0" fontId="22" fillId="0" borderId="0" xfId="0" applyFont="1" applyFill="1" applyBorder="1"/>
    <xf numFmtId="0" fontId="32" fillId="4" borderId="0" xfId="0" applyFont="1" applyFill="1"/>
    <xf numFmtId="0" fontId="4" fillId="0" borderId="0" xfId="0" applyFont="1" applyAlignment="1">
      <alignment vertical="top" wrapText="1"/>
    </xf>
    <xf numFmtId="0" fontId="22" fillId="0" borderId="0" xfId="0" applyFont="1" applyAlignment="1">
      <alignment wrapText="1"/>
    </xf>
    <xf numFmtId="0" fontId="22" fillId="0" borderId="0" xfId="0" applyFont="1" applyFill="1"/>
    <xf numFmtId="0" fontId="34" fillId="0" borderId="0" xfId="0" applyFont="1" applyBorder="1" applyAlignment="1">
      <alignment vertical="center" wrapText="1"/>
    </xf>
    <xf numFmtId="0" fontId="36" fillId="5" borderId="1" xfId="0" applyFont="1" applyFill="1" applyBorder="1" applyAlignment="1">
      <alignment vertical="center" wrapText="1"/>
    </xf>
    <xf numFmtId="0" fontId="34" fillId="0" borderId="1" xfId="0" applyFont="1" applyBorder="1" applyAlignment="1">
      <alignment wrapText="1"/>
    </xf>
    <xf numFmtId="0" fontId="34" fillId="0" borderId="0" xfId="0" applyFont="1" applyAlignment="1">
      <alignment wrapText="1"/>
    </xf>
    <xf numFmtId="14" fontId="8" fillId="2" borderId="1" xfId="0" applyNumberFormat="1" applyFont="1" applyFill="1" applyBorder="1" applyAlignment="1">
      <alignment horizontal="center" vertical="center" wrapText="1"/>
    </xf>
    <xf numFmtId="0" fontId="4" fillId="0" borderId="0" xfId="0" applyFont="1" applyFill="1" applyAlignment="1">
      <alignment vertical="top" wrapText="1"/>
    </xf>
    <xf numFmtId="0" fontId="8" fillId="4" borderId="6" xfId="0" applyFont="1" applyFill="1" applyBorder="1" applyAlignment="1"/>
    <xf numFmtId="0" fontId="24" fillId="0" borderId="0" xfId="0" applyFont="1" applyFill="1" applyBorder="1" applyAlignment="1">
      <alignment horizontal="right" vertical="center"/>
    </xf>
    <xf numFmtId="0" fontId="13" fillId="4" borderId="9" xfId="0" applyFont="1" applyFill="1" applyBorder="1" applyAlignment="1">
      <alignment horizontal="left" vertical="center"/>
    </xf>
    <xf numFmtId="0" fontId="32" fillId="4" borderId="10" xfId="0" applyFont="1" applyFill="1" applyBorder="1"/>
    <xf numFmtId="0" fontId="24" fillId="0" borderId="0" xfId="0" applyFont="1"/>
    <xf numFmtId="0" fontId="32" fillId="4" borderId="10" xfId="0" applyFont="1" applyFill="1" applyBorder="1" applyAlignment="1">
      <alignment horizontal="left" vertical="center"/>
    </xf>
    <xf numFmtId="0" fontId="4" fillId="0" borderId="0" xfId="0" applyFont="1" applyFill="1" applyBorder="1" applyAlignment="1">
      <alignment horizontal="left" vertical="top" wrapText="1"/>
    </xf>
    <xf numFmtId="0" fontId="8" fillId="4" borderId="0" xfId="0" applyFont="1" applyFill="1" applyBorder="1" applyAlignment="1"/>
    <xf numFmtId="14" fontId="6" fillId="0" borderId="0" xfId="0" applyNumberFormat="1" applyFont="1" applyFill="1" applyBorder="1" applyAlignment="1">
      <alignment wrapText="1"/>
    </xf>
    <xf numFmtId="0" fontId="36" fillId="7"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4" fillId="0" borderId="11" xfId="0" applyFont="1" applyFill="1" applyBorder="1" applyAlignment="1">
      <alignment horizontal="left" vertical="center" wrapText="1" indent="1"/>
    </xf>
    <xf numFmtId="0" fontId="4" fillId="0" borderId="0" xfId="0" applyFont="1" applyFill="1" applyBorder="1" applyAlignment="1">
      <alignment vertical="center" wrapText="1"/>
    </xf>
    <xf numFmtId="0" fontId="34" fillId="0" borderId="1" xfId="0" applyFont="1" applyFill="1" applyBorder="1" applyAlignment="1">
      <alignment horizontal="left" vertical="center" wrapText="1" indent="1"/>
    </xf>
    <xf numFmtId="1" fontId="4" fillId="10" borderId="0" xfId="0" applyNumberFormat="1" applyFont="1" applyFill="1" applyBorder="1" applyAlignment="1">
      <alignment horizontal="center" vertical="center" wrapText="1"/>
    </xf>
    <xf numFmtId="0" fontId="32" fillId="4" borderId="0" xfId="0" applyFont="1" applyFill="1" applyAlignment="1">
      <alignment horizontal="left" vertical="center"/>
    </xf>
    <xf numFmtId="0" fontId="8" fillId="4" borderId="0" xfId="3" applyFont="1" applyFill="1" applyBorder="1" applyAlignment="1"/>
    <xf numFmtId="0" fontId="4" fillId="2" borderId="0" xfId="0" applyFont="1" applyFill="1" applyBorder="1" applyAlignment="1">
      <alignment horizontal="left" vertical="top"/>
    </xf>
    <xf numFmtId="0" fontId="34" fillId="2" borderId="1" xfId="0" applyFont="1" applyFill="1" applyBorder="1" applyAlignment="1">
      <alignment horizontal="left" vertical="center" wrapText="1" indent="1"/>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4" xfId="0" applyFont="1" applyFill="1" applyBorder="1" applyAlignment="1">
      <alignment horizontal="center" vertical="center"/>
    </xf>
    <xf numFmtId="0" fontId="24" fillId="2" borderId="1" xfId="0" applyFont="1" applyFill="1" applyBorder="1" applyAlignment="1">
      <alignment horizontal="center" vertical="center"/>
    </xf>
    <xf numFmtId="0" fontId="8" fillId="8" borderId="0" xfId="0" applyFont="1" applyFill="1" applyBorder="1" applyAlignment="1"/>
    <xf numFmtId="0" fontId="32" fillId="8" borderId="1" xfId="0" applyFont="1" applyFill="1" applyBorder="1" applyAlignment="1">
      <alignment wrapText="1"/>
    </xf>
    <xf numFmtId="0" fontId="4" fillId="8" borderId="1" xfId="0" applyFont="1" applyFill="1" applyBorder="1" applyAlignment="1">
      <alignment wrapText="1"/>
    </xf>
    <xf numFmtId="0" fontId="47" fillId="8" borderId="10" xfId="0" applyFont="1" applyFill="1" applyBorder="1" applyAlignment="1">
      <alignment horizontal="left" vertical="center"/>
    </xf>
    <xf numFmtId="0" fontId="35" fillId="8" borderId="1" xfId="0" applyFont="1" applyFill="1" applyBorder="1" applyAlignment="1">
      <alignment horizontal="left" vertical="center" wrapText="1"/>
    </xf>
    <xf numFmtId="0" fontId="34" fillId="8" borderId="1" xfId="0" applyFont="1" applyFill="1" applyBorder="1" applyAlignment="1">
      <alignment vertical="center" wrapText="1"/>
    </xf>
    <xf numFmtId="0" fontId="42" fillId="2" borderId="0" xfId="0" applyFont="1" applyFill="1" applyAlignment="1">
      <alignment horizontal="center" vertical="center" wrapText="1"/>
    </xf>
    <xf numFmtId="0" fontId="45" fillId="0" borderId="0" xfId="0" applyFont="1" applyFill="1" applyAlignment="1">
      <alignment wrapText="1"/>
    </xf>
    <xf numFmtId="14" fontId="32" fillId="2" borderId="1" xfId="0" applyNumberFormat="1" applyFont="1" applyFill="1" applyBorder="1" applyAlignment="1">
      <alignment horizontal="center" vertical="center" wrapText="1"/>
    </xf>
    <xf numFmtId="14" fontId="32" fillId="0" borderId="1" xfId="0" applyNumberFormat="1" applyFont="1" applyFill="1" applyBorder="1" applyAlignment="1">
      <alignment horizontal="center" vertical="center" wrapText="1"/>
    </xf>
    <xf numFmtId="0" fontId="32" fillId="11" borderId="12" xfId="0" applyFont="1" applyFill="1" applyBorder="1"/>
    <xf numFmtId="0" fontId="32" fillId="11" borderId="0" xfId="0" applyFont="1" applyFill="1"/>
    <xf numFmtId="0" fontId="34" fillId="11" borderId="0" xfId="0" applyFont="1" applyFill="1" applyAlignment="1">
      <alignment vertical="center" wrapText="1"/>
    </xf>
    <xf numFmtId="14" fontId="32" fillId="2" borderId="19" xfId="0" applyNumberFormat="1" applyFont="1" applyFill="1" applyBorder="1" applyAlignment="1">
      <alignment horizontal="center" vertical="center" wrapText="1"/>
    </xf>
    <xf numFmtId="14" fontId="32" fillId="3" borderId="1" xfId="0" applyNumberFormat="1" applyFont="1" applyFill="1" applyBorder="1" applyAlignment="1">
      <alignment horizontal="center" vertical="center" wrapText="1"/>
    </xf>
    <xf numFmtId="14" fontId="32" fillId="0" borderId="19" xfId="0" applyNumberFormat="1" applyFont="1" applyFill="1" applyBorder="1" applyAlignment="1">
      <alignment horizontal="center" vertical="center" wrapText="1"/>
    </xf>
    <xf numFmtId="14" fontId="32" fillId="3" borderId="19" xfId="0" applyNumberFormat="1" applyFont="1" applyFill="1" applyBorder="1" applyAlignment="1">
      <alignment horizontal="center" vertical="center" wrapText="1"/>
    </xf>
    <xf numFmtId="0" fontId="24" fillId="2" borderId="0" xfId="1" applyFont="1" applyFill="1" applyAlignment="1">
      <alignment horizontal="left" vertical="top" wrapText="1"/>
    </xf>
    <xf numFmtId="0" fontId="34" fillId="2" borderId="11" xfId="0" applyFont="1" applyFill="1" applyBorder="1" applyAlignment="1">
      <alignment vertical="center" wrapText="1"/>
    </xf>
    <xf numFmtId="0" fontId="24" fillId="2" borderId="0" xfId="0" applyFont="1" applyFill="1"/>
    <xf numFmtId="1" fontId="4" fillId="8" borderId="0" xfId="0" applyNumberFormat="1"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14" fontId="33" fillId="0" borderId="19" xfId="0" applyNumberFormat="1" applyFont="1" applyFill="1" applyBorder="1" applyAlignment="1">
      <alignment horizontal="center" vertical="center" wrapText="1"/>
    </xf>
    <xf numFmtId="0" fontId="42" fillId="2" borderId="0" xfId="0" applyFont="1" applyFill="1" applyAlignment="1">
      <alignment horizontal="center" vertical="center" wrapText="1"/>
    </xf>
    <xf numFmtId="0" fontId="24" fillId="2" borderId="0" xfId="1" applyFont="1" applyFill="1" applyAlignment="1">
      <alignment horizontal="left" vertical="center"/>
    </xf>
    <xf numFmtId="0" fontId="34" fillId="0" borderId="11" xfId="0" applyFont="1" applyFill="1" applyBorder="1" applyAlignment="1">
      <alignment vertical="center" wrapText="1"/>
    </xf>
    <xf numFmtId="0" fontId="24" fillId="0" borderId="10" xfId="0" applyFont="1" applyFill="1" applyBorder="1" applyAlignment="1">
      <alignment vertical="center" wrapText="1"/>
    </xf>
    <xf numFmtId="0" fontId="34" fillId="2" borderId="11" xfId="0" applyFont="1" applyFill="1" applyBorder="1" applyAlignment="1">
      <alignment horizontal="left" vertical="center" wrapText="1" indent="1"/>
    </xf>
    <xf numFmtId="0" fontId="42" fillId="2" borderId="0" xfId="0" applyFont="1" applyFill="1" applyAlignment="1">
      <alignment horizontal="center" vertical="center" wrapText="1"/>
    </xf>
    <xf numFmtId="0" fontId="32" fillId="11" borderId="0" xfId="0" applyFont="1" applyFill="1" applyAlignment="1">
      <alignment wrapText="1"/>
    </xf>
    <xf numFmtId="0" fontId="47" fillId="2" borderId="10" xfId="0" applyFont="1" applyFill="1" applyBorder="1" applyAlignment="1">
      <alignment horizontal="left" vertical="center"/>
    </xf>
    <xf numFmtId="0" fontId="4" fillId="12" borderId="1" xfId="0" applyFont="1" applyFill="1" applyBorder="1" applyAlignment="1">
      <alignment wrapText="1"/>
    </xf>
    <xf numFmtId="0" fontId="0" fillId="0" borderId="0" xfId="0" applyFill="1"/>
    <xf numFmtId="0" fontId="24" fillId="0" borderId="0" xfId="0" applyFont="1" applyFill="1" applyBorder="1" applyAlignment="1">
      <alignment vertical="center"/>
    </xf>
    <xf numFmtId="0" fontId="4" fillId="0" borderId="0" xfId="0" applyFont="1" applyFill="1" applyBorder="1"/>
    <xf numFmtId="0" fontId="24" fillId="0" borderId="0" xfId="1" applyFont="1" applyAlignment="1">
      <alignment horizontal="left" vertical="center"/>
    </xf>
    <xf numFmtId="0" fontId="24" fillId="0" borderId="0" xfId="1" applyFont="1" applyAlignment="1">
      <alignment horizontal="left" vertical="center" wrapText="1"/>
    </xf>
    <xf numFmtId="0" fontId="4" fillId="0" borderId="0" xfId="1" applyFont="1" applyAlignment="1">
      <alignment horizontal="left" vertical="center"/>
    </xf>
    <xf numFmtId="0" fontId="8" fillId="4" borderId="0" xfId="1" applyFont="1" applyFill="1" applyAlignment="1">
      <alignment horizontal="left" vertical="center"/>
    </xf>
    <xf numFmtId="0" fontId="34" fillId="0" borderId="0" xfId="0" applyFont="1" applyBorder="1" applyAlignment="1">
      <alignment vertical="center" wrapText="1"/>
    </xf>
    <xf numFmtId="0" fontId="11" fillId="0" borderId="0" xfId="0" applyFont="1" applyFill="1" applyAlignment="1">
      <alignment vertical="center" wrapText="1"/>
    </xf>
    <xf numFmtId="0" fontId="4" fillId="0" borderId="13" xfId="0" applyFont="1" applyFill="1" applyBorder="1"/>
    <xf numFmtId="0" fontId="4" fillId="0" borderId="1" xfId="0" applyFont="1" applyFill="1" applyBorder="1" applyAlignment="1">
      <alignment horizontal="left" wrapText="1"/>
    </xf>
    <xf numFmtId="0" fontId="32" fillId="6" borderId="0" xfId="0" applyFont="1" applyFill="1"/>
    <xf numFmtId="0" fontId="32" fillId="6" borderId="10" xfId="0" applyFont="1" applyFill="1" applyBorder="1" applyAlignment="1">
      <alignment horizontal="left" vertical="center"/>
    </xf>
    <xf numFmtId="0" fontId="4" fillId="2" borderId="0" xfId="0" applyFont="1" applyFill="1"/>
    <xf numFmtId="0" fontId="32" fillId="6" borderId="14" xfId="0" applyFont="1" applyFill="1" applyBorder="1" applyAlignment="1">
      <alignment vertical="center" wrapText="1"/>
    </xf>
    <xf numFmtId="0" fontId="24" fillId="3" borderId="15" xfId="0" applyFont="1" applyFill="1" applyBorder="1" applyAlignment="1">
      <alignment vertical="center" wrapText="1"/>
    </xf>
    <xf numFmtId="0" fontId="24" fillId="0" borderId="16" xfId="0" applyFont="1" applyFill="1" applyBorder="1" applyAlignment="1">
      <alignment vertical="center" wrapText="1"/>
    </xf>
    <xf numFmtId="0" fontId="50" fillId="2" borderId="0" xfId="0" applyFont="1" applyFill="1"/>
    <xf numFmtId="0" fontId="4" fillId="13" borderId="1" xfId="0" applyFont="1" applyFill="1" applyBorder="1" applyAlignment="1">
      <alignment horizontal="right"/>
    </xf>
    <xf numFmtId="0" fontId="24" fillId="9" borderId="1" xfId="0" applyFont="1" applyFill="1" applyBorder="1" applyAlignment="1">
      <alignment vertical="center"/>
    </xf>
    <xf numFmtId="0" fontId="13" fillId="13" borderId="1" xfId="0" applyFont="1" applyFill="1" applyBorder="1" applyAlignment="1">
      <alignment horizontal="right"/>
    </xf>
    <xf numFmtId="0" fontId="50" fillId="0" borderId="0" xfId="0" applyFont="1" applyFill="1"/>
    <xf numFmtId="0" fontId="24" fillId="0" borderId="0" xfId="1" applyFont="1" applyFill="1" applyAlignment="1">
      <alignment horizontal="left" vertical="center"/>
    </xf>
    <xf numFmtId="0" fontId="32" fillId="3" borderId="1"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0" xfId="0" applyFont="1" applyFill="1" applyAlignment="1">
      <alignment horizontal="center" vertical="center" wrapText="1"/>
    </xf>
    <xf numFmtId="0" fontId="8" fillId="2" borderId="0" xfId="0" applyFont="1" applyFill="1" applyBorder="1" applyAlignment="1">
      <alignment horizontal="center"/>
    </xf>
    <xf numFmtId="0" fontId="32" fillId="11" borderId="12" xfId="0" applyFont="1" applyFill="1" applyBorder="1" applyAlignment="1">
      <alignment horizontal="center" vertical="center"/>
    </xf>
    <xf numFmtId="0" fontId="8" fillId="11" borderId="6" xfId="0" applyFont="1" applyFill="1" applyBorder="1" applyAlignment="1">
      <alignment horizontal="center" vertical="center"/>
    </xf>
    <xf numFmtId="0" fontId="34" fillId="14" borderId="11" xfId="0" applyFont="1" applyFill="1" applyBorder="1" applyAlignment="1">
      <alignment horizontal="left" vertical="center" wrapText="1" indent="1"/>
    </xf>
    <xf numFmtId="0" fontId="42" fillId="2" borderId="0" xfId="0" applyFont="1" applyFill="1" applyAlignment="1">
      <alignment horizontal="center" vertical="center" wrapText="1"/>
    </xf>
    <xf numFmtId="0" fontId="34" fillId="14" borderId="1" xfId="0" applyFont="1" applyFill="1" applyBorder="1" applyAlignment="1">
      <alignment horizontal="left" vertical="center" wrapText="1" indent="1"/>
    </xf>
    <xf numFmtId="14" fontId="8" fillId="3"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4" fontId="33" fillId="3" borderId="1" xfId="0" applyNumberFormat="1" applyFont="1" applyFill="1" applyBorder="1" applyAlignment="1">
      <alignment horizontal="center" vertical="center" wrapText="1"/>
    </xf>
    <xf numFmtId="14" fontId="33" fillId="3" borderId="19" xfId="0" applyNumberFormat="1" applyFont="1" applyFill="1" applyBorder="1" applyAlignment="1">
      <alignment horizontal="center" vertical="center" wrapText="1"/>
    </xf>
    <xf numFmtId="0" fontId="4" fillId="3" borderId="0" xfId="0" applyFont="1" applyFill="1" applyBorder="1" applyAlignment="1">
      <alignment vertical="center"/>
    </xf>
    <xf numFmtId="1" fontId="4" fillId="3" borderId="1" xfId="0" applyNumberFormat="1" applyFont="1" applyFill="1" applyBorder="1" applyAlignment="1">
      <alignment horizontal="center" vertical="center" wrapText="1"/>
    </xf>
    <xf numFmtId="0" fontId="4" fillId="3" borderId="1" xfId="0" applyFont="1" applyFill="1" applyBorder="1" applyAlignment="1">
      <alignment horizontal="right" vertical="center"/>
    </xf>
    <xf numFmtId="0" fontId="4" fillId="3" borderId="1" xfId="0" applyFont="1" applyFill="1" applyBorder="1" applyAlignment="1">
      <alignment vertical="center"/>
    </xf>
    <xf numFmtId="1" fontId="4" fillId="3" borderId="0" xfId="0" applyNumberFormat="1" applyFont="1" applyFill="1" applyBorder="1" applyAlignment="1">
      <alignment horizontal="center" vertical="center" wrapText="1"/>
    </xf>
    <xf numFmtId="0" fontId="47" fillId="2" borderId="0" xfId="0" applyFont="1" applyFill="1" applyAlignment="1">
      <alignment wrapText="1"/>
    </xf>
    <xf numFmtId="0" fontId="42" fillId="2" borderId="0" xfId="0" applyFont="1" applyFill="1" applyAlignment="1">
      <alignment horizontal="center" vertical="center" wrapText="1"/>
    </xf>
    <xf numFmtId="0" fontId="8" fillId="2" borderId="0" xfId="1" applyFont="1" applyFill="1" applyAlignment="1">
      <alignment horizontal="left" vertical="center"/>
    </xf>
    <xf numFmtId="0" fontId="32" fillId="4" borderId="10" xfId="0" applyFont="1" applyFill="1" applyBorder="1" applyAlignment="1">
      <alignment horizontal="left" vertical="center"/>
    </xf>
    <xf numFmtId="0" fontId="4" fillId="3" borderId="1" xfId="0" applyFont="1" applyFill="1" applyBorder="1"/>
    <xf numFmtId="0" fontId="0" fillId="3" borderId="0" xfId="0" applyFill="1"/>
    <xf numFmtId="0" fontId="32" fillId="4" borderId="10" xfId="1" applyFont="1" applyFill="1" applyBorder="1" applyAlignment="1">
      <alignment horizontal="left" vertical="center"/>
    </xf>
    <xf numFmtId="0" fontId="11" fillId="0" borderId="0" xfId="1" applyFont="1" applyFill="1" applyAlignment="1">
      <alignment vertical="center" wrapText="1"/>
    </xf>
    <xf numFmtId="1" fontId="4" fillId="3" borderId="1" xfId="0" applyNumberFormat="1" applyFont="1" applyFill="1" applyBorder="1"/>
    <xf numFmtId="0" fontId="42" fillId="2" borderId="0" xfId="0" applyFont="1" applyFill="1" applyAlignment="1">
      <alignment horizontal="center" vertical="center" wrapText="1"/>
    </xf>
    <xf numFmtId="0" fontId="53" fillId="2" borderId="1" xfId="0" applyFont="1" applyFill="1" applyBorder="1" applyAlignment="1">
      <alignment horizontal="left" vertical="center" wrapText="1" indent="1"/>
    </xf>
    <xf numFmtId="0" fontId="8" fillId="3" borderId="1" xfId="1" applyFont="1" applyFill="1" applyBorder="1" applyAlignment="1">
      <alignment horizontal="left" vertical="center"/>
    </xf>
    <xf numFmtId="14" fontId="8" fillId="0" borderId="19" xfId="0" applyNumberFormat="1" applyFont="1" applyFill="1" applyBorder="1" applyAlignment="1">
      <alignment horizontal="center" vertical="center" wrapText="1"/>
    </xf>
    <xf numFmtId="0" fontId="32" fillId="6" borderId="10" xfId="0" applyFont="1" applyFill="1" applyBorder="1"/>
    <xf numFmtId="14" fontId="56" fillId="0" borderId="1" xfId="0" applyNumberFormat="1" applyFont="1" applyFill="1" applyBorder="1" applyAlignment="1">
      <alignment horizontal="center" vertical="center" wrapText="1"/>
    </xf>
    <xf numFmtId="0" fontId="24" fillId="7" borderId="0" xfId="0" applyFont="1" applyFill="1"/>
    <xf numFmtId="0" fontId="8" fillId="0" borderId="0" xfId="0" applyFont="1" applyFill="1" applyBorder="1" applyAlignment="1">
      <alignment horizontal="center"/>
    </xf>
    <xf numFmtId="0" fontId="24" fillId="2" borderId="10" xfId="0" applyFont="1" applyFill="1" applyBorder="1" applyAlignment="1">
      <alignment vertical="center" wrapText="1"/>
    </xf>
    <xf numFmtId="0" fontId="42" fillId="2" borderId="0" xfId="0" applyFont="1" applyFill="1" applyAlignment="1">
      <alignment horizontal="center" vertical="center" wrapText="1"/>
    </xf>
    <xf numFmtId="0" fontId="13" fillId="2" borderId="0" xfId="0" applyFont="1" applyFill="1" applyBorder="1" applyAlignment="1">
      <alignment horizontal="left" vertical="top"/>
    </xf>
    <xf numFmtId="0" fontId="42" fillId="2" borderId="0" xfId="0" applyFont="1" applyFill="1" applyAlignment="1">
      <alignment horizontal="center" vertical="center" wrapText="1"/>
    </xf>
    <xf numFmtId="0" fontId="32" fillId="15" borderId="10" xfId="0" applyFont="1" applyFill="1" applyBorder="1" applyAlignment="1">
      <alignment horizontal="left" vertical="center"/>
    </xf>
    <xf numFmtId="0" fontId="13" fillId="2" borderId="0" xfId="0" applyFont="1" applyFill="1" applyAlignment="1">
      <alignment wrapText="1"/>
    </xf>
    <xf numFmtId="0" fontId="13" fillId="6" borderId="0" xfId="1" applyFont="1" applyFill="1" applyAlignment="1">
      <alignment horizontal="left" vertical="center"/>
    </xf>
    <xf numFmtId="0" fontId="57" fillId="0" borderId="0" xfId="1" applyFont="1" applyFill="1" applyAlignment="1">
      <alignment horizontal="left" vertical="center"/>
    </xf>
    <xf numFmtId="0" fontId="57" fillId="0" borderId="0" xfId="1" applyFont="1" applyFill="1" applyAlignment="1">
      <alignment horizontal="left" vertical="center" wrapText="1"/>
    </xf>
    <xf numFmtId="0" fontId="4" fillId="0" borderId="0" xfId="0" applyFont="1" applyFill="1"/>
    <xf numFmtId="0" fontId="4" fillId="0" borderId="1" xfId="0" applyFont="1" applyFill="1" applyBorder="1" applyAlignment="1">
      <alignment horizontal="right"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24" fillId="0" borderId="0" xfId="0" applyFont="1" applyFill="1"/>
    <xf numFmtId="0" fontId="4" fillId="0" borderId="0" xfId="0" applyFont="1" applyFill="1" applyBorder="1" applyAlignment="1">
      <alignment horizontal="right" vertical="center"/>
    </xf>
    <xf numFmtId="0" fontId="24" fillId="0" borderId="1" xfId="0" applyFont="1" applyFill="1" applyBorder="1" applyAlignment="1">
      <alignment horizontal="right" vertical="center"/>
    </xf>
    <xf numFmtId="0" fontId="24" fillId="0" borderId="1" xfId="0" applyFont="1" applyFill="1" applyBorder="1" applyAlignment="1">
      <alignment vertical="center"/>
    </xf>
    <xf numFmtId="0" fontId="0" fillId="0" borderId="0" xfId="0" applyFill="1"/>
    <xf numFmtId="0" fontId="0" fillId="0" borderId="1" xfId="0" applyFill="1" applyBorder="1"/>
    <xf numFmtId="1" fontId="4" fillId="0" borderId="1" xfId="0" applyNumberFormat="1" applyFont="1" applyFill="1" applyBorder="1"/>
    <xf numFmtId="14" fontId="6"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0" fontId="22" fillId="0" borderId="0" xfId="0" applyFont="1"/>
    <xf numFmtId="0" fontId="4" fillId="3" borderId="0" xfId="0" applyFont="1" applyFill="1" applyBorder="1" applyAlignment="1">
      <alignment vertical="center"/>
    </xf>
    <xf numFmtId="0" fontId="24" fillId="3" borderId="1" xfId="0" applyFont="1" applyFill="1" applyBorder="1" applyAlignment="1">
      <alignment vertical="center"/>
    </xf>
    <xf numFmtId="0" fontId="24" fillId="3" borderId="0" xfId="0" applyFont="1" applyFill="1" applyBorder="1" applyAlignment="1">
      <alignment vertical="center"/>
    </xf>
    <xf numFmtId="0" fontId="4" fillId="3" borderId="0" xfId="0" applyFont="1" applyFill="1"/>
    <xf numFmtId="0" fontId="32" fillId="6" borderId="10" xfId="0" applyFont="1" applyFill="1" applyBorder="1" applyAlignment="1">
      <alignment vertical="center" wrapText="1"/>
    </xf>
    <xf numFmtId="164" fontId="32" fillId="0" borderId="1" xfId="0" applyNumberFormat="1" applyFont="1" applyFill="1" applyBorder="1" applyAlignment="1">
      <alignment horizontal="center" vertical="center" wrapText="1"/>
    </xf>
    <xf numFmtId="14" fontId="56"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35" fillId="0" borderId="0" xfId="0" applyFont="1" applyFill="1" applyBorder="1"/>
    <xf numFmtId="0" fontId="35" fillId="0" borderId="0" xfId="0" applyFont="1" applyFill="1" applyBorder="1" applyAlignment="1">
      <alignment vertical="center"/>
    </xf>
    <xf numFmtId="0" fontId="35" fillId="0" borderId="1" xfId="0" applyFont="1" applyFill="1" applyBorder="1" applyAlignment="1">
      <alignment vertical="center"/>
    </xf>
    <xf numFmtId="0" fontId="7" fillId="0" borderId="1" xfId="0" applyFont="1" applyFill="1" applyBorder="1" applyAlignment="1">
      <alignment vertical="center"/>
    </xf>
    <xf numFmtId="0" fontId="35" fillId="0" borderId="1" xfId="0" applyFont="1" applyFill="1" applyBorder="1" applyAlignment="1">
      <alignment horizontal="right" vertical="center"/>
    </xf>
    <xf numFmtId="0" fontId="7" fillId="0" borderId="1" xfId="0" applyFont="1" applyFill="1" applyBorder="1" applyAlignment="1">
      <alignment horizontal="right" vertical="center"/>
    </xf>
    <xf numFmtId="0" fontId="35" fillId="0" borderId="5" xfId="0" applyFont="1" applyFill="1" applyBorder="1" applyAlignment="1">
      <alignment vertical="center"/>
    </xf>
    <xf numFmtId="0" fontId="35" fillId="0" borderId="0" xfId="0" applyFont="1" applyFill="1"/>
    <xf numFmtId="0" fontId="32" fillId="0" borderId="2" xfId="0" applyFont="1" applyFill="1" applyBorder="1" applyAlignment="1">
      <alignment horizontal="center" vertical="center" wrapText="1"/>
    </xf>
    <xf numFmtId="0" fontId="24" fillId="0" borderId="20" xfId="0" applyFont="1" applyFill="1" applyBorder="1" applyAlignment="1">
      <alignment vertical="center" wrapText="1"/>
    </xf>
    <xf numFmtId="0" fontId="24" fillId="16" borderId="20" xfId="0" applyFont="1" applyFill="1" applyBorder="1" applyAlignment="1">
      <alignment vertical="center" wrapText="1"/>
    </xf>
    <xf numFmtId="0" fontId="4" fillId="2" borderId="20" xfId="0" applyFont="1" applyFill="1" applyBorder="1"/>
    <xf numFmtId="0" fontId="4" fillId="2" borderId="21" xfId="0" applyFont="1" applyFill="1" applyBorder="1" applyAlignment="1">
      <alignment horizontal="left" vertical="top" wrapText="1"/>
    </xf>
    <xf numFmtId="0" fontId="42" fillId="2" borderId="0" xfId="0" applyFont="1" applyFill="1" applyAlignment="1">
      <alignment horizontal="center" vertical="center" wrapText="1"/>
    </xf>
    <xf numFmtId="14" fontId="59" fillId="3" borderId="1" xfId="0" applyNumberFormat="1" applyFont="1" applyFill="1" applyBorder="1" applyAlignment="1">
      <alignment horizontal="center" vertical="center" wrapText="1"/>
    </xf>
    <xf numFmtId="0" fontId="8" fillId="4" borderId="1" xfId="0" applyFont="1" applyFill="1" applyBorder="1" applyAlignment="1">
      <alignment wrapText="1"/>
    </xf>
    <xf numFmtId="0" fontId="8" fillId="17" borderId="1" xfId="1" applyFont="1" applyFill="1" applyBorder="1" applyAlignment="1">
      <alignment horizontal="left" vertical="center" wrapText="1"/>
    </xf>
    <xf numFmtId="0" fontId="4" fillId="2" borderId="1" xfId="0" applyFont="1" applyFill="1" applyBorder="1" applyAlignment="1">
      <alignment vertical="center" wrapText="1"/>
    </xf>
    <xf numFmtId="0" fontId="4" fillId="2" borderId="1" xfId="0" applyFont="1" applyFill="1" applyBorder="1" applyAlignment="1">
      <alignment vertical="top" wrapText="1"/>
    </xf>
    <xf numFmtId="0" fontId="8" fillId="4" borderId="1" xfId="1" applyFont="1" applyFill="1" applyBorder="1" applyAlignment="1">
      <alignment horizontal="left" vertical="center"/>
    </xf>
    <xf numFmtId="0" fontId="24" fillId="0" borderId="1" xfId="0" applyFont="1" applyFill="1" applyBorder="1" applyAlignment="1">
      <alignment horizontal="left" vertical="center" wrapText="1"/>
    </xf>
    <xf numFmtId="165" fontId="4" fillId="3" borderId="1" xfId="0" applyNumberFormat="1" applyFont="1" applyFill="1" applyBorder="1" applyAlignment="1">
      <alignment horizontal="center" vertical="center" wrapText="1"/>
    </xf>
    <xf numFmtId="0" fontId="47" fillId="0" borderId="10" xfId="0" applyFont="1" applyFill="1" applyBorder="1" applyAlignment="1">
      <alignment horizontal="left" vertical="center"/>
    </xf>
    <xf numFmtId="0" fontId="13" fillId="4" borderId="9" xfId="1" applyFont="1" applyFill="1" applyBorder="1" applyAlignment="1">
      <alignment horizontal="left" vertical="center"/>
    </xf>
    <xf numFmtId="0" fontId="24" fillId="0" borderId="12" xfId="0" applyFont="1" applyBorder="1" applyAlignment="1">
      <alignment horizontal="left" vertical="center" wrapText="1"/>
    </xf>
    <xf numFmtId="0" fontId="35" fillId="3" borderId="0" xfId="0" applyFont="1" applyFill="1" applyBorder="1"/>
    <xf numFmtId="0" fontId="60" fillId="3" borderId="0" xfId="0" applyFont="1" applyFill="1" applyBorder="1"/>
    <xf numFmtId="0" fontId="62" fillId="0" borderId="0" xfId="0" applyFont="1" applyFill="1"/>
    <xf numFmtId="0" fontId="42" fillId="2" borderId="0" xfId="0" applyFont="1" applyFill="1" applyAlignment="1">
      <alignment horizontal="center" vertical="center" wrapText="1"/>
    </xf>
    <xf numFmtId="164" fontId="32" fillId="3" borderId="1" xfId="0" applyNumberFormat="1" applyFont="1" applyFill="1" applyBorder="1" applyAlignment="1">
      <alignment horizontal="center" vertical="center" wrapText="1"/>
    </xf>
    <xf numFmtId="14" fontId="56" fillId="3" borderId="1" xfId="0" applyNumberFormat="1" applyFont="1" applyFill="1" applyBorder="1" applyAlignment="1">
      <alignment horizontal="center" vertical="center" wrapText="1"/>
    </xf>
    <xf numFmtId="0" fontId="47" fillId="0" borderId="0" xfId="1" applyFont="1" applyFill="1"/>
    <xf numFmtId="0" fontId="63" fillId="2" borderId="1" xfId="0" applyFont="1" applyFill="1" applyBorder="1" applyAlignment="1">
      <alignment horizontal="left" vertical="center" wrapText="1" inden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4" fillId="0" borderId="1" xfId="0" applyFont="1" applyBorder="1" applyAlignment="1">
      <alignment horizontal="left" vertical="top" wrapText="1"/>
    </xf>
    <xf numFmtId="0" fontId="4" fillId="0" borderId="23" xfId="0" applyFont="1" applyBorder="1" applyAlignment="1">
      <alignment horizontal="left" vertical="top" wrapText="1"/>
    </xf>
    <xf numFmtId="0" fontId="50" fillId="2" borderId="0" xfId="0" applyFont="1" applyFill="1" applyBorder="1" applyAlignment="1">
      <alignment horizontal="left" vertical="top"/>
    </xf>
    <xf numFmtId="14" fontId="59" fillId="2" borderId="1" xfId="0" applyNumberFormat="1" applyFont="1" applyFill="1" applyBorder="1" applyAlignment="1">
      <alignment horizontal="center" vertical="center" wrapText="1"/>
    </xf>
    <xf numFmtId="14" fontId="56" fillId="2" borderId="1" xfId="0" applyNumberFormat="1" applyFont="1" applyFill="1" applyBorder="1" applyAlignment="1">
      <alignment horizontal="center" vertical="center" wrapText="1"/>
    </xf>
    <xf numFmtId="0" fontId="4" fillId="10" borderId="8" xfId="0" applyFont="1" applyFill="1" applyBorder="1" applyAlignment="1">
      <alignment horizontal="center" vertical="center"/>
    </xf>
    <xf numFmtId="0" fontId="37" fillId="5" borderId="0" xfId="0" applyFont="1" applyFill="1" applyAlignment="1">
      <alignment horizontal="left" vertical="top" wrapText="1"/>
    </xf>
    <xf numFmtId="0" fontId="42" fillId="2" borderId="0" xfId="0" applyFont="1" applyFill="1" applyAlignment="1">
      <alignment horizontal="center" vertical="center" wrapText="1"/>
    </xf>
    <xf numFmtId="0" fontId="43" fillId="2" borderId="18" xfId="0" applyFont="1" applyFill="1" applyBorder="1" applyAlignment="1">
      <alignment horizontal="center" vertical="center" wrapText="1"/>
    </xf>
    <xf numFmtId="0" fontId="43" fillId="2" borderId="17" xfId="0" applyFont="1" applyFill="1" applyBorder="1" applyAlignment="1">
      <alignment horizontal="center" vertical="center" wrapText="1"/>
    </xf>
    <xf numFmtId="0" fontId="58" fillId="16" borderId="18" xfId="0" applyFont="1" applyFill="1" applyBorder="1" applyAlignment="1">
      <alignment horizontal="center" vertical="center" wrapText="1"/>
    </xf>
    <xf numFmtId="0" fontId="58" fillId="16" borderId="17" xfId="0" applyFont="1" applyFill="1" applyBorder="1" applyAlignment="1">
      <alignment horizontal="center" vertical="center" wrapText="1"/>
    </xf>
    <xf numFmtId="0" fontId="4" fillId="0" borderId="1" xfId="0" applyFont="1" applyFill="1" applyBorder="1" applyAlignment="1">
      <alignment horizontal="left"/>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8" fillId="0" borderId="1" xfId="0" applyFont="1" applyFill="1" applyBorder="1" applyAlignment="1">
      <alignment horizontal="left"/>
    </xf>
    <xf numFmtId="0" fontId="8" fillId="6" borderId="1" xfId="0" applyFont="1" applyFill="1" applyBorder="1" applyAlignment="1">
      <alignment horizontal="left"/>
    </xf>
    <xf numFmtId="0" fontId="6" fillId="6" borderId="1" xfId="0" applyFont="1" applyFill="1" applyBorder="1" applyAlignment="1">
      <alignment horizontal="center" vertical="center" wrapText="1"/>
    </xf>
    <xf numFmtId="9" fontId="6" fillId="6" borderId="1" xfId="0" applyNumberFormat="1" applyFont="1" applyFill="1" applyBorder="1" applyAlignment="1">
      <alignment horizontal="center"/>
    </xf>
    <xf numFmtId="0" fontId="24" fillId="0" borderId="1" xfId="0" applyFont="1" applyFill="1" applyBorder="1" applyAlignment="1">
      <alignment horizontal="left" vertical="center"/>
    </xf>
    <xf numFmtId="0" fontId="31"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xf>
    <xf numFmtId="0" fontId="6" fillId="6" borderId="1" xfId="0" applyFont="1" applyFill="1" applyBorder="1" applyAlignment="1">
      <alignment horizontal="center"/>
    </xf>
    <xf numFmtId="0" fontId="5" fillId="3" borderId="1" xfId="0" applyFont="1" applyFill="1" applyBorder="1" applyAlignment="1">
      <alignment horizontal="left"/>
    </xf>
    <xf numFmtId="0" fontId="6" fillId="6" borderId="2" xfId="0" applyFont="1" applyFill="1" applyBorder="1" applyAlignment="1">
      <alignment horizontal="center"/>
    </xf>
    <xf numFmtId="0" fontId="6" fillId="6" borderId="5" xfId="0" applyFont="1" applyFill="1" applyBorder="1" applyAlignment="1">
      <alignment horizontal="center"/>
    </xf>
  </cellXfs>
  <cellStyles count="16">
    <cellStyle name="Normal 2" xfId="3" xr:uid="{00000000-0005-0000-0000-000000000000}"/>
    <cellStyle name="Normal 2 2" xfId="11" xr:uid="{00000000-0005-0000-0000-000001000000}"/>
    <cellStyle name="Normal 2 2 2" xfId="15" xr:uid="{00000000-0005-0000-0000-000002000000}"/>
    <cellStyle name="Обычный" xfId="0" builtinId="0"/>
    <cellStyle name="Обычный 2" xfId="1" xr:uid="{00000000-0005-0000-0000-000004000000}"/>
    <cellStyle name="Обычный 3" xfId="4" xr:uid="{00000000-0005-0000-0000-000005000000}"/>
    <cellStyle name="Обычный 3 2" xfId="6" xr:uid="{00000000-0005-0000-0000-000006000000}"/>
    <cellStyle name="Обычный 3 3" xfId="8" xr:uid="{00000000-0005-0000-0000-000007000000}"/>
    <cellStyle name="Обычный 3 4" xfId="5" xr:uid="{00000000-0005-0000-0000-000008000000}"/>
    <cellStyle name="Обычный 3 4 2" xfId="12" xr:uid="{00000000-0005-0000-0000-000009000000}"/>
    <cellStyle name="Обычный 4" xfId="9" xr:uid="{00000000-0005-0000-0000-00000A000000}"/>
    <cellStyle name="Обычный 4 2" xfId="10" xr:uid="{00000000-0005-0000-0000-00000B000000}"/>
    <cellStyle name="Обычный 4 2 2" xfId="14" xr:uid="{00000000-0005-0000-0000-00000C000000}"/>
    <cellStyle name="Обычный 4 3" xfId="13" xr:uid="{00000000-0005-0000-0000-00000D000000}"/>
    <cellStyle name="Обычный 5" xfId="7" xr:uid="{00000000-0005-0000-0000-00000E000000}"/>
    <cellStyle name="Обычный 7" xfId="2"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5"/>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26</v>
      </c>
      <c r="B1" s="8"/>
      <c r="C1" s="8"/>
      <c r="D1" s="8"/>
    </row>
    <row r="2" spans="1:4" x14ac:dyDescent="0.2">
      <c r="A2" s="3" t="s">
        <v>22</v>
      </c>
      <c r="B2" s="23" t="s">
        <v>43</v>
      </c>
      <c r="C2" s="5"/>
      <c r="D2" s="5"/>
    </row>
    <row r="3" spans="1:4" x14ac:dyDescent="0.2">
      <c r="A3" s="12" t="s">
        <v>27</v>
      </c>
      <c r="B3" s="3"/>
      <c r="C3" s="4"/>
      <c r="D3" s="4"/>
    </row>
    <row r="4" spans="1:4" x14ac:dyDescent="0.2">
      <c r="A4" s="22" t="s">
        <v>42</v>
      </c>
      <c r="B4" s="3">
        <v>4900</v>
      </c>
      <c r="C4" s="4"/>
      <c r="D4" s="4"/>
    </row>
    <row r="5" spans="1:4" x14ac:dyDescent="0.2">
      <c r="A5" s="3" t="s">
        <v>40</v>
      </c>
      <c r="B5" s="24">
        <v>4900</v>
      </c>
      <c r="C5" s="4"/>
      <c r="D5" s="4"/>
    </row>
    <row r="6" spans="1:4" x14ac:dyDescent="0.2">
      <c r="A6" s="3" t="s">
        <v>44</v>
      </c>
      <c r="B6" s="24">
        <v>4900</v>
      </c>
    </row>
    <row r="7" spans="1:4" x14ac:dyDescent="0.2">
      <c r="C7" s="4"/>
      <c r="D7" s="4"/>
    </row>
    <row r="8" spans="1:4" x14ac:dyDescent="0.2">
      <c r="C8" s="4"/>
      <c r="D8" s="4"/>
    </row>
    <row r="9" spans="1:4" x14ac:dyDescent="0.2">
      <c r="A9" s="20" t="s">
        <v>26</v>
      </c>
      <c r="B9" s="2"/>
      <c r="C9" s="4"/>
      <c r="D9" s="4"/>
    </row>
    <row r="10" spans="1:4" x14ac:dyDescent="0.2">
      <c r="A10" s="3" t="s">
        <v>22</v>
      </c>
      <c r="B10" s="23" t="s">
        <v>43</v>
      </c>
      <c r="C10" s="4"/>
      <c r="D10" s="4"/>
    </row>
    <row r="11" spans="1:4" x14ac:dyDescent="0.2">
      <c r="A11" s="12" t="s">
        <v>28</v>
      </c>
      <c r="B11" s="3"/>
      <c r="C11" s="4"/>
      <c r="D11" s="4"/>
    </row>
    <row r="12" spans="1:4" x14ac:dyDescent="0.2">
      <c r="A12" s="22" t="s">
        <v>42</v>
      </c>
      <c r="B12" s="3">
        <v>4900</v>
      </c>
      <c r="C12" s="4"/>
      <c r="D12" s="4"/>
    </row>
    <row r="13" spans="1:4" x14ac:dyDescent="0.2">
      <c r="A13" s="3" t="s">
        <v>40</v>
      </c>
      <c r="B13" s="24">
        <v>4900</v>
      </c>
      <c r="C13" s="4"/>
      <c r="D13" s="4"/>
    </row>
    <row r="14" spans="1:4" x14ac:dyDescent="0.2">
      <c r="A14" s="3" t="s">
        <v>44</v>
      </c>
      <c r="B14" s="24">
        <v>4900</v>
      </c>
    </row>
    <row r="15" spans="1:4" ht="18" customHeight="1" x14ac:dyDescent="0.2">
      <c r="A15" s="20"/>
      <c r="C15" s="5"/>
      <c r="D15" s="5"/>
    </row>
  </sheetData>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69"/>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35</v>
      </c>
      <c r="B1" s="8"/>
      <c r="C1" s="8"/>
      <c r="D1" s="8"/>
    </row>
    <row r="2" spans="1:4" x14ac:dyDescent="0.2">
      <c r="A2" s="3" t="s">
        <v>53</v>
      </c>
      <c r="B2" s="23" t="s">
        <v>23</v>
      </c>
      <c r="C2" s="5"/>
      <c r="D2" s="5"/>
    </row>
    <row r="3" spans="1:4" x14ac:dyDescent="0.2">
      <c r="A3" s="12" t="s">
        <v>27</v>
      </c>
      <c r="B3" s="3"/>
      <c r="C3" s="4"/>
      <c r="D3" s="4"/>
    </row>
    <row r="4" spans="1:4" x14ac:dyDescent="0.2">
      <c r="A4" s="3">
        <v>1</v>
      </c>
      <c r="B4" s="24">
        <v>5800</v>
      </c>
      <c r="C4" s="4"/>
      <c r="D4" s="4"/>
    </row>
    <row r="5" spans="1:4" x14ac:dyDescent="0.2">
      <c r="A5" s="3" t="s">
        <v>48</v>
      </c>
      <c r="B5" s="24">
        <v>5800</v>
      </c>
      <c r="C5" s="4"/>
      <c r="D5" s="4"/>
    </row>
    <row r="6" spans="1:4" x14ac:dyDescent="0.2">
      <c r="A6" s="3" t="s">
        <v>49</v>
      </c>
      <c r="B6" s="24">
        <v>6400</v>
      </c>
      <c r="C6" s="4"/>
      <c r="D6" s="4"/>
    </row>
    <row r="7" spans="1:4" x14ac:dyDescent="0.2">
      <c r="A7" s="3" t="s">
        <v>50</v>
      </c>
      <c r="B7" s="24">
        <v>6400</v>
      </c>
      <c r="C7" s="4"/>
      <c r="D7" s="4"/>
    </row>
    <row r="8" spans="1:4" x14ac:dyDescent="0.2">
      <c r="A8" s="3" t="s">
        <v>56</v>
      </c>
      <c r="B8" s="24">
        <v>7800</v>
      </c>
      <c r="C8" s="4"/>
      <c r="D8" s="4"/>
    </row>
    <row r="9" spans="1:4" x14ac:dyDescent="0.2">
      <c r="A9" s="3">
        <v>2</v>
      </c>
      <c r="B9" s="24">
        <v>6800</v>
      </c>
      <c r="C9" s="4"/>
      <c r="D9" s="4"/>
    </row>
    <row r="10" spans="1:4" x14ac:dyDescent="0.2">
      <c r="A10" s="3" t="s">
        <v>54</v>
      </c>
      <c r="B10" s="24">
        <v>6800</v>
      </c>
      <c r="C10" s="4"/>
      <c r="D10" s="4"/>
    </row>
    <row r="11" spans="1:4" x14ac:dyDescent="0.2">
      <c r="A11" s="3" t="s">
        <v>51</v>
      </c>
      <c r="B11" s="24">
        <v>6800</v>
      </c>
      <c r="C11" s="4"/>
      <c r="D11" s="4"/>
    </row>
    <row r="12" spans="1:4" x14ac:dyDescent="0.2">
      <c r="A12" s="3" t="s">
        <v>57</v>
      </c>
      <c r="B12" s="24">
        <v>8200</v>
      </c>
      <c r="C12" s="4"/>
      <c r="D12" s="4"/>
    </row>
    <row r="13" spans="1:4" x14ac:dyDescent="0.2">
      <c r="A13" s="3" t="s">
        <v>52</v>
      </c>
      <c r="B13" s="24">
        <v>8200</v>
      </c>
      <c r="C13" s="4"/>
      <c r="D13" s="4"/>
    </row>
    <row r="14" spans="1:4" x14ac:dyDescent="0.2">
      <c r="C14" s="4"/>
      <c r="D14" s="4"/>
    </row>
    <row r="15" spans="1:4" x14ac:dyDescent="0.2">
      <c r="C15" s="4"/>
      <c r="D15" s="4"/>
    </row>
    <row r="16" spans="1:4" x14ac:dyDescent="0.2">
      <c r="A16" s="20" t="s">
        <v>35</v>
      </c>
      <c r="B16" s="2"/>
      <c r="C16" s="4"/>
      <c r="D16" s="4"/>
    </row>
    <row r="17" spans="1:4" x14ac:dyDescent="0.2">
      <c r="A17" s="3" t="s">
        <v>53</v>
      </c>
      <c r="B17" s="23" t="s">
        <v>23</v>
      </c>
      <c r="C17" s="4"/>
      <c r="D17" s="4"/>
    </row>
    <row r="18" spans="1:4" x14ac:dyDescent="0.2">
      <c r="A18" s="12" t="s">
        <v>28</v>
      </c>
      <c r="B18" s="3"/>
      <c r="C18" s="4"/>
      <c r="D18" s="4"/>
    </row>
    <row r="19" spans="1:4" x14ac:dyDescent="0.2">
      <c r="A19" s="3">
        <v>1</v>
      </c>
      <c r="B19" s="24">
        <v>5800</v>
      </c>
      <c r="C19" s="4"/>
      <c r="D19" s="4"/>
    </row>
    <row r="20" spans="1:4" x14ac:dyDescent="0.2">
      <c r="A20" s="3" t="s">
        <v>48</v>
      </c>
      <c r="B20" s="24">
        <v>5800</v>
      </c>
      <c r="C20" s="4"/>
      <c r="D20" s="4"/>
    </row>
    <row r="21" spans="1:4" x14ac:dyDescent="0.2">
      <c r="A21" s="3" t="s">
        <v>49</v>
      </c>
      <c r="B21" s="24">
        <v>6400</v>
      </c>
      <c r="C21" s="4"/>
      <c r="D21" s="4"/>
    </row>
    <row r="22" spans="1:4" x14ac:dyDescent="0.2">
      <c r="A22" s="3" t="s">
        <v>50</v>
      </c>
      <c r="B22" s="24">
        <v>6400</v>
      </c>
      <c r="C22" s="4"/>
      <c r="D22" s="4"/>
    </row>
    <row r="23" spans="1:4" x14ac:dyDescent="0.2">
      <c r="A23" s="3" t="s">
        <v>56</v>
      </c>
      <c r="B23" s="24">
        <v>7800</v>
      </c>
      <c r="C23" s="4"/>
      <c r="D23" s="4"/>
    </row>
    <row r="24" spans="1:4" x14ac:dyDescent="0.2">
      <c r="A24" s="3">
        <v>2</v>
      </c>
      <c r="B24" s="24">
        <v>6800</v>
      </c>
      <c r="C24" s="4"/>
      <c r="D24" s="4"/>
    </row>
    <row r="25" spans="1:4" x14ac:dyDescent="0.2">
      <c r="A25" s="3" t="s">
        <v>54</v>
      </c>
      <c r="B25" s="24">
        <v>6800</v>
      </c>
      <c r="C25" s="4"/>
      <c r="D25" s="4"/>
    </row>
    <row r="26" spans="1:4" x14ac:dyDescent="0.2">
      <c r="A26" s="3" t="s">
        <v>51</v>
      </c>
      <c r="B26" s="24">
        <v>6800</v>
      </c>
      <c r="C26" s="4"/>
      <c r="D26" s="4"/>
    </row>
    <row r="27" spans="1:4" x14ac:dyDescent="0.2">
      <c r="A27" s="3" t="s">
        <v>57</v>
      </c>
      <c r="B27" s="24">
        <v>8200</v>
      </c>
      <c r="C27" s="4"/>
      <c r="D27" s="4"/>
    </row>
    <row r="28" spans="1:4" x14ac:dyDescent="0.2">
      <c r="A28" s="3" t="s">
        <v>52</v>
      </c>
      <c r="B28" s="24">
        <v>8200</v>
      </c>
      <c r="C28" s="4"/>
      <c r="D28" s="4"/>
    </row>
    <row r="29" spans="1:4" ht="15" customHeight="1" x14ac:dyDescent="0.2">
      <c r="A29" s="20"/>
      <c r="C29" s="5"/>
      <c r="D29" s="5"/>
    </row>
    <row r="30" spans="1:4" x14ac:dyDescent="0.2">
      <c r="A30" s="20"/>
      <c r="C30" s="4"/>
      <c r="D30" s="4"/>
    </row>
    <row r="31" spans="1:4" x14ac:dyDescent="0.2">
      <c r="A31" s="20" t="s">
        <v>35</v>
      </c>
      <c r="B31" s="2"/>
      <c r="C31" s="4"/>
      <c r="D31" s="4"/>
    </row>
    <row r="32" spans="1:4" x14ac:dyDescent="0.2">
      <c r="A32" s="3" t="s">
        <v>53</v>
      </c>
      <c r="B32" s="23" t="s">
        <v>23</v>
      </c>
      <c r="C32" s="4"/>
      <c r="D32" s="4"/>
    </row>
    <row r="33" spans="1:4" x14ac:dyDescent="0.2">
      <c r="A33" s="12" t="s">
        <v>29</v>
      </c>
      <c r="B33" s="3"/>
      <c r="C33" s="4"/>
      <c r="D33" s="4"/>
    </row>
    <row r="34" spans="1:4" x14ac:dyDescent="0.2">
      <c r="A34" s="3">
        <v>1</v>
      </c>
      <c r="B34" s="24">
        <v>9600</v>
      </c>
      <c r="C34" s="4"/>
      <c r="D34" s="4"/>
    </row>
    <row r="35" spans="1:4" x14ac:dyDescent="0.2">
      <c r="A35" s="3" t="s">
        <v>48</v>
      </c>
      <c r="B35" s="24">
        <v>9600</v>
      </c>
      <c r="C35" s="4"/>
      <c r="D35" s="4"/>
    </row>
    <row r="36" spans="1:4" x14ac:dyDescent="0.2">
      <c r="A36" s="3" t="s">
        <v>49</v>
      </c>
      <c r="B36" s="24">
        <v>10200</v>
      </c>
      <c r="C36" s="4"/>
      <c r="D36" s="4"/>
    </row>
    <row r="37" spans="1:4" x14ac:dyDescent="0.2">
      <c r="A37" s="3" t="s">
        <v>50</v>
      </c>
      <c r="B37" s="24">
        <v>10200</v>
      </c>
      <c r="C37" s="4"/>
      <c r="D37" s="4"/>
    </row>
    <row r="38" spans="1:4" x14ac:dyDescent="0.2">
      <c r="A38" s="3" t="s">
        <v>56</v>
      </c>
      <c r="B38" s="24">
        <v>16600</v>
      </c>
      <c r="C38" s="4"/>
      <c r="D38" s="4"/>
    </row>
    <row r="39" spans="1:4" x14ac:dyDescent="0.2">
      <c r="A39" s="3">
        <v>2</v>
      </c>
      <c r="B39" s="24">
        <v>10500</v>
      </c>
      <c r="C39" s="4"/>
      <c r="D39" s="4"/>
    </row>
    <row r="40" spans="1:4" x14ac:dyDescent="0.2">
      <c r="A40" s="3" t="s">
        <v>54</v>
      </c>
      <c r="B40" s="24">
        <v>10500</v>
      </c>
      <c r="C40" s="4"/>
      <c r="D40" s="4"/>
    </row>
    <row r="41" spans="1:4" x14ac:dyDescent="0.2">
      <c r="A41" s="3" t="s">
        <v>51</v>
      </c>
      <c r="B41" s="24">
        <v>10500</v>
      </c>
      <c r="C41" s="4"/>
      <c r="D41" s="4"/>
    </row>
    <row r="42" spans="1:4" x14ac:dyDescent="0.2">
      <c r="A42" s="3" t="s">
        <v>57</v>
      </c>
      <c r="B42" s="24">
        <v>11900</v>
      </c>
      <c r="C42" s="4"/>
      <c r="D42" s="4"/>
    </row>
    <row r="43" spans="1:4" x14ac:dyDescent="0.2">
      <c r="A43" s="3" t="s">
        <v>52</v>
      </c>
      <c r="B43" s="24">
        <v>11900</v>
      </c>
      <c r="C43" s="4"/>
      <c r="D43" s="4"/>
    </row>
    <row r="46" spans="1:4" x14ac:dyDescent="0.2">
      <c r="A46" s="20" t="s">
        <v>35</v>
      </c>
      <c r="B46" s="2"/>
      <c r="C46" s="4"/>
      <c r="D46" s="4"/>
    </row>
    <row r="47" spans="1:4" x14ac:dyDescent="0.2">
      <c r="A47" s="3" t="s">
        <v>53</v>
      </c>
      <c r="B47" s="23" t="s">
        <v>23</v>
      </c>
      <c r="C47" s="4"/>
      <c r="D47" s="4"/>
    </row>
    <row r="48" spans="1:4" x14ac:dyDescent="0.2">
      <c r="A48" s="12" t="s">
        <v>30</v>
      </c>
      <c r="B48" s="3"/>
      <c r="C48" s="4"/>
      <c r="D48" s="4"/>
    </row>
    <row r="49" spans="1:4" x14ac:dyDescent="0.2">
      <c r="A49" s="3">
        <v>1</v>
      </c>
      <c r="B49" s="24">
        <v>12500</v>
      </c>
      <c r="C49" s="4"/>
      <c r="D49" s="4"/>
    </row>
    <row r="50" spans="1:4" x14ac:dyDescent="0.2">
      <c r="A50" s="3" t="s">
        <v>48</v>
      </c>
      <c r="B50" s="24">
        <v>12500</v>
      </c>
      <c r="C50" s="4"/>
      <c r="D50" s="4"/>
    </row>
    <row r="51" spans="1:4" x14ac:dyDescent="0.2">
      <c r="A51" s="3" t="s">
        <v>49</v>
      </c>
      <c r="B51" s="24">
        <v>12900</v>
      </c>
      <c r="C51" s="4"/>
      <c r="D51" s="4"/>
    </row>
    <row r="52" spans="1:4" x14ac:dyDescent="0.2">
      <c r="A52" s="3" t="s">
        <v>50</v>
      </c>
      <c r="B52" s="24">
        <v>12900</v>
      </c>
      <c r="C52" s="4"/>
      <c r="D52" s="4"/>
    </row>
    <row r="53" spans="1:4" x14ac:dyDescent="0.2">
      <c r="A53" s="3" t="s">
        <v>56</v>
      </c>
      <c r="B53" s="24">
        <v>14300</v>
      </c>
      <c r="C53" s="4"/>
      <c r="D53" s="4"/>
    </row>
    <row r="54" spans="1:4" x14ac:dyDescent="0.2">
      <c r="A54" s="3">
        <v>2</v>
      </c>
      <c r="B54" s="24">
        <v>13500</v>
      </c>
      <c r="C54" s="4"/>
      <c r="D54" s="4"/>
    </row>
    <row r="55" spans="1:4" x14ac:dyDescent="0.2">
      <c r="A55" s="3" t="s">
        <v>54</v>
      </c>
      <c r="B55" s="24">
        <v>13500</v>
      </c>
      <c r="C55" s="4"/>
      <c r="D55" s="4"/>
    </row>
    <row r="56" spans="1:4" x14ac:dyDescent="0.2">
      <c r="A56" s="3" t="s">
        <v>51</v>
      </c>
      <c r="B56" s="24">
        <v>13500</v>
      </c>
      <c r="C56" s="4"/>
      <c r="D56" s="4"/>
    </row>
    <row r="57" spans="1:4" x14ac:dyDescent="0.2">
      <c r="A57" s="3" t="s">
        <v>57</v>
      </c>
      <c r="B57" s="24">
        <v>14900</v>
      </c>
      <c r="C57" s="4"/>
      <c r="D57" s="4"/>
    </row>
    <row r="58" spans="1:4" x14ac:dyDescent="0.2">
      <c r="A58" s="3" t="s">
        <v>52</v>
      </c>
      <c r="B58" s="24">
        <v>14900</v>
      </c>
      <c r="C58" s="4"/>
      <c r="D58" s="4"/>
    </row>
    <row r="61" spans="1:4" x14ac:dyDescent="0.2">
      <c r="A61" s="20" t="s">
        <v>35</v>
      </c>
      <c r="B61" s="2"/>
      <c r="C61" s="4"/>
      <c r="D61" s="4"/>
    </row>
    <row r="62" spans="1:4" x14ac:dyDescent="0.2">
      <c r="A62" s="3" t="s">
        <v>53</v>
      </c>
      <c r="B62" s="23" t="s">
        <v>23</v>
      </c>
      <c r="C62" s="4"/>
      <c r="D62" s="4"/>
    </row>
    <row r="63" spans="1:4" x14ac:dyDescent="0.2">
      <c r="A63" s="12" t="s">
        <v>36</v>
      </c>
      <c r="B63" s="3"/>
      <c r="C63" s="4"/>
      <c r="D63" s="4"/>
    </row>
    <row r="64" spans="1:4" x14ac:dyDescent="0.2">
      <c r="A64" s="3">
        <v>1</v>
      </c>
      <c r="B64" s="24">
        <v>390000</v>
      </c>
      <c r="C64" s="4"/>
      <c r="D64" s="4"/>
    </row>
    <row r="65" spans="1:4" x14ac:dyDescent="0.2">
      <c r="A65" s="3">
        <v>2</v>
      </c>
      <c r="B65" s="24">
        <v>390000</v>
      </c>
      <c r="C65" s="4"/>
      <c r="D65" s="4"/>
    </row>
    <row r="66" spans="1:4" x14ac:dyDescent="0.2">
      <c r="A66" s="3">
        <v>3</v>
      </c>
      <c r="B66" s="24">
        <v>390000</v>
      </c>
    </row>
    <row r="67" spans="1:4" x14ac:dyDescent="0.2">
      <c r="A67" s="3">
        <v>4</v>
      </c>
      <c r="B67" s="24">
        <v>390000</v>
      </c>
    </row>
    <row r="68" spans="1:4" x14ac:dyDescent="0.2">
      <c r="A68" s="3">
        <v>5</v>
      </c>
      <c r="B68" s="24">
        <v>390000</v>
      </c>
    </row>
    <row r="69" spans="1:4" x14ac:dyDescent="0.2">
      <c r="A69" s="3">
        <v>6</v>
      </c>
      <c r="B69" s="24">
        <v>390000</v>
      </c>
    </row>
  </sheetData>
  <pageMargins left="0.75" right="0.75" top="1" bottom="1" header="0.5" footer="0.5"/>
  <pageSetup paperSize="9" orientation="portrait"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I44"/>
  <sheetViews>
    <sheetView workbookViewId="0">
      <pane xSplit="1" topLeftCell="H1" activePane="topRight" state="frozen"/>
      <selection pane="topRight" activeCell="H1" sqref="H1:H1048576"/>
    </sheetView>
  </sheetViews>
  <sheetFormatPr defaultColWidth="8.7109375" defaultRowHeight="12.75" x14ac:dyDescent="0.2"/>
  <cols>
    <col min="1" max="1" width="82.5703125" style="201" customWidth="1"/>
    <col min="2" max="5" width="8.7109375" style="201" hidden="1" customWidth="1"/>
    <col min="6" max="7" width="0" style="201" hidden="1" customWidth="1"/>
    <col min="8" max="16384" width="8.7109375" style="201"/>
  </cols>
  <sheetData>
    <row r="1" spans="1:9" x14ac:dyDescent="0.2">
      <c r="A1" s="68" t="s">
        <v>133</v>
      </c>
    </row>
    <row r="2" spans="1:9" x14ac:dyDescent="0.2">
      <c r="A2" s="163" t="s">
        <v>196</v>
      </c>
    </row>
    <row r="3" spans="1:9" x14ac:dyDescent="0.2">
      <c r="A3" s="153" t="s">
        <v>159</v>
      </c>
    </row>
    <row r="4" spans="1:9" x14ac:dyDescent="0.2">
      <c r="A4" s="78"/>
      <c r="B4" s="288" t="e">
        <f>'Отдыхай и катай|FIT15'!D3</f>
        <v>#REF!</v>
      </c>
      <c r="C4" s="288" t="e">
        <f>'Отдыхай и катай|FIT15'!E3</f>
        <v>#REF!</v>
      </c>
      <c r="D4" s="288" t="e">
        <f>'Отдыхай и катай|FIT15'!F3</f>
        <v>#REF!</v>
      </c>
      <c r="E4" s="288" t="e">
        <f>'Отдыхай и катай|FIT15'!G3</f>
        <v>#REF!</v>
      </c>
      <c r="F4" s="288" t="e">
        <f>'Отдыхай и катай|FIT15'!H3</f>
        <v>#REF!</v>
      </c>
      <c r="G4" s="288" t="e">
        <f>'Отдыхай и катай|FIT15'!I3</f>
        <v>#REF!</v>
      </c>
      <c r="H4" s="288" t="e">
        <f>'Отдыхай и катай|FIT15'!J3</f>
        <v>#REF!</v>
      </c>
      <c r="I4" s="288" t="e">
        <f>'Отдыхай и катай|FIT15'!K3</f>
        <v>#REF!</v>
      </c>
    </row>
    <row r="5" spans="1:9" x14ac:dyDescent="0.2">
      <c r="A5" s="101" t="s">
        <v>124</v>
      </c>
      <c r="B5" s="288" t="e">
        <f>'Отдыхай и катай|FIT15'!D4</f>
        <v>#REF!</v>
      </c>
      <c r="C5" s="288" t="e">
        <f>'Отдыхай и катай|FIT15'!E4</f>
        <v>#REF!</v>
      </c>
      <c r="D5" s="288" t="e">
        <f>'Отдыхай и катай|FIT15'!F4</f>
        <v>#REF!</v>
      </c>
      <c r="E5" s="288" t="e">
        <f>'Отдыхай и катай|FIT15'!G4</f>
        <v>#REF!</v>
      </c>
      <c r="F5" s="288" t="e">
        <f>'Отдыхай и катай|FIT15'!H4</f>
        <v>#REF!</v>
      </c>
      <c r="G5" s="288" t="e">
        <f>'Отдыхай и катай|FIT15'!I4</f>
        <v>#REF!</v>
      </c>
      <c r="H5" s="288" t="e">
        <f>'Отдыхай и катай|FIT15'!J4</f>
        <v>#REF!</v>
      </c>
      <c r="I5" s="288" t="e">
        <f>'Отдыхай и катай|FIT15'!K4</f>
        <v>#REF!</v>
      </c>
    </row>
    <row r="6" spans="1:9" x14ac:dyDescent="0.2">
      <c r="A6" s="73" t="s">
        <v>144</v>
      </c>
      <c r="B6" s="277"/>
      <c r="C6" s="277"/>
      <c r="D6" s="277"/>
      <c r="E6" s="277"/>
      <c r="F6" s="277"/>
      <c r="G6" s="277"/>
      <c r="H6" s="277"/>
      <c r="I6" s="277"/>
    </row>
    <row r="7" spans="1:9" x14ac:dyDescent="0.2">
      <c r="A7" s="74">
        <v>1</v>
      </c>
      <c r="B7" s="278" t="e">
        <f>ROUNDUP('Отдыхай и катай|FIT15'!D6*0.87,)</f>
        <v>#REF!</v>
      </c>
      <c r="C7" s="278" t="e">
        <f>ROUNDUP('Отдыхай и катай|FIT15'!E6*0.87,)</f>
        <v>#REF!</v>
      </c>
      <c r="D7" s="278" t="e">
        <f>ROUNDUP('Отдыхай и катай|FIT15'!F6*0.87,)</f>
        <v>#REF!</v>
      </c>
      <c r="E7" s="278" t="e">
        <f>ROUNDUP('Отдыхай и катай|FIT15'!G6*0.87,)</f>
        <v>#REF!</v>
      </c>
      <c r="F7" s="278" t="e">
        <f>ROUNDUP('Отдыхай и катай|FIT15'!H6*0.87,)</f>
        <v>#REF!</v>
      </c>
      <c r="G7" s="278" t="e">
        <f>ROUNDUP('Отдыхай и катай|FIT15'!I6*0.87,)</f>
        <v>#REF!</v>
      </c>
      <c r="H7" s="278" t="e">
        <f>ROUNDUP('Отдыхай и катай|FIT15'!J6*0.87,)</f>
        <v>#REF!</v>
      </c>
      <c r="I7" s="278" t="e">
        <f>ROUNDUP('Отдыхай и катай|FIT15'!K6*0.87,)</f>
        <v>#REF!</v>
      </c>
    </row>
    <row r="8" spans="1:9" x14ac:dyDescent="0.2">
      <c r="A8" s="74">
        <v>2</v>
      </c>
      <c r="B8" s="278" t="e">
        <f>ROUNDUP('Отдыхай и катай|FIT15'!D7*0.87,)</f>
        <v>#REF!</v>
      </c>
      <c r="C8" s="278" t="e">
        <f>ROUNDUP('Отдыхай и катай|FIT15'!E7*0.87,)</f>
        <v>#REF!</v>
      </c>
      <c r="D8" s="278" t="e">
        <f>ROUNDUP('Отдыхай и катай|FIT15'!F7*0.87,)</f>
        <v>#REF!</v>
      </c>
      <c r="E8" s="278" t="e">
        <f>ROUNDUP('Отдыхай и катай|FIT15'!G7*0.87,)</f>
        <v>#REF!</v>
      </c>
      <c r="F8" s="278" t="e">
        <f>ROUNDUP('Отдыхай и катай|FIT15'!H7*0.87,)</f>
        <v>#REF!</v>
      </c>
      <c r="G8" s="278" t="e">
        <f>ROUNDUP('Отдыхай и катай|FIT15'!I7*0.87,)</f>
        <v>#REF!</v>
      </c>
      <c r="H8" s="278" t="e">
        <f>ROUNDUP('Отдыхай и катай|FIT15'!J7*0.87,)</f>
        <v>#REF!</v>
      </c>
      <c r="I8" s="278" t="e">
        <f>ROUNDUP('Отдыхай и катай|FIT15'!K7*0.87,)</f>
        <v>#REF!</v>
      </c>
    </row>
    <row r="9" spans="1:9" x14ac:dyDescent="0.2">
      <c r="A9" s="73" t="s">
        <v>145</v>
      </c>
      <c r="B9" s="278"/>
      <c r="C9" s="278"/>
      <c r="D9" s="278"/>
      <c r="E9" s="278"/>
      <c r="F9" s="278"/>
      <c r="G9" s="278"/>
      <c r="H9" s="278"/>
      <c r="I9" s="278"/>
    </row>
    <row r="10" spans="1:9" x14ac:dyDescent="0.2">
      <c r="A10" s="74">
        <v>1</v>
      </c>
      <c r="B10" s="278" t="e">
        <f>ROUNDUP('Отдыхай и катай|FIT15'!D9*0.87,)</f>
        <v>#REF!</v>
      </c>
      <c r="C10" s="278" t="e">
        <f>ROUNDUP('Отдыхай и катай|FIT15'!E9*0.87,)</f>
        <v>#REF!</v>
      </c>
      <c r="D10" s="278" t="e">
        <f>ROUNDUP('Отдыхай и катай|FIT15'!F9*0.87,)</f>
        <v>#REF!</v>
      </c>
      <c r="E10" s="278" t="e">
        <f>ROUNDUP('Отдыхай и катай|FIT15'!G9*0.87,)</f>
        <v>#REF!</v>
      </c>
      <c r="F10" s="278" t="e">
        <f>ROUNDUP('Отдыхай и катай|FIT15'!H9*0.87,)</f>
        <v>#REF!</v>
      </c>
      <c r="G10" s="278" t="e">
        <f>ROUNDUP('Отдыхай и катай|FIT15'!I9*0.87,)</f>
        <v>#REF!</v>
      </c>
      <c r="H10" s="278" t="e">
        <f>ROUNDUP('Отдыхай и катай|FIT15'!J9*0.87,)</f>
        <v>#REF!</v>
      </c>
      <c r="I10" s="278" t="e">
        <f>ROUNDUP('Отдыхай и катай|FIT15'!K9*0.87,)</f>
        <v>#REF!</v>
      </c>
    </row>
    <row r="11" spans="1:9" ht="11.45" customHeight="1" x14ac:dyDescent="0.2">
      <c r="A11" s="74">
        <v>2</v>
      </c>
      <c r="B11" s="278" t="e">
        <f>ROUNDUP('Отдыхай и катай|FIT15'!D10*0.87,)</f>
        <v>#REF!</v>
      </c>
      <c r="C11" s="278" t="e">
        <f>ROUNDUP('Отдыхай и катай|FIT15'!E10*0.87,)</f>
        <v>#REF!</v>
      </c>
      <c r="D11" s="278" t="e">
        <f>ROUNDUP('Отдыхай и катай|FIT15'!F10*0.87,)</f>
        <v>#REF!</v>
      </c>
      <c r="E11" s="278" t="e">
        <f>ROUNDUP('Отдыхай и катай|FIT15'!G10*0.87,)</f>
        <v>#REF!</v>
      </c>
      <c r="F11" s="278" t="e">
        <f>ROUNDUP('Отдыхай и катай|FIT15'!H10*0.87,)</f>
        <v>#REF!</v>
      </c>
      <c r="G11" s="278" t="e">
        <f>ROUNDUP('Отдыхай и катай|FIT15'!I10*0.87,)</f>
        <v>#REF!</v>
      </c>
      <c r="H11" s="278" t="e">
        <f>ROUNDUP('Отдыхай и катай|FIT15'!J10*0.87,)</f>
        <v>#REF!</v>
      </c>
      <c r="I11" s="278" t="e">
        <f>ROUNDUP('Отдыхай и катай|FIT15'!K10*0.87,)</f>
        <v>#REF!</v>
      </c>
    </row>
    <row r="12" spans="1:9" x14ac:dyDescent="0.2">
      <c r="A12" s="86" t="s">
        <v>134</v>
      </c>
      <c r="B12" s="278"/>
      <c r="C12" s="278"/>
      <c r="D12" s="278"/>
      <c r="E12" s="278"/>
      <c r="F12" s="278"/>
      <c r="G12" s="278"/>
      <c r="H12" s="278"/>
      <c r="I12" s="278"/>
    </row>
    <row r="13" spans="1:9" x14ac:dyDescent="0.2">
      <c r="A13" s="87">
        <v>1</v>
      </c>
      <c r="B13" s="278" t="e">
        <f>ROUNDUP('Отдыхай и катай|FIT15'!D12*0.87,)</f>
        <v>#REF!</v>
      </c>
      <c r="C13" s="278" t="e">
        <f>ROUNDUP('Отдыхай и катай|FIT15'!E12*0.87,)</f>
        <v>#REF!</v>
      </c>
      <c r="D13" s="278" t="e">
        <f>ROUNDUP('Отдыхай и катай|FIT15'!F12*0.87,)</f>
        <v>#REF!</v>
      </c>
      <c r="E13" s="278" t="e">
        <f>ROUNDUP('Отдыхай и катай|FIT15'!G12*0.87,)</f>
        <v>#REF!</v>
      </c>
      <c r="F13" s="278" t="e">
        <f>ROUNDUP('Отдыхай и катай|FIT15'!H12*0.87,)</f>
        <v>#REF!</v>
      </c>
      <c r="G13" s="278" t="e">
        <f>ROUNDUP('Отдыхай и катай|FIT15'!I12*0.87,)</f>
        <v>#REF!</v>
      </c>
      <c r="H13" s="278" t="e">
        <f>ROUNDUP('Отдыхай и катай|FIT15'!J12*0.87,)</f>
        <v>#REF!</v>
      </c>
      <c r="I13" s="278" t="e">
        <f>ROUNDUP('Отдыхай и катай|FIT15'!K12*0.87,)</f>
        <v>#REF!</v>
      </c>
    </row>
    <row r="14" spans="1:9" x14ac:dyDescent="0.2">
      <c r="A14" s="87">
        <v>2</v>
      </c>
      <c r="B14" s="278" t="e">
        <f>ROUNDUP('Отдыхай и катай|FIT15'!D13*0.87,)</f>
        <v>#REF!</v>
      </c>
      <c r="C14" s="278" t="e">
        <f>ROUNDUP('Отдыхай и катай|FIT15'!E13*0.87,)</f>
        <v>#REF!</v>
      </c>
      <c r="D14" s="278" t="e">
        <f>ROUNDUP('Отдыхай и катай|FIT15'!F13*0.87,)</f>
        <v>#REF!</v>
      </c>
      <c r="E14" s="278" t="e">
        <f>ROUNDUP('Отдыхай и катай|FIT15'!G13*0.87,)</f>
        <v>#REF!</v>
      </c>
      <c r="F14" s="278" t="e">
        <f>ROUNDUP('Отдыхай и катай|FIT15'!H13*0.87,)</f>
        <v>#REF!</v>
      </c>
      <c r="G14" s="278" t="e">
        <f>ROUNDUP('Отдыхай и катай|FIT15'!I13*0.87,)</f>
        <v>#REF!</v>
      </c>
      <c r="H14" s="278" t="e">
        <f>ROUNDUP('Отдыхай и катай|FIT15'!J13*0.87,)</f>
        <v>#REF!</v>
      </c>
      <c r="I14" s="278" t="e">
        <f>ROUNDUP('Отдыхай и катай|FIT15'!K13*0.87,)</f>
        <v>#REF!</v>
      </c>
    </row>
    <row r="15" spans="1:9" x14ac:dyDescent="0.2">
      <c r="A15" s="86" t="s">
        <v>136</v>
      </c>
      <c r="B15" s="278"/>
      <c r="C15" s="278"/>
      <c r="D15" s="278"/>
      <c r="E15" s="278"/>
      <c r="F15" s="278"/>
      <c r="G15" s="278"/>
      <c r="H15" s="278"/>
      <c r="I15" s="278"/>
    </row>
    <row r="16" spans="1:9" x14ac:dyDescent="0.2">
      <c r="A16" s="87">
        <v>1</v>
      </c>
      <c r="B16" s="278" t="e">
        <f>ROUNDUP('Отдыхай и катай|FIT15'!D15*0.87,)</f>
        <v>#REF!</v>
      </c>
      <c r="C16" s="278" t="e">
        <f>ROUNDUP('Отдыхай и катай|FIT15'!E15*0.87,)</f>
        <v>#REF!</v>
      </c>
      <c r="D16" s="278" t="e">
        <f>ROUNDUP('Отдыхай и катай|FIT15'!F15*0.87,)</f>
        <v>#REF!</v>
      </c>
      <c r="E16" s="278" t="e">
        <f>ROUNDUP('Отдыхай и катай|FIT15'!G15*0.87,)</f>
        <v>#REF!</v>
      </c>
      <c r="F16" s="278" t="e">
        <f>ROUNDUP('Отдыхай и катай|FIT15'!H15*0.87,)</f>
        <v>#REF!</v>
      </c>
      <c r="G16" s="278" t="e">
        <f>ROUNDUP('Отдыхай и катай|FIT15'!I15*0.87,)</f>
        <v>#REF!</v>
      </c>
      <c r="H16" s="278" t="e">
        <f>ROUNDUP('Отдыхай и катай|FIT15'!J15*0.87,)</f>
        <v>#REF!</v>
      </c>
      <c r="I16" s="278" t="e">
        <f>ROUNDUP('Отдыхай и катай|FIT15'!K15*0.87,)</f>
        <v>#REF!</v>
      </c>
    </row>
    <row r="17" spans="1:9" x14ac:dyDescent="0.2">
      <c r="A17" s="87">
        <v>2</v>
      </c>
      <c r="B17" s="278" t="e">
        <f>ROUNDUP('Отдыхай и катай|FIT15'!D16*0.87,)</f>
        <v>#REF!</v>
      </c>
      <c r="C17" s="278" t="e">
        <f>ROUNDUP('Отдыхай и катай|FIT15'!E16*0.87,)</f>
        <v>#REF!</v>
      </c>
      <c r="D17" s="278" t="e">
        <f>ROUNDUP('Отдыхай и катай|FIT15'!F16*0.87,)</f>
        <v>#REF!</v>
      </c>
      <c r="E17" s="278" t="e">
        <f>ROUNDUP('Отдыхай и катай|FIT15'!G16*0.87,)</f>
        <v>#REF!</v>
      </c>
      <c r="F17" s="278" t="e">
        <f>ROUNDUP('Отдыхай и катай|FIT15'!H16*0.87,)</f>
        <v>#REF!</v>
      </c>
      <c r="G17" s="278" t="e">
        <f>ROUNDUP('Отдыхай и катай|FIT15'!I16*0.87,)</f>
        <v>#REF!</v>
      </c>
      <c r="H17" s="278" t="e">
        <f>ROUNDUP('Отдыхай и катай|FIT15'!J16*0.87,)</f>
        <v>#REF!</v>
      </c>
      <c r="I17" s="278" t="e">
        <f>ROUNDUP('Отдыхай и катай|FIT15'!K16*0.87,)</f>
        <v>#REF!</v>
      </c>
    </row>
    <row r="18" spans="1:9" x14ac:dyDescent="0.2">
      <c r="A18" s="86" t="s">
        <v>138</v>
      </c>
      <c r="B18" s="278"/>
      <c r="C18" s="278"/>
      <c r="D18" s="278"/>
      <c r="E18" s="278"/>
      <c r="F18" s="278"/>
      <c r="G18" s="278"/>
      <c r="H18" s="278"/>
      <c r="I18" s="278"/>
    </row>
    <row r="19" spans="1:9" x14ac:dyDescent="0.2">
      <c r="A19" s="87" t="s">
        <v>78</v>
      </c>
      <c r="B19" s="278" t="e">
        <f>ROUNDUP('Отдыхай и катай|FIT15'!D18*0.87,)</f>
        <v>#REF!</v>
      </c>
      <c r="C19" s="278" t="e">
        <f>ROUNDUP('Отдыхай и катай|FIT15'!E18*0.87,)</f>
        <v>#REF!</v>
      </c>
      <c r="D19" s="278" t="e">
        <f>ROUNDUP('Отдыхай и катай|FIT15'!F18*0.87,)</f>
        <v>#REF!</v>
      </c>
      <c r="E19" s="278" t="e">
        <f>ROUNDUP('Отдыхай и катай|FIT15'!G18*0.87,)</f>
        <v>#REF!</v>
      </c>
      <c r="F19" s="278" t="e">
        <f>ROUNDUP('Отдыхай и катай|FIT15'!H18*0.87,)</f>
        <v>#REF!</v>
      </c>
      <c r="G19" s="278" t="e">
        <f>ROUNDUP('Отдыхай и катай|FIT15'!I18*0.87,)</f>
        <v>#REF!</v>
      </c>
      <c r="H19" s="278" t="e">
        <f>ROUNDUP('Отдыхай и катай|FIT15'!J18*0.87,)</f>
        <v>#REF!</v>
      </c>
      <c r="I19" s="278" t="e">
        <f>ROUNDUP('Отдыхай и катай|FIT15'!K18*0.87,)</f>
        <v>#REF!</v>
      </c>
    </row>
    <row r="20" spans="1:9" x14ac:dyDescent="0.2">
      <c r="A20" s="86" t="s">
        <v>137</v>
      </c>
      <c r="B20" s="278"/>
      <c r="C20" s="278"/>
      <c r="D20" s="278"/>
      <c r="E20" s="278"/>
      <c r="F20" s="278"/>
      <c r="G20" s="278"/>
      <c r="H20" s="278"/>
      <c r="I20" s="278"/>
    </row>
    <row r="21" spans="1:9" ht="13.5" thickBot="1" x14ac:dyDescent="0.25">
      <c r="A21" s="87" t="s">
        <v>67</v>
      </c>
      <c r="B21" s="278" t="e">
        <f>ROUNDUP('Отдыхай и катай|FIT15'!D20*0.87,)</f>
        <v>#REF!</v>
      </c>
      <c r="C21" s="278" t="e">
        <f>ROUNDUP('Отдыхай и катай|FIT15'!E20*0.87,)</f>
        <v>#REF!</v>
      </c>
      <c r="D21" s="278" t="e">
        <f>ROUNDUP('Отдыхай и катай|FIT15'!F20*0.87,)</f>
        <v>#REF!</v>
      </c>
      <c r="E21" s="278" t="e">
        <f>ROUNDUP('Отдыхай и катай|FIT15'!G20*0.87,)</f>
        <v>#REF!</v>
      </c>
      <c r="F21" s="278" t="e">
        <f>ROUNDUP('Отдыхай и катай|FIT15'!H20*0.87,)</f>
        <v>#REF!</v>
      </c>
      <c r="G21" s="278" t="e">
        <f>ROUNDUP('Отдыхай и катай|FIT15'!I20*0.87,)</f>
        <v>#REF!</v>
      </c>
      <c r="H21" s="278" t="e">
        <f>ROUNDUP('Отдыхай и катай|FIT15'!J20*0.87,)</f>
        <v>#REF!</v>
      </c>
      <c r="I21" s="278" t="e">
        <f>ROUNDUP('Отдыхай и катай|FIT15'!K20*0.87,)</f>
        <v>#REF!</v>
      </c>
    </row>
    <row r="22" spans="1:9" s="126" customFormat="1" thickBot="1" x14ac:dyDescent="0.25">
      <c r="A22" s="263" t="s">
        <v>348</v>
      </c>
      <c r="B22" s="282"/>
      <c r="C22" s="282"/>
      <c r="D22" s="282"/>
      <c r="E22" s="282"/>
      <c r="F22" s="282"/>
      <c r="G22" s="282"/>
    </row>
    <row r="23" spans="1:9" s="126" customFormat="1" ht="24" x14ac:dyDescent="0.2">
      <c r="A23" s="264" t="s">
        <v>349</v>
      </c>
    </row>
    <row r="24" spans="1:9" s="126" customFormat="1" ht="12" x14ac:dyDescent="0.2">
      <c r="A24" s="265" t="s">
        <v>127</v>
      </c>
    </row>
    <row r="25" spans="1:9" s="126" customFormat="1" ht="12" x14ac:dyDescent="0.2">
      <c r="A25" s="266" t="s">
        <v>128</v>
      </c>
    </row>
    <row r="26" spans="1:9" s="126" customFormat="1" ht="12" x14ac:dyDescent="0.2">
      <c r="A26" s="266" t="s">
        <v>129</v>
      </c>
    </row>
    <row r="27" spans="1:9" s="126" customFormat="1" ht="24" x14ac:dyDescent="0.2">
      <c r="A27" s="267" t="s">
        <v>130</v>
      </c>
    </row>
    <row r="28" spans="1:9" s="126" customFormat="1" ht="12" x14ac:dyDescent="0.2">
      <c r="A28" s="223" t="s">
        <v>243</v>
      </c>
    </row>
    <row r="29" spans="1:9" s="126" customFormat="1" ht="84" x14ac:dyDescent="0.2">
      <c r="A29" s="211" t="s">
        <v>350</v>
      </c>
    </row>
    <row r="30" spans="1:9" s="126" customFormat="1" thickBot="1" x14ac:dyDescent="0.25">
      <c r="A30" s="208"/>
    </row>
    <row r="31" spans="1:9" s="126" customFormat="1" thickBot="1" x14ac:dyDescent="0.25">
      <c r="A31" s="255" t="s">
        <v>139</v>
      </c>
    </row>
    <row r="32" spans="1:9" s="126" customFormat="1" ht="12" x14ac:dyDescent="0.2">
      <c r="A32" s="302" t="s">
        <v>356</v>
      </c>
    </row>
    <row r="33" spans="1:1" s="126" customFormat="1" ht="36.75" thickBot="1" x14ac:dyDescent="0.25">
      <c r="A33" s="303" t="s">
        <v>357</v>
      </c>
    </row>
    <row r="34" spans="1:1" s="126" customFormat="1" ht="11.45" customHeight="1" x14ac:dyDescent="0.2">
      <c r="A34" s="336" t="s">
        <v>354</v>
      </c>
    </row>
    <row r="35" spans="1:1" ht="90" customHeight="1" thickBot="1" x14ac:dyDescent="0.25">
      <c r="A35" s="337"/>
    </row>
    <row r="36" spans="1:1" ht="24.75" thickBot="1" x14ac:dyDescent="0.25">
      <c r="A36" s="287" t="s">
        <v>353</v>
      </c>
    </row>
    <row r="37" spans="1:1" ht="13.9" customHeight="1" x14ac:dyDescent="0.2">
      <c r="A37" s="300" t="s">
        <v>351</v>
      </c>
    </row>
    <row r="38" spans="1:1" ht="13.15" customHeight="1" x14ac:dyDescent="0.2">
      <c r="A38" s="300" t="s">
        <v>352</v>
      </c>
    </row>
    <row r="39" spans="1:1" ht="24.75" thickBot="1" x14ac:dyDescent="0.25">
      <c r="A39" s="301" t="s">
        <v>355</v>
      </c>
    </row>
    <row r="40" spans="1:1" ht="13.5" thickBot="1" x14ac:dyDescent="0.25">
      <c r="A40" s="213" t="s">
        <v>132</v>
      </c>
    </row>
    <row r="41" spans="1:1" ht="60" x14ac:dyDescent="0.2">
      <c r="A41" s="209" t="s">
        <v>328</v>
      </c>
    </row>
    <row r="42" spans="1:1" x14ac:dyDescent="0.2">
      <c r="A42" s="276"/>
    </row>
    <row r="43" spans="1:1" x14ac:dyDescent="0.2">
      <c r="A43" s="276"/>
    </row>
    <row r="44" spans="1:1" x14ac:dyDescent="0.2">
      <c r="A44" s="276"/>
    </row>
  </sheetData>
  <mergeCells count="1">
    <mergeCell ref="A34:A35"/>
  </mergeCells>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rgb="FFFFC000"/>
  </sheetPr>
  <dimension ref="A1:I44"/>
  <sheetViews>
    <sheetView workbookViewId="0">
      <pane xSplit="1" topLeftCell="H1" activePane="topRight" state="frozen"/>
      <selection pane="topRight" activeCell="H1" sqref="H1:H1048576"/>
    </sheetView>
  </sheetViews>
  <sheetFormatPr defaultColWidth="8.7109375" defaultRowHeight="12.75" x14ac:dyDescent="0.2"/>
  <cols>
    <col min="1" max="1" width="82.5703125" style="201" customWidth="1"/>
    <col min="2" max="5" width="8.7109375" style="201" hidden="1" customWidth="1"/>
    <col min="6" max="7" width="0" style="201" hidden="1" customWidth="1"/>
    <col min="8" max="16384" width="8.7109375" style="201"/>
  </cols>
  <sheetData>
    <row r="1" spans="1:9" x14ac:dyDescent="0.2">
      <c r="A1" s="68" t="s">
        <v>133</v>
      </c>
    </row>
    <row r="2" spans="1:9" x14ac:dyDescent="0.2">
      <c r="A2" s="163" t="s">
        <v>196</v>
      </c>
    </row>
    <row r="3" spans="1:9" x14ac:dyDescent="0.2">
      <c r="A3" s="153" t="s">
        <v>159</v>
      </c>
    </row>
    <row r="4" spans="1:9" x14ac:dyDescent="0.2">
      <c r="A4" s="78"/>
      <c r="B4" s="288" t="e">
        <f>'Отдыхай и катай|FIT15'!D3</f>
        <v>#REF!</v>
      </c>
      <c r="C4" s="288" t="e">
        <f>'Отдыхай и катай|FIT15'!E3</f>
        <v>#REF!</v>
      </c>
      <c r="D4" s="288" t="e">
        <f>'Отдыхай и катай|FIT15'!F3</f>
        <v>#REF!</v>
      </c>
      <c r="E4" s="288" t="e">
        <f>'Отдыхай и катай|FIT15'!G3</f>
        <v>#REF!</v>
      </c>
      <c r="F4" s="288" t="e">
        <f>'Отдыхай и катай|FIT15'!H3</f>
        <v>#REF!</v>
      </c>
      <c r="G4" s="288" t="e">
        <f>'Отдыхай и катай|FIT15'!I3</f>
        <v>#REF!</v>
      </c>
      <c r="H4" s="288" t="e">
        <f>'Отдыхай и катай|FIT15'!J3</f>
        <v>#REF!</v>
      </c>
      <c r="I4" s="288" t="e">
        <f>'Отдыхай и катай|FIT15'!K3</f>
        <v>#REF!</v>
      </c>
    </row>
    <row r="5" spans="1:9" x14ac:dyDescent="0.2">
      <c r="A5" s="101" t="s">
        <v>124</v>
      </c>
      <c r="B5" s="288" t="e">
        <f>'Отдыхай и катай|FIT15'!D4</f>
        <v>#REF!</v>
      </c>
      <c r="C5" s="288" t="e">
        <f>'Отдыхай и катай|FIT15'!E4</f>
        <v>#REF!</v>
      </c>
      <c r="D5" s="288" t="e">
        <f>'Отдыхай и катай|FIT15'!F4</f>
        <v>#REF!</v>
      </c>
      <c r="E5" s="288" t="e">
        <f>'Отдыхай и катай|FIT15'!G4</f>
        <v>#REF!</v>
      </c>
      <c r="F5" s="288" t="e">
        <f>'Отдыхай и катай|FIT15'!H4</f>
        <v>#REF!</v>
      </c>
      <c r="G5" s="288" t="e">
        <f>'Отдыхай и катай|FIT15'!I4</f>
        <v>#REF!</v>
      </c>
      <c r="H5" s="288" t="e">
        <f>'Отдыхай и катай|FIT15'!J4</f>
        <v>#REF!</v>
      </c>
      <c r="I5" s="288" t="e">
        <f>'Отдыхай и катай|FIT15'!K4</f>
        <v>#REF!</v>
      </c>
    </row>
    <row r="6" spans="1:9" x14ac:dyDescent="0.2">
      <c r="A6" s="73" t="s">
        <v>144</v>
      </c>
      <c r="B6" s="277"/>
      <c r="C6" s="277"/>
      <c r="D6" s="277"/>
      <c r="E6" s="277"/>
      <c r="F6" s="277"/>
      <c r="G6" s="277"/>
      <c r="H6" s="277"/>
      <c r="I6" s="277"/>
    </row>
    <row r="7" spans="1:9" x14ac:dyDescent="0.2">
      <c r="A7" s="74">
        <v>1</v>
      </c>
      <c r="B7" s="278" t="e">
        <f>ROUNDUP('Отдыхай и катай|FIT15'!D6*0.87,)+25</f>
        <v>#REF!</v>
      </c>
      <c r="C7" s="278" t="e">
        <f>ROUNDUP('Отдыхай и катай|FIT15'!E6*0.87,)+25</f>
        <v>#REF!</v>
      </c>
      <c r="D7" s="278" t="e">
        <f>ROUNDUP('Отдыхай и катай|FIT15'!F6*0.87,)+25</f>
        <v>#REF!</v>
      </c>
      <c r="E7" s="278" t="e">
        <f>ROUNDUP('Отдыхай и катай|FIT15'!G6*0.87,)+25</f>
        <v>#REF!</v>
      </c>
      <c r="F7" s="278" t="e">
        <f>ROUNDUP('Отдыхай и катай|FIT15'!H6*0.87,)+25</f>
        <v>#REF!</v>
      </c>
      <c r="G7" s="278" t="e">
        <f>ROUNDUP('Отдыхай и катай|FIT15'!I6*0.87,)+25</f>
        <v>#REF!</v>
      </c>
      <c r="H7" s="278" t="e">
        <f>ROUNDUP('Отдыхай и катай|FIT15'!J6*0.87,)+25</f>
        <v>#REF!</v>
      </c>
      <c r="I7" s="278" t="e">
        <f>ROUNDUP('Отдыхай и катай|FIT15'!K6*0.87,)+25</f>
        <v>#REF!</v>
      </c>
    </row>
    <row r="8" spans="1:9" x14ac:dyDescent="0.2">
      <c r="A8" s="74">
        <v>2</v>
      </c>
      <c r="B8" s="278" t="e">
        <f>ROUNDUP('Отдыхай и катай|FIT15'!D7*0.87,)+25</f>
        <v>#REF!</v>
      </c>
      <c r="C8" s="278" t="e">
        <f>ROUNDUP('Отдыхай и катай|FIT15'!E7*0.87,)+25</f>
        <v>#REF!</v>
      </c>
      <c r="D8" s="278" t="e">
        <f>ROUNDUP('Отдыхай и катай|FIT15'!F7*0.87,)+25</f>
        <v>#REF!</v>
      </c>
      <c r="E8" s="278" t="e">
        <f>ROUNDUP('Отдыхай и катай|FIT15'!G7*0.87,)+25</f>
        <v>#REF!</v>
      </c>
      <c r="F8" s="278" t="e">
        <f>ROUNDUP('Отдыхай и катай|FIT15'!H7*0.87,)+25</f>
        <v>#REF!</v>
      </c>
      <c r="G8" s="278" t="e">
        <f>ROUNDUP('Отдыхай и катай|FIT15'!I7*0.87,)+25</f>
        <v>#REF!</v>
      </c>
      <c r="H8" s="278" t="e">
        <f>ROUNDUP('Отдыхай и катай|FIT15'!J7*0.87,)+25</f>
        <v>#REF!</v>
      </c>
      <c r="I8" s="278" t="e">
        <f>ROUNDUP('Отдыхай и катай|FIT15'!K7*0.87,)+25</f>
        <v>#REF!</v>
      </c>
    </row>
    <row r="9" spans="1:9" x14ac:dyDescent="0.2">
      <c r="A9" s="73" t="s">
        <v>145</v>
      </c>
      <c r="B9" s="278"/>
      <c r="C9" s="278"/>
      <c r="D9" s="278"/>
      <c r="E9" s="278"/>
      <c r="F9" s="278"/>
      <c r="G9" s="278"/>
      <c r="H9" s="278"/>
      <c r="I9" s="278"/>
    </row>
    <row r="10" spans="1:9" x14ac:dyDescent="0.2">
      <c r="A10" s="74">
        <v>1</v>
      </c>
      <c r="B10" s="278" t="e">
        <f>ROUNDUP('Отдыхай и катай|FIT15'!D9*0.87,)+25</f>
        <v>#REF!</v>
      </c>
      <c r="C10" s="278" t="e">
        <f>ROUNDUP('Отдыхай и катай|FIT15'!E9*0.87,)+25</f>
        <v>#REF!</v>
      </c>
      <c r="D10" s="278" t="e">
        <f>ROUNDUP('Отдыхай и катай|FIT15'!F9*0.87,)+25</f>
        <v>#REF!</v>
      </c>
      <c r="E10" s="278" t="e">
        <f>ROUNDUP('Отдыхай и катай|FIT15'!G9*0.87,)+25</f>
        <v>#REF!</v>
      </c>
      <c r="F10" s="278" t="e">
        <f>ROUNDUP('Отдыхай и катай|FIT15'!H9*0.87,)+25</f>
        <v>#REF!</v>
      </c>
      <c r="G10" s="278" t="e">
        <f>ROUNDUP('Отдыхай и катай|FIT15'!I9*0.87,)+25</f>
        <v>#REF!</v>
      </c>
      <c r="H10" s="278" t="e">
        <f>ROUNDUP('Отдыхай и катай|FIT15'!J9*0.87,)+25</f>
        <v>#REF!</v>
      </c>
      <c r="I10" s="278" t="e">
        <f>ROUNDUP('Отдыхай и катай|FIT15'!K9*0.87,)+25</f>
        <v>#REF!</v>
      </c>
    </row>
    <row r="11" spans="1:9" ht="11.45" customHeight="1" x14ac:dyDescent="0.2">
      <c r="A11" s="74">
        <v>2</v>
      </c>
      <c r="B11" s="278" t="e">
        <f>ROUNDUP('Отдыхай и катай|FIT15'!D10*0.87,)+25</f>
        <v>#REF!</v>
      </c>
      <c r="C11" s="278" t="e">
        <f>ROUNDUP('Отдыхай и катай|FIT15'!E10*0.87,)+25</f>
        <v>#REF!</v>
      </c>
      <c r="D11" s="278" t="e">
        <f>ROUNDUP('Отдыхай и катай|FIT15'!F10*0.87,)+25</f>
        <v>#REF!</v>
      </c>
      <c r="E11" s="278" t="e">
        <f>ROUNDUP('Отдыхай и катай|FIT15'!G10*0.87,)+25</f>
        <v>#REF!</v>
      </c>
      <c r="F11" s="278" t="e">
        <f>ROUNDUP('Отдыхай и катай|FIT15'!H10*0.87,)+25</f>
        <v>#REF!</v>
      </c>
      <c r="G11" s="278" t="e">
        <f>ROUNDUP('Отдыхай и катай|FIT15'!I10*0.87,)+25</f>
        <v>#REF!</v>
      </c>
      <c r="H11" s="278" t="e">
        <f>ROUNDUP('Отдыхай и катай|FIT15'!J10*0.87,)+25</f>
        <v>#REF!</v>
      </c>
      <c r="I11" s="278" t="e">
        <f>ROUNDUP('Отдыхай и катай|FIT15'!K10*0.87,)+25</f>
        <v>#REF!</v>
      </c>
    </row>
    <row r="12" spans="1:9" x14ac:dyDescent="0.2">
      <c r="A12" s="86" t="s">
        <v>134</v>
      </c>
      <c r="B12" s="278"/>
      <c r="C12" s="278"/>
      <c r="D12" s="278"/>
      <c r="E12" s="278"/>
      <c r="F12" s="278"/>
      <c r="G12" s="278"/>
      <c r="H12" s="278"/>
      <c r="I12" s="278"/>
    </row>
    <row r="13" spans="1:9" x14ac:dyDescent="0.2">
      <c r="A13" s="87">
        <v>1</v>
      </c>
      <c r="B13" s="278" t="e">
        <f>ROUNDUP('Отдыхай и катай|FIT15'!D12*0.87,)+25</f>
        <v>#REF!</v>
      </c>
      <c r="C13" s="278" t="e">
        <f>ROUNDUP('Отдыхай и катай|FIT15'!E12*0.87,)+25</f>
        <v>#REF!</v>
      </c>
      <c r="D13" s="278" t="e">
        <f>ROUNDUP('Отдыхай и катай|FIT15'!F12*0.87,)+25</f>
        <v>#REF!</v>
      </c>
      <c r="E13" s="278" t="e">
        <f>ROUNDUP('Отдыхай и катай|FIT15'!G12*0.87,)+25</f>
        <v>#REF!</v>
      </c>
      <c r="F13" s="278" t="e">
        <f>ROUNDUP('Отдыхай и катай|FIT15'!H12*0.87,)+25</f>
        <v>#REF!</v>
      </c>
      <c r="G13" s="278" t="e">
        <f>ROUNDUP('Отдыхай и катай|FIT15'!I12*0.87,)+25</f>
        <v>#REF!</v>
      </c>
      <c r="H13" s="278" t="e">
        <f>ROUNDUP('Отдыхай и катай|FIT15'!J12*0.87,)+25</f>
        <v>#REF!</v>
      </c>
      <c r="I13" s="278" t="e">
        <f>ROUNDUP('Отдыхай и катай|FIT15'!K12*0.87,)+25</f>
        <v>#REF!</v>
      </c>
    </row>
    <row r="14" spans="1:9" x14ac:dyDescent="0.2">
      <c r="A14" s="87">
        <v>2</v>
      </c>
      <c r="B14" s="278" t="e">
        <f>ROUNDUP('Отдыхай и катай|FIT15'!D13*0.87,)+25</f>
        <v>#REF!</v>
      </c>
      <c r="C14" s="278" t="e">
        <f>ROUNDUP('Отдыхай и катай|FIT15'!E13*0.87,)+25</f>
        <v>#REF!</v>
      </c>
      <c r="D14" s="278" t="e">
        <f>ROUNDUP('Отдыхай и катай|FIT15'!F13*0.87,)+25</f>
        <v>#REF!</v>
      </c>
      <c r="E14" s="278" t="e">
        <f>ROUNDUP('Отдыхай и катай|FIT15'!G13*0.87,)+25</f>
        <v>#REF!</v>
      </c>
      <c r="F14" s="278" t="e">
        <f>ROUNDUP('Отдыхай и катай|FIT15'!H13*0.87,)+25</f>
        <v>#REF!</v>
      </c>
      <c r="G14" s="278" t="e">
        <f>ROUNDUP('Отдыхай и катай|FIT15'!I13*0.87,)+25</f>
        <v>#REF!</v>
      </c>
      <c r="H14" s="278" t="e">
        <f>ROUNDUP('Отдыхай и катай|FIT15'!J13*0.87,)+25</f>
        <v>#REF!</v>
      </c>
      <c r="I14" s="278" t="e">
        <f>ROUNDUP('Отдыхай и катай|FIT15'!K13*0.87,)+25</f>
        <v>#REF!</v>
      </c>
    </row>
    <row r="15" spans="1:9" x14ac:dyDescent="0.2">
      <c r="A15" s="86" t="s">
        <v>136</v>
      </c>
      <c r="B15" s="278"/>
      <c r="C15" s="278"/>
      <c r="D15" s="278"/>
      <c r="E15" s="278"/>
      <c r="F15" s="278"/>
      <c r="G15" s="278"/>
      <c r="H15" s="278"/>
      <c r="I15" s="278"/>
    </row>
    <row r="16" spans="1:9" x14ac:dyDescent="0.2">
      <c r="A16" s="87">
        <v>1</v>
      </c>
      <c r="B16" s="278" t="e">
        <f>ROUNDUP('Отдыхай и катай|FIT15'!D15*0.87,)+25</f>
        <v>#REF!</v>
      </c>
      <c r="C16" s="278" t="e">
        <f>ROUNDUP('Отдыхай и катай|FIT15'!E15*0.87,)+25</f>
        <v>#REF!</v>
      </c>
      <c r="D16" s="278" t="e">
        <f>ROUNDUP('Отдыхай и катай|FIT15'!F15*0.87,)+25</f>
        <v>#REF!</v>
      </c>
      <c r="E16" s="278" t="e">
        <f>ROUNDUP('Отдыхай и катай|FIT15'!G15*0.87,)+25</f>
        <v>#REF!</v>
      </c>
      <c r="F16" s="278" t="e">
        <f>ROUNDUP('Отдыхай и катай|FIT15'!H15*0.87,)+25</f>
        <v>#REF!</v>
      </c>
      <c r="G16" s="278" t="e">
        <f>ROUNDUP('Отдыхай и катай|FIT15'!I15*0.87,)+25</f>
        <v>#REF!</v>
      </c>
      <c r="H16" s="278" t="e">
        <f>ROUNDUP('Отдыхай и катай|FIT15'!J15*0.87,)+25</f>
        <v>#REF!</v>
      </c>
      <c r="I16" s="278" t="e">
        <f>ROUNDUP('Отдыхай и катай|FIT15'!K15*0.87,)+25</f>
        <v>#REF!</v>
      </c>
    </row>
    <row r="17" spans="1:9" x14ac:dyDescent="0.2">
      <c r="A17" s="87">
        <v>2</v>
      </c>
      <c r="B17" s="278" t="e">
        <f>ROUNDUP('Отдыхай и катай|FIT15'!D16*0.87,)+25</f>
        <v>#REF!</v>
      </c>
      <c r="C17" s="278" t="e">
        <f>ROUNDUP('Отдыхай и катай|FIT15'!E16*0.87,)+25</f>
        <v>#REF!</v>
      </c>
      <c r="D17" s="278" t="e">
        <f>ROUNDUP('Отдыхай и катай|FIT15'!F16*0.87,)+25</f>
        <v>#REF!</v>
      </c>
      <c r="E17" s="278" t="e">
        <f>ROUNDUP('Отдыхай и катай|FIT15'!G16*0.87,)+25</f>
        <v>#REF!</v>
      </c>
      <c r="F17" s="278" t="e">
        <f>ROUNDUP('Отдыхай и катай|FIT15'!H16*0.87,)+25</f>
        <v>#REF!</v>
      </c>
      <c r="G17" s="278" t="e">
        <f>ROUNDUP('Отдыхай и катай|FIT15'!I16*0.87,)+25</f>
        <v>#REF!</v>
      </c>
      <c r="H17" s="278" t="e">
        <f>ROUNDUP('Отдыхай и катай|FIT15'!J16*0.87,)+25</f>
        <v>#REF!</v>
      </c>
      <c r="I17" s="278" t="e">
        <f>ROUNDUP('Отдыхай и катай|FIT15'!K16*0.87,)+25</f>
        <v>#REF!</v>
      </c>
    </row>
    <row r="18" spans="1:9" x14ac:dyDescent="0.2">
      <c r="A18" s="86" t="s">
        <v>138</v>
      </c>
      <c r="B18" s="278"/>
      <c r="C18" s="278"/>
      <c r="D18" s="278"/>
      <c r="E18" s="278"/>
      <c r="F18" s="278"/>
      <c r="G18" s="278"/>
      <c r="H18" s="278"/>
      <c r="I18" s="278"/>
    </row>
    <row r="19" spans="1:9" x14ac:dyDescent="0.2">
      <c r="A19" s="87" t="s">
        <v>78</v>
      </c>
      <c r="B19" s="278" t="e">
        <f>ROUNDUP('Отдыхай и катай|FIT15'!D18*0.87,)+25</f>
        <v>#REF!</v>
      </c>
      <c r="C19" s="278" t="e">
        <f>ROUNDUP('Отдыхай и катай|FIT15'!E18*0.87,)+25</f>
        <v>#REF!</v>
      </c>
      <c r="D19" s="278" t="e">
        <f>ROUNDUP('Отдыхай и катай|FIT15'!F18*0.87,)+25</f>
        <v>#REF!</v>
      </c>
      <c r="E19" s="278" t="e">
        <f>ROUNDUP('Отдыхай и катай|FIT15'!G18*0.87,)+25</f>
        <v>#REF!</v>
      </c>
      <c r="F19" s="278" t="e">
        <f>ROUNDUP('Отдыхай и катай|FIT15'!H18*0.87,)+25</f>
        <v>#REF!</v>
      </c>
      <c r="G19" s="278" t="e">
        <f>ROUNDUP('Отдыхай и катай|FIT15'!I18*0.87,)+25</f>
        <v>#REF!</v>
      </c>
      <c r="H19" s="278" t="e">
        <f>ROUNDUP('Отдыхай и катай|FIT15'!J18*0.87,)+25</f>
        <v>#REF!</v>
      </c>
      <c r="I19" s="278" t="e">
        <f>ROUNDUP('Отдыхай и катай|FIT15'!K18*0.87,)+25</f>
        <v>#REF!</v>
      </c>
    </row>
    <row r="20" spans="1:9" x14ac:dyDescent="0.2">
      <c r="A20" s="86" t="s">
        <v>137</v>
      </c>
      <c r="B20" s="278"/>
      <c r="C20" s="278"/>
      <c r="D20" s="278"/>
      <c r="E20" s="278"/>
      <c r="F20" s="278"/>
      <c r="G20" s="278"/>
      <c r="H20" s="278"/>
      <c r="I20" s="278"/>
    </row>
    <row r="21" spans="1:9" ht="13.5" thickBot="1" x14ac:dyDescent="0.25">
      <c r="A21" s="87" t="s">
        <v>67</v>
      </c>
      <c r="B21" s="278" t="e">
        <f>ROUNDUP('Отдыхай и катай|FIT15'!D20*0.87,)+25</f>
        <v>#REF!</v>
      </c>
      <c r="C21" s="278" t="e">
        <f>ROUNDUP('Отдыхай и катай|FIT15'!E20*0.87,)+25</f>
        <v>#REF!</v>
      </c>
      <c r="D21" s="278" t="e">
        <f>ROUNDUP('Отдыхай и катай|FIT15'!F20*0.87,)+25</f>
        <v>#REF!</v>
      </c>
      <c r="E21" s="278" t="e">
        <f>ROUNDUP('Отдыхай и катай|FIT15'!G20*0.87,)+25</f>
        <v>#REF!</v>
      </c>
      <c r="F21" s="278" t="e">
        <f>ROUNDUP('Отдыхай и катай|FIT15'!H20*0.87,)+25</f>
        <v>#REF!</v>
      </c>
      <c r="G21" s="278" t="e">
        <f>ROUNDUP('Отдыхай и катай|FIT15'!I20*0.87,)+25</f>
        <v>#REF!</v>
      </c>
      <c r="H21" s="278" t="e">
        <f>ROUNDUP('Отдыхай и катай|FIT15'!J20*0.87,)+25</f>
        <v>#REF!</v>
      </c>
      <c r="I21" s="278" t="e">
        <f>ROUNDUP('Отдыхай и катай|FIT15'!K20*0.87,)+25</f>
        <v>#REF!</v>
      </c>
    </row>
    <row r="22" spans="1:9" s="126" customFormat="1" thickBot="1" x14ac:dyDescent="0.25">
      <c r="A22" s="263" t="s">
        <v>348</v>
      </c>
      <c r="B22" s="282"/>
      <c r="C22" s="282"/>
      <c r="D22" s="282"/>
      <c r="E22" s="282"/>
      <c r="F22" s="282"/>
      <c r="G22" s="282"/>
    </row>
    <row r="23" spans="1:9" s="126" customFormat="1" ht="24" x14ac:dyDescent="0.2">
      <c r="A23" s="264" t="s">
        <v>349</v>
      </c>
    </row>
    <row r="24" spans="1:9" s="126" customFormat="1" ht="12" x14ac:dyDescent="0.2">
      <c r="A24" s="265" t="s">
        <v>127</v>
      </c>
    </row>
    <row r="25" spans="1:9" s="126" customFormat="1" ht="12" x14ac:dyDescent="0.2">
      <c r="A25" s="266" t="s">
        <v>128</v>
      </c>
    </row>
    <row r="26" spans="1:9" s="126" customFormat="1" ht="12" x14ac:dyDescent="0.2">
      <c r="A26" s="266" t="s">
        <v>129</v>
      </c>
    </row>
    <row r="27" spans="1:9" s="126" customFormat="1" ht="24" x14ac:dyDescent="0.2">
      <c r="A27" s="267" t="s">
        <v>130</v>
      </c>
    </row>
    <row r="28" spans="1:9" s="126" customFormat="1" ht="12" x14ac:dyDescent="0.2">
      <c r="A28" s="223" t="s">
        <v>243</v>
      </c>
    </row>
    <row r="29" spans="1:9" s="126" customFormat="1" ht="84" x14ac:dyDescent="0.2">
      <c r="A29" s="211" t="s">
        <v>350</v>
      </c>
    </row>
    <row r="30" spans="1:9" s="126" customFormat="1" thickBot="1" x14ac:dyDescent="0.25">
      <c r="A30" s="208"/>
    </row>
    <row r="31" spans="1:9" s="126" customFormat="1" thickBot="1" x14ac:dyDescent="0.25">
      <c r="A31" s="255" t="s">
        <v>139</v>
      </c>
    </row>
    <row r="32" spans="1:9" s="126" customFormat="1" ht="12" x14ac:dyDescent="0.2">
      <c r="A32" s="302" t="s">
        <v>356</v>
      </c>
    </row>
    <row r="33" spans="1:1" s="126" customFormat="1" ht="36.75" thickBot="1" x14ac:dyDescent="0.25">
      <c r="A33" s="303" t="s">
        <v>357</v>
      </c>
    </row>
    <row r="34" spans="1:1" s="126" customFormat="1" ht="11.45" customHeight="1" x14ac:dyDescent="0.2">
      <c r="A34" s="336" t="s">
        <v>354</v>
      </c>
    </row>
    <row r="35" spans="1:1" ht="90" customHeight="1" thickBot="1" x14ac:dyDescent="0.25">
      <c r="A35" s="337"/>
    </row>
    <row r="36" spans="1:1" ht="24.75" thickBot="1" x14ac:dyDescent="0.25">
      <c r="A36" s="287" t="s">
        <v>353</v>
      </c>
    </row>
    <row r="37" spans="1:1" ht="13.9" customHeight="1" x14ac:dyDescent="0.2">
      <c r="A37" s="300" t="s">
        <v>351</v>
      </c>
    </row>
    <row r="38" spans="1:1" ht="13.15" customHeight="1" x14ac:dyDescent="0.2">
      <c r="A38" s="300" t="s">
        <v>352</v>
      </c>
    </row>
    <row r="39" spans="1:1" ht="24.75" thickBot="1" x14ac:dyDescent="0.25">
      <c r="A39" s="301" t="s">
        <v>355</v>
      </c>
    </row>
    <row r="40" spans="1:1" ht="13.5" thickBot="1" x14ac:dyDescent="0.25">
      <c r="A40" s="213" t="s">
        <v>132</v>
      </c>
    </row>
    <row r="41" spans="1:1" ht="60" x14ac:dyDescent="0.2">
      <c r="A41" s="209" t="s">
        <v>328</v>
      </c>
    </row>
    <row r="42" spans="1:1" x14ac:dyDescent="0.2">
      <c r="A42" s="276"/>
    </row>
    <row r="43" spans="1:1" x14ac:dyDescent="0.2">
      <c r="A43" s="276"/>
    </row>
    <row r="44" spans="1:1" x14ac:dyDescent="0.2">
      <c r="A44" s="276"/>
    </row>
  </sheetData>
  <mergeCells count="1">
    <mergeCell ref="A34:A35"/>
  </mergeCells>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rgb="FFFF0000"/>
  </sheetPr>
  <dimension ref="A1:I44"/>
  <sheetViews>
    <sheetView workbookViewId="0">
      <pane xSplit="1" topLeftCell="H1" activePane="topRight" state="frozen"/>
      <selection pane="topRight" activeCell="H7" sqref="H7"/>
    </sheetView>
  </sheetViews>
  <sheetFormatPr defaultColWidth="8.7109375" defaultRowHeight="12.75" x14ac:dyDescent="0.2"/>
  <cols>
    <col min="1" max="1" width="82.5703125" style="201" customWidth="1"/>
    <col min="2" max="5" width="8.7109375" style="201" hidden="1" customWidth="1"/>
    <col min="6" max="7" width="0" style="201" hidden="1" customWidth="1"/>
    <col min="8" max="16384" width="8.7109375" style="201"/>
  </cols>
  <sheetData>
    <row r="1" spans="1:9" x14ac:dyDescent="0.2">
      <c r="A1" s="68" t="s">
        <v>133</v>
      </c>
    </row>
    <row r="2" spans="1:9" x14ac:dyDescent="0.2">
      <c r="A2" s="163" t="s">
        <v>196</v>
      </c>
    </row>
    <row r="3" spans="1:9" x14ac:dyDescent="0.2">
      <c r="A3" s="153" t="s">
        <v>159</v>
      </c>
    </row>
    <row r="4" spans="1:9" x14ac:dyDescent="0.2">
      <c r="A4" s="78"/>
      <c r="B4" s="288" t="e">
        <f>'Отдыхай и катай|FIT15'!D3</f>
        <v>#REF!</v>
      </c>
      <c r="C4" s="288" t="e">
        <f>'Отдыхай и катай|FIT15'!E3</f>
        <v>#REF!</v>
      </c>
      <c r="D4" s="288" t="e">
        <f>'Отдыхай и катай|FIT15'!F3</f>
        <v>#REF!</v>
      </c>
      <c r="E4" s="288" t="e">
        <f>'Отдыхай и катай|FIT15'!G3</f>
        <v>#REF!</v>
      </c>
      <c r="F4" s="288" t="e">
        <f>'Отдыхай и катай|FIT15'!H3</f>
        <v>#REF!</v>
      </c>
      <c r="G4" s="288" t="e">
        <f>'Отдыхай и катай|FIT15'!I3</f>
        <v>#REF!</v>
      </c>
      <c r="H4" s="288" t="e">
        <f>'Отдыхай и катай|FIT15'!J3</f>
        <v>#REF!</v>
      </c>
      <c r="I4" s="288" t="e">
        <f>'Отдыхай и катай|FIT15'!K3</f>
        <v>#REF!</v>
      </c>
    </row>
    <row r="5" spans="1:9" x14ac:dyDescent="0.2">
      <c r="A5" s="101" t="s">
        <v>124</v>
      </c>
      <c r="B5" s="288" t="e">
        <f>'Отдыхай и катай|FIT15'!D4</f>
        <v>#REF!</v>
      </c>
      <c r="C5" s="288" t="e">
        <f>'Отдыхай и катай|FIT15'!E4</f>
        <v>#REF!</v>
      </c>
      <c r="D5" s="288" t="e">
        <f>'Отдыхай и катай|FIT15'!F4</f>
        <v>#REF!</v>
      </c>
      <c r="E5" s="288" t="e">
        <f>'Отдыхай и катай|FIT15'!G4</f>
        <v>#REF!</v>
      </c>
      <c r="F5" s="288" t="e">
        <f>'Отдыхай и катай|FIT15'!H4</f>
        <v>#REF!</v>
      </c>
      <c r="G5" s="288" t="e">
        <f>'Отдыхай и катай|FIT15'!I4</f>
        <v>#REF!</v>
      </c>
      <c r="H5" s="288" t="e">
        <f>'Отдыхай и катай|FIT15'!J4</f>
        <v>#REF!</v>
      </c>
      <c r="I5" s="288" t="e">
        <f>'Отдыхай и катай|FIT15'!K4</f>
        <v>#REF!</v>
      </c>
    </row>
    <row r="6" spans="1:9" x14ac:dyDescent="0.2">
      <c r="A6" s="73" t="s">
        <v>144</v>
      </c>
      <c r="B6" s="277"/>
      <c r="C6" s="277"/>
      <c r="D6" s="277"/>
      <c r="E6" s="277"/>
      <c r="F6" s="277"/>
      <c r="G6" s="277"/>
      <c r="H6" s="277"/>
      <c r="I6" s="277"/>
    </row>
    <row r="7" spans="1:9" x14ac:dyDescent="0.2">
      <c r="A7" s="74">
        <v>1</v>
      </c>
      <c r="B7" s="278" t="e">
        <f>ROUNDUP('Отдыхай и катай|FIT15'!D6*0.85,)+35</f>
        <v>#REF!</v>
      </c>
      <c r="C7" s="278" t="e">
        <f>ROUNDUP('Отдыхай и катай|FIT15'!E6*0.85,)+35</f>
        <v>#REF!</v>
      </c>
      <c r="D7" s="278" t="e">
        <f>ROUNDUP('Отдыхай и катай|FIT15'!F6*0.85,)+35</f>
        <v>#REF!</v>
      </c>
      <c r="E7" s="278" t="e">
        <f>ROUNDUP('Отдыхай и катай|FIT15'!G6*0.85,)+35</f>
        <v>#REF!</v>
      </c>
      <c r="F7" s="278" t="e">
        <f>ROUNDUP('Отдыхай и катай|FIT15'!H6*0.85,)+35</f>
        <v>#REF!</v>
      </c>
      <c r="G7" s="278" t="e">
        <f>ROUNDUP('Отдыхай и катай|FIT15'!I6*0.85,)+35</f>
        <v>#REF!</v>
      </c>
      <c r="H7" s="278" t="e">
        <f>ROUNDUP('Отдыхай и катай|FIT15'!J6*0.85,)</f>
        <v>#REF!</v>
      </c>
      <c r="I7" s="278" t="e">
        <f>ROUNDUP('Отдыхай и катай|FIT15'!K6*0.85,)</f>
        <v>#REF!</v>
      </c>
    </row>
    <row r="8" spans="1:9" x14ac:dyDescent="0.2">
      <c r="A8" s="74">
        <v>2</v>
      </c>
      <c r="B8" s="278" t="e">
        <f>ROUNDUP('Отдыхай и катай|FIT15'!D7*0.85,)+35</f>
        <v>#REF!</v>
      </c>
      <c r="C8" s="278" t="e">
        <f>ROUNDUP('Отдыхай и катай|FIT15'!E7*0.85,)+35</f>
        <v>#REF!</v>
      </c>
      <c r="D8" s="278" t="e">
        <f>ROUNDUP('Отдыхай и катай|FIT15'!F7*0.85,)+35</f>
        <v>#REF!</v>
      </c>
      <c r="E8" s="278" t="e">
        <f>ROUNDUP('Отдыхай и катай|FIT15'!G7*0.85,)+35</f>
        <v>#REF!</v>
      </c>
      <c r="F8" s="278" t="e">
        <f>ROUNDUP('Отдыхай и катай|FIT15'!H7*0.85,)+35</f>
        <v>#REF!</v>
      </c>
      <c r="G8" s="278" t="e">
        <f>ROUNDUP('Отдыхай и катай|FIT15'!I7*0.85,)+35</f>
        <v>#REF!</v>
      </c>
      <c r="H8" s="278" t="e">
        <f>ROUNDUP('Отдыхай и катай|FIT15'!J7*0.85,)</f>
        <v>#REF!</v>
      </c>
      <c r="I8" s="278" t="e">
        <f>ROUNDUP('Отдыхай и катай|FIT15'!K7*0.85,)</f>
        <v>#REF!</v>
      </c>
    </row>
    <row r="9" spans="1:9" x14ac:dyDescent="0.2">
      <c r="A9" s="73" t="s">
        <v>145</v>
      </c>
      <c r="B9" s="278"/>
      <c r="C9" s="278"/>
      <c r="D9" s="278"/>
      <c r="E9" s="278"/>
      <c r="F9" s="278"/>
      <c r="G9" s="278"/>
      <c r="H9" s="278"/>
      <c r="I9" s="278"/>
    </row>
    <row r="10" spans="1:9" x14ac:dyDescent="0.2">
      <c r="A10" s="74">
        <v>1</v>
      </c>
      <c r="B10" s="278" t="e">
        <f>ROUNDUP('Отдыхай и катай|FIT15'!D9*0.85,)+35</f>
        <v>#REF!</v>
      </c>
      <c r="C10" s="278" t="e">
        <f>ROUNDUP('Отдыхай и катай|FIT15'!E9*0.85,)+35</f>
        <v>#REF!</v>
      </c>
      <c r="D10" s="278" t="e">
        <f>ROUNDUP('Отдыхай и катай|FIT15'!F9*0.85,)+35</f>
        <v>#REF!</v>
      </c>
      <c r="E10" s="278" t="e">
        <f>ROUNDUP('Отдыхай и катай|FIT15'!G9*0.85,)+35</f>
        <v>#REF!</v>
      </c>
      <c r="F10" s="278" t="e">
        <f>ROUNDUP('Отдыхай и катай|FIT15'!H9*0.85,)+35</f>
        <v>#REF!</v>
      </c>
      <c r="G10" s="278" t="e">
        <f>ROUNDUP('Отдыхай и катай|FIT15'!I9*0.85,)+35</f>
        <v>#REF!</v>
      </c>
      <c r="H10" s="278" t="e">
        <f>ROUNDUP('Отдыхай и катай|FIT15'!J9*0.85,)</f>
        <v>#REF!</v>
      </c>
      <c r="I10" s="278" t="e">
        <f>ROUNDUP('Отдыхай и катай|FIT15'!K9*0.85,)</f>
        <v>#REF!</v>
      </c>
    </row>
    <row r="11" spans="1:9" ht="11.45" customHeight="1" x14ac:dyDescent="0.2">
      <c r="A11" s="74">
        <v>2</v>
      </c>
      <c r="B11" s="278" t="e">
        <f>ROUNDUP('Отдыхай и катай|FIT15'!D10*0.85,)+35</f>
        <v>#REF!</v>
      </c>
      <c r="C11" s="278" t="e">
        <f>ROUNDUP('Отдыхай и катай|FIT15'!E10*0.85,)+35</f>
        <v>#REF!</v>
      </c>
      <c r="D11" s="278" t="e">
        <f>ROUNDUP('Отдыхай и катай|FIT15'!F10*0.85,)+35</f>
        <v>#REF!</v>
      </c>
      <c r="E11" s="278" t="e">
        <f>ROUNDUP('Отдыхай и катай|FIT15'!G10*0.85,)+35</f>
        <v>#REF!</v>
      </c>
      <c r="F11" s="278" t="e">
        <f>ROUNDUP('Отдыхай и катай|FIT15'!H10*0.85,)+35</f>
        <v>#REF!</v>
      </c>
      <c r="G11" s="278" t="e">
        <f>ROUNDUP('Отдыхай и катай|FIT15'!I10*0.85,)+35</f>
        <v>#REF!</v>
      </c>
      <c r="H11" s="278" t="e">
        <f>ROUNDUP('Отдыхай и катай|FIT15'!J10*0.85,)</f>
        <v>#REF!</v>
      </c>
      <c r="I11" s="278" t="e">
        <f>ROUNDUP('Отдыхай и катай|FIT15'!K10*0.85,)</f>
        <v>#REF!</v>
      </c>
    </row>
    <row r="12" spans="1:9" x14ac:dyDescent="0.2">
      <c r="A12" s="86" t="s">
        <v>134</v>
      </c>
      <c r="B12" s="278"/>
      <c r="C12" s="278"/>
      <c r="D12" s="278"/>
      <c r="E12" s="278"/>
      <c r="F12" s="278"/>
      <c r="G12" s="278"/>
      <c r="H12" s="278"/>
      <c r="I12" s="278"/>
    </row>
    <row r="13" spans="1:9" x14ac:dyDescent="0.2">
      <c r="A13" s="87">
        <v>1</v>
      </c>
      <c r="B13" s="278" t="e">
        <f>ROUNDUP('Отдыхай и катай|FIT15'!D12*0.85,)+35</f>
        <v>#REF!</v>
      </c>
      <c r="C13" s="278" t="e">
        <f>ROUNDUP('Отдыхай и катай|FIT15'!E12*0.85,)+35</f>
        <v>#REF!</v>
      </c>
      <c r="D13" s="278" t="e">
        <f>ROUNDUP('Отдыхай и катай|FIT15'!F12*0.85,)+35</f>
        <v>#REF!</v>
      </c>
      <c r="E13" s="278" t="e">
        <f>ROUNDUP('Отдыхай и катай|FIT15'!G12*0.85,)+35</f>
        <v>#REF!</v>
      </c>
      <c r="F13" s="278" t="e">
        <f>ROUNDUP('Отдыхай и катай|FIT15'!H12*0.85,)+35</f>
        <v>#REF!</v>
      </c>
      <c r="G13" s="278" t="e">
        <f>ROUNDUP('Отдыхай и катай|FIT15'!I12*0.85,)+35</f>
        <v>#REF!</v>
      </c>
      <c r="H13" s="278" t="e">
        <f>ROUNDUP('Отдыхай и катай|FIT15'!J12*0.85,)</f>
        <v>#REF!</v>
      </c>
      <c r="I13" s="278" t="e">
        <f>ROUNDUP('Отдыхай и катай|FIT15'!K12*0.85,)</f>
        <v>#REF!</v>
      </c>
    </row>
    <row r="14" spans="1:9" x14ac:dyDescent="0.2">
      <c r="A14" s="87">
        <v>2</v>
      </c>
      <c r="B14" s="278" t="e">
        <f>ROUNDUP('Отдыхай и катай|FIT15'!D13*0.85,)+35</f>
        <v>#REF!</v>
      </c>
      <c r="C14" s="278" t="e">
        <f>ROUNDUP('Отдыхай и катай|FIT15'!E13*0.85,)+35</f>
        <v>#REF!</v>
      </c>
      <c r="D14" s="278" t="e">
        <f>ROUNDUP('Отдыхай и катай|FIT15'!F13*0.85,)+35</f>
        <v>#REF!</v>
      </c>
      <c r="E14" s="278" t="e">
        <f>ROUNDUP('Отдыхай и катай|FIT15'!G13*0.85,)+35</f>
        <v>#REF!</v>
      </c>
      <c r="F14" s="278" t="e">
        <f>ROUNDUP('Отдыхай и катай|FIT15'!H13*0.85,)+35</f>
        <v>#REF!</v>
      </c>
      <c r="G14" s="278" t="e">
        <f>ROUNDUP('Отдыхай и катай|FIT15'!I13*0.85,)+35</f>
        <v>#REF!</v>
      </c>
      <c r="H14" s="278" t="e">
        <f>ROUNDUP('Отдыхай и катай|FIT15'!J13*0.85,)</f>
        <v>#REF!</v>
      </c>
      <c r="I14" s="278" t="e">
        <f>ROUNDUP('Отдыхай и катай|FIT15'!K13*0.85,)</f>
        <v>#REF!</v>
      </c>
    </row>
    <row r="15" spans="1:9" x14ac:dyDescent="0.2">
      <c r="A15" s="86" t="s">
        <v>136</v>
      </c>
      <c r="B15" s="278"/>
      <c r="C15" s="278"/>
      <c r="D15" s="278"/>
      <c r="E15" s="278"/>
      <c r="F15" s="278"/>
      <c r="G15" s="278"/>
      <c r="H15" s="278"/>
      <c r="I15" s="278"/>
    </row>
    <row r="16" spans="1:9" x14ac:dyDescent="0.2">
      <c r="A16" s="87">
        <v>1</v>
      </c>
      <c r="B16" s="278" t="e">
        <f>ROUNDUP('Отдыхай и катай|FIT15'!D15*0.85,)+35</f>
        <v>#REF!</v>
      </c>
      <c r="C16" s="278" t="e">
        <f>ROUNDUP('Отдыхай и катай|FIT15'!E15*0.85,)+35</f>
        <v>#REF!</v>
      </c>
      <c r="D16" s="278" t="e">
        <f>ROUNDUP('Отдыхай и катай|FIT15'!F15*0.85,)+35</f>
        <v>#REF!</v>
      </c>
      <c r="E16" s="278" t="e">
        <f>ROUNDUP('Отдыхай и катай|FIT15'!G15*0.85,)+35</f>
        <v>#REF!</v>
      </c>
      <c r="F16" s="278" t="e">
        <f>ROUNDUP('Отдыхай и катай|FIT15'!H15*0.85,)+35</f>
        <v>#REF!</v>
      </c>
      <c r="G16" s="278" t="e">
        <f>ROUNDUP('Отдыхай и катай|FIT15'!I15*0.85,)+35</f>
        <v>#REF!</v>
      </c>
      <c r="H16" s="278" t="e">
        <f>ROUNDUP('Отдыхай и катай|FIT15'!J15*0.85,)</f>
        <v>#REF!</v>
      </c>
      <c r="I16" s="278" t="e">
        <f>ROUNDUP('Отдыхай и катай|FIT15'!K15*0.85,)</f>
        <v>#REF!</v>
      </c>
    </row>
    <row r="17" spans="1:9" x14ac:dyDescent="0.2">
      <c r="A17" s="87">
        <v>2</v>
      </c>
      <c r="B17" s="278" t="e">
        <f>ROUNDUP('Отдыхай и катай|FIT15'!D16*0.85,)+35</f>
        <v>#REF!</v>
      </c>
      <c r="C17" s="278" t="e">
        <f>ROUNDUP('Отдыхай и катай|FIT15'!E16*0.85,)+35</f>
        <v>#REF!</v>
      </c>
      <c r="D17" s="278" t="e">
        <f>ROUNDUP('Отдыхай и катай|FIT15'!F16*0.85,)+35</f>
        <v>#REF!</v>
      </c>
      <c r="E17" s="278" t="e">
        <f>ROUNDUP('Отдыхай и катай|FIT15'!G16*0.85,)+35</f>
        <v>#REF!</v>
      </c>
      <c r="F17" s="278" t="e">
        <f>ROUNDUP('Отдыхай и катай|FIT15'!H16*0.85,)+35</f>
        <v>#REF!</v>
      </c>
      <c r="G17" s="278" t="e">
        <f>ROUNDUP('Отдыхай и катай|FIT15'!I16*0.85,)+35</f>
        <v>#REF!</v>
      </c>
      <c r="H17" s="278" t="e">
        <f>ROUNDUP('Отдыхай и катай|FIT15'!J16*0.85,)</f>
        <v>#REF!</v>
      </c>
      <c r="I17" s="278" t="e">
        <f>ROUNDUP('Отдыхай и катай|FIT15'!K16*0.85,)</f>
        <v>#REF!</v>
      </c>
    </row>
    <row r="18" spans="1:9" x14ac:dyDescent="0.2">
      <c r="A18" s="86" t="s">
        <v>138</v>
      </c>
      <c r="B18" s="278"/>
      <c r="C18" s="278"/>
      <c r="D18" s="278"/>
      <c r="E18" s="278"/>
      <c r="F18" s="278"/>
      <c r="G18" s="278"/>
      <c r="H18" s="278"/>
      <c r="I18" s="278"/>
    </row>
    <row r="19" spans="1:9" x14ac:dyDescent="0.2">
      <c r="A19" s="87" t="s">
        <v>78</v>
      </c>
      <c r="B19" s="278" t="e">
        <f>ROUNDUP('Отдыхай и катай|FIT15'!D18*0.85,)+35</f>
        <v>#REF!</v>
      </c>
      <c r="C19" s="278" t="e">
        <f>ROUNDUP('Отдыхай и катай|FIT15'!E18*0.85,)+35</f>
        <v>#REF!</v>
      </c>
      <c r="D19" s="278" t="e">
        <f>ROUNDUP('Отдыхай и катай|FIT15'!F18*0.85,)+35</f>
        <v>#REF!</v>
      </c>
      <c r="E19" s="278" t="e">
        <f>ROUNDUP('Отдыхай и катай|FIT15'!G18*0.85,)+35</f>
        <v>#REF!</v>
      </c>
      <c r="F19" s="278" t="e">
        <f>ROUNDUP('Отдыхай и катай|FIT15'!H18*0.85,)+35</f>
        <v>#REF!</v>
      </c>
      <c r="G19" s="278" t="e">
        <f>ROUNDUP('Отдыхай и катай|FIT15'!I18*0.85,)+35</f>
        <v>#REF!</v>
      </c>
      <c r="H19" s="278" t="e">
        <f>ROUNDUP('Отдыхай и катай|FIT15'!J18*0.85,)</f>
        <v>#REF!</v>
      </c>
      <c r="I19" s="278" t="e">
        <f>ROUNDUP('Отдыхай и катай|FIT15'!K18*0.85,)</f>
        <v>#REF!</v>
      </c>
    </row>
    <row r="20" spans="1:9" x14ac:dyDescent="0.2">
      <c r="A20" s="86" t="s">
        <v>137</v>
      </c>
      <c r="B20" s="278"/>
      <c r="C20" s="278"/>
      <c r="D20" s="278"/>
      <c r="E20" s="278"/>
      <c r="F20" s="278"/>
      <c r="G20" s="278"/>
      <c r="H20" s="278"/>
      <c r="I20" s="278"/>
    </row>
    <row r="21" spans="1:9" ht="13.5" thickBot="1" x14ac:dyDescent="0.25">
      <c r="A21" s="87" t="s">
        <v>67</v>
      </c>
      <c r="B21" s="278" t="e">
        <f>ROUNDUP('Отдыхай и катай|FIT15'!D20*0.85,)+35</f>
        <v>#REF!</v>
      </c>
      <c r="C21" s="278" t="e">
        <f>ROUNDUP('Отдыхай и катай|FIT15'!E20*0.85,)+35</f>
        <v>#REF!</v>
      </c>
      <c r="D21" s="278" t="e">
        <f>ROUNDUP('Отдыхай и катай|FIT15'!F20*0.85,)+35</f>
        <v>#REF!</v>
      </c>
      <c r="E21" s="278" t="e">
        <f>ROUNDUP('Отдыхай и катай|FIT15'!G20*0.85,)+35</f>
        <v>#REF!</v>
      </c>
      <c r="F21" s="278" t="e">
        <f>ROUNDUP('Отдыхай и катай|FIT15'!H20*0.85,)+35</f>
        <v>#REF!</v>
      </c>
      <c r="G21" s="278" t="e">
        <f>ROUNDUP('Отдыхай и катай|FIT15'!I20*0.85,)+35</f>
        <v>#REF!</v>
      </c>
      <c r="H21" s="278" t="e">
        <f>ROUNDUP('Отдыхай и катай|FIT15'!J20*0.85,)</f>
        <v>#REF!</v>
      </c>
      <c r="I21" s="278" t="e">
        <f>ROUNDUP('Отдыхай и катай|FIT15'!K20*0.85,)</f>
        <v>#REF!</v>
      </c>
    </row>
    <row r="22" spans="1:9" s="126" customFormat="1" thickBot="1" x14ac:dyDescent="0.25">
      <c r="A22" s="263" t="s">
        <v>348</v>
      </c>
      <c r="B22" s="282"/>
      <c r="C22" s="282"/>
      <c r="D22" s="282"/>
      <c r="E22" s="282"/>
      <c r="F22" s="282"/>
      <c r="G22" s="282"/>
    </row>
    <row r="23" spans="1:9" s="126" customFormat="1" ht="24" x14ac:dyDescent="0.2">
      <c r="A23" s="264" t="s">
        <v>349</v>
      </c>
    </row>
    <row r="24" spans="1:9" s="126" customFormat="1" ht="12" x14ac:dyDescent="0.2">
      <c r="A24" s="265" t="s">
        <v>127</v>
      </c>
    </row>
    <row r="25" spans="1:9" s="126" customFormat="1" ht="12" x14ac:dyDescent="0.2">
      <c r="A25" s="266" t="s">
        <v>128</v>
      </c>
    </row>
    <row r="26" spans="1:9" s="126" customFormat="1" ht="12" x14ac:dyDescent="0.2">
      <c r="A26" s="266" t="s">
        <v>129</v>
      </c>
    </row>
    <row r="27" spans="1:9" s="126" customFormat="1" ht="24" x14ac:dyDescent="0.2">
      <c r="A27" s="267" t="s">
        <v>130</v>
      </c>
    </row>
    <row r="28" spans="1:9" s="126" customFormat="1" ht="12" x14ac:dyDescent="0.2">
      <c r="A28" s="223" t="s">
        <v>243</v>
      </c>
    </row>
    <row r="29" spans="1:9" s="126" customFormat="1" ht="84" x14ac:dyDescent="0.2">
      <c r="A29" s="211" t="s">
        <v>350</v>
      </c>
    </row>
    <row r="30" spans="1:9" s="126" customFormat="1" thickBot="1" x14ac:dyDescent="0.25">
      <c r="A30" s="208"/>
    </row>
    <row r="31" spans="1:9" s="126" customFormat="1" thickBot="1" x14ac:dyDescent="0.25">
      <c r="A31" s="255" t="s">
        <v>139</v>
      </c>
    </row>
    <row r="32" spans="1:9" s="126" customFormat="1" ht="12" x14ac:dyDescent="0.2">
      <c r="A32" s="302" t="s">
        <v>356</v>
      </c>
    </row>
    <row r="33" spans="1:1" s="126" customFormat="1" ht="36.75" thickBot="1" x14ac:dyDescent="0.25">
      <c r="A33" s="303" t="s">
        <v>357</v>
      </c>
    </row>
    <row r="34" spans="1:1" s="126" customFormat="1" ht="11.45" customHeight="1" x14ac:dyDescent="0.2">
      <c r="A34" s="336" t="s">
        <v>354</v>
      </c>
    </row>
    <row r="35" spans="1:1" ht="90" customHeight="1" thickBot="1" x14ac:dyDescent="0.25">
      <c r="A35" s="337"/>
    </row>
    <row r="36" spans="1:1" ht="24.75" thickBot="1" x14ac:dyDescent="0.25">
      <c r="A36" s="287" t="s">
        <v>353</v>
      </c>
    </row>
    <row r="37" spans="1:1" ht="13.9" customHeight="1" x14ac:dyDescent="0.2">
      <c r="A37" s="300" t="s">
        <v>351</v>
      </c>
    </row>
    <row r="38" spans="1:1" ht="13.15" customHeight="1" x14ac:dyDescent="0.2">
      <c r="A38" s="300" t="s">
        <v>352</v>
      </c>
    </row>
    <row r="39" spans="1:1" ht="24.75" thickBot="1" x14ac:dyDescent="0.25">
      <c r="A39" s="301" t="s">
        <v>355</v>
      </c>
    </row>
    <row r="40" spans="1:1" ht="13.5" thickBot="1" x14ac:dyDescent="0.25">
      <c r="A40" s="213" t="s">
        <v>132</v>
      </c>
    </row>
    <row r="41" spans="1:1" ht="60" x14ac:dyDescent="0.2">
      <c r="A41" s="209" t="s">
        <v>328</v>
      </c>
    </row>
    <row r="42" spans="1:1" x14ac:dyDescent="0.2">
      <c r="A42" s="276"/>
    </row>
    <row r="43" spans="1:1" x14ac:dyDescent="0.2">
      <c r="A43" s="276"/>
    </row>
    <row r="44" spans="1:1" x14ac:dyDescent="0.2">
      <c r="A44" s="276"/>
    </row>
  </sheetData>
  <mergeCells count="1">
    <mergeCell ref="A34:A35"/>
  </mergeCells>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I44"/>
  <sheetViews>
    <sheetView workbookViewId="0">
      <pane xSplit="1" topLeftCell="H1" activePane="topRight" state="frozen"/>
      <selection pane="topRight" activeCell="H1" sqref="H1:H1048576"/>
    </sheetView>
  </sheetViews>
  <sheetFormatPr defaultColWidth="8.7109375" defaultRowHeight="12.75" x14ac:dyDescent="0.2"/>
  <cols>
    <col min="1" max="1" width="82.5703125" style="201" customWidth="1"/>
    <col min="2" max="5" width="8.7109375" style="201" hidden="1" customWidth="1"/>
    <col min="6" max="7" width="0" style="201" hidden="1" customWidth="1"/>
    <col min="8" max="16384" width="8.7109375" style="201"/>
  </cols>
  <sheetData>
    <row r="1" spans="1:9" x14ac:dyDescent="0.2">
      <c r="A1" s="68" t="s">
        <v>133</v>
      </c>
    </row>
    <row r="2" spans="1:9" x14ac:dyDescent="0.2">
      <c r="A2" s="163" t="s">
        <v>196</v>
      </c>
    </row>
    <row r="3" spans="1:9" x14ac:dyDescent="0.2">
      <c r="A3" s="153" t="s">
        <v>125</v>
      </c>
      <c r="B3" s="279" t="e">
        <f>'C завтраками| Bed and breakfast'!#REF!</f>
        <v>#REF!</v>
      </c>
      <c r="C3" s="279" t="e">
        <f>'C завтраками| Bed and breakfast'!#REF!</f>
        <v>#REF!</v>
      </c>
      <c r="D3" s="279" t="e">
        <f>'C завтраками| Bed and breakfast'!#REF!</f>
        <v>#REF!</v>
      </c>
      <c r="E3" s="279" t="e">
        <f>'C завтраками| Bed and breakfast'!#REF!</f>
        <v>#REF!</v>
      </c>
      <c r="F3" s="279" t="e">
        <f>'C завтраками| Bed and breakfast'!#REF!</f>
        <v>#REF!</v>
      </c>
      <c r="G3" s="279" t="e">
        <f>'C завтраками| Bed and breakfast'!#REF!</f>
        <v>#REF!</v>
      </c>
      <c r="H3" s="279" t="e">
        <f>'C завтраками| Bed and breakfast'!#REF!</f>
        <v>#REF!</v>
      </c>
      <c r="I3" s="279" t="e">
        <f>'C завтраками| Bed and breakfast'!#REF!</f>
        <v>#REF!</v>
      </c>
    </row>
    <row r="4" spans="1:9" x14ac:dyDescent="0.2">
      <c r="A4" s="99" t="s">
        <v>124</v>
      </c>
      <c r="B4" s="279" t="e">
        <f>'C завтраками| Bed and breakfast'!#REF!</f>
        <v>#REF!</v>
      </c>
      <c r="C4" s="279" t="e">
        <f>'C завтраками| Bed and breakfast'!#REF!</f>
        <v>#REF!</v>
      </c>
      <c r="D4" s="279" t="e">
        <f>'C завтраками| Bed and breakfast'!#REF!</f>
        <v>#REF!</v>
      </c>
      <c r="E4" s="279" t="e">
        <f>'C завтраками| Bed and breakfast'!#REF!</f>
        <v>#REF!</v>
      </c>
      <c r="F4" s="279" t="e">
        <f>'C завтраками| Bed and breakfast'!#REF!</f>
        <v>#REF!</v>
      </c>
      <c r="G4" s="279" t="e">
        <f>'C завтраками| Bed and breakfast'!#REF!</f>
        <v>#REF!</v>
      </c>
      <c r="H4" s="279" t="e">
        <f>'C завтраками| Bed and breakfast'!#REF!</f>
        <v>#REF!</v>
      </c>
      <c r="I4" s="279" t="e">
        <f>'C завтраками| Bed and breakfast'!#REF!</f>
        <v>#REF!</v>
      </c>
    </row>
    <row r="5" spans="1:9" x14ac:dyDescent="0.2">
      <c r="A5" s="73" t="s">
        <v>144</v>
      </c>
      <c r="B5" s="276"/>
      <c r="C5" s="276"/>
      <c r="D5" s="276"/>
      <c r="E5" s="276"/>
      <c r="F5" s="276"/>
      <c r="G5" s="276"/>
      <c r="H5" s="276"/>
      <c r="I5" s="276"/>
    </row>
    <row r="6" spans="1:9" x14ac:dyDescent="0.2">
      <c r="A6" s="74">
        <v>1</v>
      </c>
      <c r="B6" s="278" t="e">
        <f>'C завтраками| Bed and breakfast'!#REF!*0.9</f>
        <v>#REF!</v>
      </c>
      <c r="C6" s="278" t="e">
        <f>'C завтраками| Bed and breakfast'!#REF!*0.9</f>
        <v>#REF!</v>
      </c>
      <c r="D6" s="278" t="e">
        <f>'C завтраками| Bed and breakfast'!#REF!*0.9</f>
        <v>#REF!</v>
      </c>
      <c r="E6" s="278" t="e">
        <f>'C завтраками| Bed and breakfast'!#REF!*0.9</f>
        <v>#REF!</v>
      </c>
      <c r="F6" s="278" t="e">
        <f>'C завтраками| Bed and breakfast'!#REF!*0.9</f>
        <v>#REF!</v>
      </c>
      <c r="G6" s="278" t="e">
        <f>'C завтраками| Bed and breakfast'!#REF!*0.9</f>
        <v>#REF!</v>
      </c>
      <c r="H6" s="278" t="e">
        <f>'C завтраками| Bed and breakfast'!#REF!*0.9</f>
        <v>#REF!</v>
      </c>
      <c r="I6" s="278" t="e">
        <f>'C завтраками| Bed and breakfast'!#REF!*0.9</f>
        <v>#REF!</v>
      </c>
    </row>
    <row r="7" spans="1:9" x14ac:dyDescent="0.2">
      <c r="A7" s="74">
        <v>2</v>
      </c>
      <c r="B7" s="278" t="e">
        <f>'C завтраками| Bed and breakfast'!#REF!*0.9</f>
        <v>#REF!</v>
      </c>
      <c r="C7" s="278" t="e">
        <f>'C завтраками| Bed and breakfast'!#REF!*0.9</f>
        <v>#REF!</v>
      </c>
      <c r="D7" s="278" t="e">
        <f>'C завтраками| Bed and breakfast'!#REF!*0.9</f>
        <v>#REF!</v>
      </c>
      <c r="E7" s="278" t="e">
        <f>'C завтраками| Bed and breakfast'!#REF!*0.9</f>
        <v>#REF!</v>
      </c>
      <c r="F7" s="278" t="e">
        <f>'C завтраками| Bed and breakfast'!#REF!*0.9</f>
        <v>#REF!</v>
      </c>
      <c r="G7" s="278" t="e">
        <f>'C завтраками| Bed and breakfast'!#REF!*0.9</f>
        <v>#REF!</v>
      </c>
      <c r="H7" s="278" t="e">
        <f>'C завтраками| Bed and breakfast'!#REF!*0.9</f>
        <v>#REF!</v>
      </c>
      <c r="I7" s="278" t="e">
        <f>'C завтраками| Bed and breakfast'!#REF!*0.9</f>
        <v>#REF!</v>
      </c>
    </row>
    <row r="8" spans="1:9" x14ac:dyDescent="0.2">
      <c r="A8" s="73" t="s">
        <v>145</v>
      </c>
      <c r="B8" s="278"/>
      <c r="C8" s="278"/>
      <c r="D8" s="278"/>
      <c r="E8" s="278"/>
      <c r="F8" s="278"/>
      <c r="G8" s="278"/>
      <c r="H8" s="278"/>
      <c r="I8" s="278"/>
    </row>
    <row r="9" spans="1:9" x14ac:dyDescent="0.2">
      <c r="A9" s="74">
        <v>1</v>
      </c>
      <c r="B9" s="278" t="e">
        <f>'C завтраками| Bed and breakfast'!#REF!*0.9</f>
        <v>#REF!</v>
      </c>
      <c r="C9" s="278" t="e">
        <f>'C завтраками| Bed and breakfast'!#REF!*0.9</f>
        <v>#REF!</v>
      </c>
      <c r="D9" s="278" t="e">
        <f>'C завтраками| Bed and breakfast'!#REF!*0.9</f>
        <v>#REF!</v>
      </c>
      <c r="E9" s="278" t="e">
        <f>'C завтраками| Bed and breakfast'!#REF!*0.9</f>
        <v>#REF!</v>
      </c>
      <c r="F9" s="278" t="e">
        <f>'C завтраками| Bed and breakfast'!#REF!*0.9</f>
        <v>#REF!</v>
      </c>
      <c r="G9" s="278" t="e">
        <f>'C завтраками| Bed and breakfast'!#REF!*0.9</f>
        <v>#REF!</v>
      </c>
      <c r="H9" s="278" t="e">
        <f>'C завтраками| Bed and breakfast'!#REF!*0.9</f>
        <v>#REF!</v>
      </c>
      <c r="I9" s="278" t="e">
        <f>'C завтраками| Bed and breakfast'!#REF!*0.9</f>
        <v>#REF!</v>
      </c>
    </row>
    <row r="10" spans="1:9" x14ac:dyDescent="0.2">
      <c r="A10" s="74">
        <v>2</v>
      </c>
      <c r="B10" s="278" t="e">
        <f>'C завтраками| Bed and breakfast'!#REF!*0.9</f>
        <v>#REF!</v>
      </c>
      <c r="C10" s="278" t="e">
        <f>'C завтраками| Bed and breakfast'!#REF!*0.9</f>
        <v>#REF!</v>
      </c>
      <c r="D10" s="278" t="e">
        <f>'C завтраками| Bed and breakfast'!#REF!*0.9</f>
        <v>#REF!</v>
      </c>
      <c r="E10" s="278" t="e">
        <f>'C завтраками| Bed and breakfast'!#REF!*0.9</f>
        <v>#REF!</v>
      </c>
      <c r="F10" s="278" t="e">
        <f>'C завтраками| Bed and breakfast'!#REF!*0.9</f>
        <v>#REF!</v>
      </c>
      <c r="G10" s="278" t="e">
        <f>'C завтраками| Bed and breakfast'!#REF!*0.9</f>
        <v>#REF!</v>
      </c>
      <c r="H10" s="278" t="e">
        <f>'C завтраками| Bed and breakfast'!#REF!*0.9</f>
        <v>#REF!</v>
      </c>
      <c r="I10" s="278" t="e">
        <f>'C завтраками| Bed and breakfast'!#REF!*0.9</f>
        <v>#REF!</v>
      </c>
    </row>
    <row r="11" spans="1:9" x14ac:dyDescent="0.2">
      <c r="A11" s="86" t="s">
        <v>134</v>
      </c>
      <c r="B11" s="278"/>
      <c r="C11" s="278"/>
      <c r="D11" s="278"/>
      <c r="E11" s="278"/>
      <c r="F11" s="278"/>
      <c r="G11" s="278"/>
      <c r="H11" s="278"/>
      <c r="I11" s="278"/>
    </row>
    <row r="12" spans="1:9" x14ac:dyDescent="0.2">
      <c r="A12" s="87">
        <v>1</v>
      </c>
      <c r="B12" s="278" t="e">
        <f>'C завтраками| Bed and breakfast'!#REF!*0.9</f>
        <v>#REF!</v>
      </c>
      <c r="C12" s="278" t="e">
        <f>'C завтраками| Bed and breakfast'!#REF!*0.9</f>
        <v>#REF!</v>
      </c>
      <c r="D12" s="278" t="e">
        <f>'C завтраками| Bed and breakfast'!#REF!*0.9</f>
        <v>#REF!</v>
      </c>
      <c r="E12" s="278" t="e">
        <f>'C завтраками| Bed and breakfast'!#REF!*0.9</f>
        <v>#REF!</v>
      </c>
      <c r="F12" s="278" t="e">
        <f>'C завтраками| Bed and breakfast'!#REF!*0.9</f>
        <v>#REF!</v>
      </c>
      <c r="G12" s="278" t="e">
        <f>'C завтраками| Bed and breakfast'!#REF!*0.9</f>
        <v>#REF!</v>
      </c>
      <c r="H12" s="278" t="e">
        <f>'C завтраками| Bed and breakfast'!#REF!*0.9</f>
        <v>#REF!</v>
      </c>
      <c r="I12" s="278" t="e">
        <f>'C завтраками| Bed and breakfast'!#REF!*0.9</f>
        <v>#REF!</v>
      </c>
    </row>
    <row r="13" spans="1:9" x14ac:dyDescent="0.2">
      <c r="A13" s="87">
        <v>2</v>
      </c>
      <c r="B13" s="278" t="e">
        <f>'C завтраками| Bed and breakfast'!#REF!*0.9</f>
        <v>#REF!</v>
      </c>
      <c r="C13" s="278" t="e">
        <f>'C завтраками| Bed and breakfast'!#REF!*0.9</f>
        <v>#REF!</v>
      </c>
      <c r="D13" s="278" t="e">
        <f>'C завтраками| Bed and breakfast'!#REF!*0.9</f>
        <v>#REF!</v>
      </c>
      <c r="E13" s="278" t="e">
        <f>'C завтраками| Bed and breakfast'!#REF!*0.9</f>
        <v>#REF!</v>
      </c>
      <c r="F13" s="278" t="e">
        <f>'C завтраками| Bed and breakfast'!#REF!*0.9</f>
        <v>#REF!</v>
      </c>
      <c r="G13" s="278" t="e">
        <f>'C завтраками| Bed and breakfast'!#REF!*0.9</f>
        <v>#REF!</v>
      </c>
      <c r="H13" s="278" t="e">
        <f>'C завтраками| Bed and breakfast'!#REF!*0.9</f>
        <v>#REF!</v>
      </c>
      <c r="I13" s="278" t="e">
        <f>'C завтраками| Bed and breakfast'!#REF!*0.9</f>
        <v>#REF!</v>
      </c>
    </row>
    <row r="14" spans="1:9" x14ac:dyDescent="0.2">
      <c r="A14" s="86" t="s">
        <v>136</v>
      </c>
      <c r="B14" s="278"/>
      <c r="C14" s="278"/>
      <c r="D14" s="278"/>
      <c r="E14" s="278"/>
      <c r="F14" s="278"/>
      <c r="G14" s="278"/>
      <c r="H14" s="278"/>
      <c r="I14" s="278"/>
    </row>
    <row r="15" spans="1:9" x14ac:dyDescent="0.2">
      <c r="A15" s="87">
        <v>1</v>
      </c>
      <c r="B15" s="278" t="e">
        <f>'C завтраками| Bed and breakfast'!#REF!*0.9</f>
        <v>#REF!</v>
      </c>
      <c r="C15" s="278" t="e">
        <f>'C завтраками| Bed and breakfast'!#REF!*0.9</f>
        <v>#REF!</v>
      </c>
      <c r="D15" s="278" t="e">
        <f>'C завтраками| Bed and breakfast'!#REF!*0.9</f>
        <v>#REF!</v>
      </c>
      <c r="E15" s="278" t="e">
        <f>'C завтраками| Bed and breakfast'!#REF!*0.9</f>
        <v>#REF!</v>
      </c>
      <c r="F15" s="278" t="e">
        <f>'C завтраками| Bed and breakfast'!#REF!*0.9</f>
        <v>#REF!</v>
      </c>
      <c r="G15" s="278" t="e">
        <f>'C завтраками| Bed and breakfast'!#REF!*0.9</f>
        <v>#REF!</v>
      </c>
      <c r="H15" s="278" t="e">
        <f>'C завтраками| Bed and breakfast'!#REF!*0.9</f>
        <v>#REF!</v>
      </c>
      <c r="I15" s="278" t="e">
        <f>'C завтраками| Bed and breakfast'!#REF!*0.9</f>
        <v>#REF!</v>
      </c>
    </row>
    <row r="16" spans="1:9" x14ac:dyDescent="0.2">
      <c r="A16" s="87">
        <v>2</v>
      </c>
      <c r="B16" s="278" t="e">
        <f>'C завтраками| Bed and breakfast'!#REF!*0.9</f>
        <v>#REF!</v>
      </c>
      <c r="C16" s="278" t="e">
        <f>'C завтраками| Bed and breakfast'!#REF!*0.9</f>
        <v>#REF!</v>
      </c>
      <c r="D16" s="278" t="e">
        <f>'C завтраками| Bed and breakfast'!#REF!*0.9</f>
        <v>#REF!</v>
      </c>
      <c r="E16" s="278" t="e">
        <f>'C завтраками| Bed and breakfast'!#REF!*0.9</f>
        <v>#REF!</v>
      </c>
      <c r="F16" s="278" t="e">
        <f>'C завтраками| Bed and breakfast'!#REF!*0.9</f>
        <v>#REF!</v>
      </c>
      <c r="G16" s="278" t="e">
        <f>'C завтраками| Bed and breakfast'!#REF!*0.9</f>
        <v>#REF!</v>
      </c>
      <c r="H16" s="278" t="e">
        <f>'C завтраками| Bed and breakfast'!#REF!*0.9</f>
        <v>#REF!</v>
      </c>
      <c r="I16" s="278" t="e">
        <f>'C завтраками| Bed and breakfast'!#REF!*0.9</f>
        <v>#REF!</v>
      </c>
    </row>
    <row r="17" spans="1:9" x14ac:dyDescent="0.2">
      <c r="A17" s="86" t="s">
        <v>138</v>
      </c>
      <c r="B17" s="278"/>
      <c r="C17" s="278"/>
      <c r="D17" s="278"/>
      <c r="E17" s="278"/>
      <c r="F17" s="278"/>
      <c r="G17" s="278"/>
      <c r="H17" s="278"/>
      <c r="I17" s="278"/>
    </row>
    <row r="18" spans="1:9" x14ac:dyDescent="0.2">
      <c r="A18" s="87" t="s">
        <v>78</v>
      </c>
      <c r="B18" s="278" t="e">
        <f>'C завтраками| Bed and breakfast'!#REF!*0.9</f>
        <v>#REF!</v>
      </c>
      <c r="C18" s="278" t="e">
        <f>'C завтраками| Bed and breakfast'!#REF!*0.9</f>
        <v>#REF!</v>
      </c>
      <c r="D18" s="278" t="e">
        <f>'C завтраками| Bed and breakfast'!#REF!*0.9</f>
        <v>#REF!</v>
      </c>
      <c r="E18" s="278" t="e">
        <f>'C завтраками| Bed and breakfast'!#REF!*0.9</f>
        <v>#REF!</v>
      </c>
      <c r="F18" s="278" t="e">
        <f>'C завтраками| Bed and breakfast'!#REF!*0.9</f>
        <v>#REF!</v>
      </c>
      <c r="G18" s="278" t="e">
        <f>'C завтраками| Bed and breakfast'!#REF!*0.9</f>
        <v>#REF!</v>
      </c>
      <c r="H18" s="278" t="e">
        <f>'C завтраками| Bed and breakfast'!#REF!*0.9</f>
        <v>#REF!</v>
      </c>
      <c r="I18" s="278" t="e">
        <f>'C завтраками| Bed and breakfast'!#REF!*0.9</f>
        <v>#REF!</v>
      </c>
    </row>
    <row r="19" spans="1:9" x14ac:dyDescent="0.2">
      <c r="A19" s="86" t="s">
        <v>137</v>
      </c>
      <c r="B19" s="278"/>
      <c r="C19" s="278"/>
      <c r="D19" s="278"/>
      <c r="E19" s="278"/>
      <c r="F19" s="278"/>
      <c r="G19" s="278"/>
      <c r="H19" s="278"/>
      <c r="I19" s="278"/>
    </row>
    <row r="20" spans="1:9" x14ac:dyDescent="0.2">
      <c r="A20" s="87" t="s">
        <v>67</v>
      </c>
      <c r="B20" s="278" t="e">
        <f>'C завтраками| Bed and breakfast'!#REF!*0.9</f>
        <v>#REF!</v>
      </c>
      <c r="C20" s="278" t="e">
        <f>'C завтраками| Bed and breakfast'!#REF!*0.9</f>
        <v>#REF!</v>
      </c>
      <c r="D20" s="278" t="e">
        <f>'C завтраками| Bed and breakfast'!#REF!*0.9</f>
        <v>#REF!</v>
      </c>
      <c r="E20" s="278" t="e">
        <f>'C завтраками| Bed and breakfast'!#REF!*0.9</f>
        <v>#REF!</v>
      </c>
      <c r="F20" s="278" t="e">
        <f>'C завтраками| Bed and breakfast'!#REF!*0.9</f>
        <v>#REF!</v>
      </c>
      <c r="G20" s="278" t="e">
        <f>'C завтраками| Bed and breakfast'!#REF!*0.9</f>
        <v>#REF!</v>
      </c>
      <c r="H20" s="278" t="e">
        <f>'C завтраками| Bed and breakfast'!#REF!*0.9</f>
        <v>#REF!</v>
      </c>
      <c r="I20" s="278" t="e">
        <f>'C завтраками| Bed and breakfast'!#REF!*0.9</f>
        <v>#REF!</v>
      </c>
    </row>
    <row r="21" spans="1:9" ht="13.5" thickBot="1" x14ac:dyDescent="0.25">
      <c r="A21" s="78"/>
    </row>
    <row r="22" spans="1:9" s="126" customFormat="1" thickBot="1" x14ac:dyDescent="0.25">
      <c r="A22" s="263" t="s">
        <v>348</v>
      </c>
    </row>
    <row r="23" spans="1:9" s="126" customFormat="1" ht="24" x14ac:dyDescent="0.2">
      <c r="A23" s="264" t="s">
        <v>349</v>
      </c>
    </row>
    <row r="24" spans="1:9" s="126" customFormat="1" ht="12" x14ac:dyDescent="0.2">
      <c r="A24" s="265" t="s">
        <v>127</v>
      </c>
    </row>
    <row r="25" spans="1:9" s="126" customFormat="1" ht="12" x14ac:dyDescent="0.2">
      <c r="A25" s="266" t="s">
        <v>128</v>
      </c>
    </row>
    <row r="26" spans="1:9" s="126" customFormat="1" ht="12" x14ac:dyDescent="0.2">
      <c r="A26" s="266" t="s">
        <v>129</v>
      </c>
    </row>
    <row r="27" spans="1:9" s="126" customFormat="1" ht="24" x14ac:dyDescent="0.2">
      <c r="A27" s="267" t="s">
        <v>130</v>
      </c>
    </row>
    <row r="28" spans="1:9" s="126" customFormat="1" ht="12" x14ac:dyDescent="0.2">
      <c r="A28" s="223" t="s">
        <v>243</v>
      </c>
    </row>
    <row r="29" spans="1:9" s="126" customFormat="1" ht="84" x14ac:dyDescent="0.2">
      <c r="A29" s="211" t="s">
        <v>350</v>
      </c>
    </row>
    <row r="30" spans="1:9" s="126" customFormat="1" thickBot="1" x14ac:dyDescent="0.25">
      <c r="A30" s="208"/>
    </row>
    <row r="31" spans="1:9" s="126" customFormat="1" thickBot="1" x14ac:dyDescent="0.25">
      <c r="A31" s="255" t="s">
        <v>139</v>
      </c>
    </row>
    <row r="32" spans="1:9" s="126" customFormat="1" ht="12" x14ac:dyDescent="0.2">
      <c r="A32" s="302" t="s">
        <v>356</v>
      </c>
    </row>
    <row r="33" spans="1:1" s="126" customFormat="1" ht="36.75" thickBot="1" x14ac:dyDescent="0.25">
      <c r="A33" s="303" t="s">
        <v>357</v>
      </c>
    </row>
    <row r="34" spans="1:1" s="126" customFormat="1" ht="11.45" customHeight="1" x14ac:dyDescent="0.2">
      <c r="A34" s="336" t="s">
        <v>354</v>
      </c>
    </row>
    <row r="35" spans="1:1" ht="90" customHeight="1" thickBot="1" x14ac:dyDescent="0.25">
      <c r="A35" s="337"/>
    </row>
    <row r="36" spans="1:1" ht="24.75" thickBot="1" x14ac:dyDescent="0.25">
      <c r="A36" s="287" t="s">
        <v>353</v>
      </c>
    </row>
    <row r="37" spans="1:1" ht="13.9" customHeight="1" x14ac:dyDescent="0.2">
      <c r="A37" s="300" t="s">
        <v>351</v>
      </c>
    </row>
    <row r="38" spans="1:1" ht="13.15" customHeight="1" x14ac:dyDescent="0.2">
      <c r="A38" s="300" t="s">
        <v>352</v>
      </c>
    </row>
    <row r="39" spans="1:1" ht="24.75" thickBot="1" x14ac:dyDescent="0.25">
      <c r="A39" s="301" t="s">
        <v>355</v>
      </c>
    </row>
    <row r="40" spans="1:1" ht="13.5" thickBot="1" x14ac:dyDescent="0.25">
      <c r="A40" s="213" t="s">
        <v>132</v>
      </c>
    </row>
    <row r="41" spans="1:1" ht="60" x14ac:dyDescent="0.2">
      <c r="A41" s="209" t="s">
        <v>328</v>
      </c>
    </row>
    <row r="42" spans="1:1" x14ac:dyDescent="0.2">
      <c r="A42" s="276"/>
    </row>
    <row r="43" spans="1:1" x14ac:dyDescent="0.2">
      <c r="A43" s="276"/>
    </row>
    <row r="44" spans="1:1" x14ac:dyDescent="0.2">
      <c r="A44" s="276"/>
    </row>
  </sheetData>
  <mergeCells count="1">
    <mergeCell ref="A34:A35"/>
  </mergeCells>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30"/>
  <dimension ref="A1:C23"/>
  <sheetViews>
    <sheetView zoomScaleNormal="100" workbookViewId="0">
      <pane xSplit="1" topLeftCell="B1" activePane="topRight" state="frozen"/>
      <selection pane="topRight" activeCell="B7" sqref="B7"/>
    </sheetView>
  </sheetViews>
  <sheetFormatPr defaultColWidth="9" defaultRowHeight="12" x14ac:dyDescent="0.2"/>
  <cols>
    <col min="1" max="1" width="84.5703125" style="65" customWidth="1"/>
    <col min="2" max="16384" width="9" style="65"/>
  </cols>
  <sheetData>
    <row r="1" spans="1:3" s="21" customFormat="1" ht="12" customHeight="1" x14ac:dyDescent="0.2">
      <c r="A1" s="68" t="s">
        <v>133</v>
      </c>
    </row>
    <row r="2" spans="1:3" s="21" customFormat="1" ht="12" customHeight="1" x14ac:dyDescent="0.2">
      <c r="A2" s="125" t="s">
        <v>141</v>
      </c>
    </row>
    <row r="3" spans="1:3" s="21" customFormat="1" ht="11.1" customHeight="1" x14ac:dyDescent="0.2">
      <c r="A3" s="125"/>
    </row>
    <row r="4" spans="1:3" s="21" customFormat="1" ht="16.5" customHeight="1" x14ac:dyDescent="0.2">
      <c r="A4" s="125" t="s">
        <v>125</v>
      </c>
      <c r="B4" s="178" t="e">
        <f>'C завтраками| Bed and breakfast'!#REF!</f>
        <v>#REF!</v>
      </c>
      <c r="C4" s="178" t="e">
        <f>'C завтраками| Bed and breakfast'!#REF!</f>
        <v>#REF!</v>
      </c>
    </row>
    <row r="5" spans="1:3" s="100" customFormat="1" ht="24" customHeight="1" x14ac:dyDescent="0.15">
      <c r="A5" s="99"/>
      <c r="B5" s="184" t="e">
        <f>'C завтраками| Bed and breakfast'!#REF!</f>
        <v>#REF!</v>
      </c>
      <c r="C5" s="184" t="e">
        <f>'C завтраками| Bed and breakfast'!#REF!</f>
        <v>#REF!</v>
      </c>
    </row>
    <row r="6" spans="1:3" s="76" customFormat="1" x14ac:dyDescent="0.2">
      <c r="A6" s="73" t="s">
        <v>135</v>
      </c>
    </row>
    <row r="7" spans="1:3" s="76" customFormat="1" x14ac:dyDescent="0.2">
      <c r="A7" s="74" t="s">
        <v>142</v>
      </c>
      <c r="B7" s="74" t="e">
        <f>'C завтраками| Bed and breakfast'!#REF!-1500</f>
        <v>#REF!</v>
      </c>
      <c r="C7" s="74" t="e">
        <f>'C завтраками| Bed and breakfast'!#REF!-1500</f>
        <v>#REF!</v>
      </c>
    </row>
    <row r="8" spans="1:3" s="76" customFormat="1" x14ac:dyDescent="0.2">
      <c r="A8" s="95" t="s">
        <v>143</v>
      </c>
      <c r="B8" s="75"/>
      <c r="C8" s="75"/>
    </row>
    <row r="9" spans="1:3" s="76" customFormat="1" x14ac:dyDescent="0.2">
      <c r="A9" s="74" t="s">
        <v>142</v>
      </c>
      <c r="B9" s="74" t="e">
        <f>'C завтраками| Bed and breakfast'!#REF!-1500</f>
        <v>#REF!</v>
      </c>
      <c r="C9" s="74" t="e">
        <f>'C завтраками| Bed and breakfast'!#REF!-1500</f>
        <v>#REF!</v>
      </c>
    </row>
    <row r="10" spans="1:3" s="76" customFormat="1" x14ac:dyDescent="0.2">
      <c r="A10" s="73" t="s">
        <v>134</v>
      </c>
      <c r="B10" s="75"/>
      <c r="C10" s="75"/>
    </row>
    <row r="11" spans="1:3" s="76" customFormat="1" x14ac:dyDescent="0.2">
      <c r="A11" s="74" t="s">
        <v>142</v>
      </c>
      <c r="B11" s="74" t="e">
        <f>'C завтраками| Bed and breakfast'!#REF!-1500</f>
        <v>#REF!</v>
      </c>
      <c r="C11" s="74" t="e">
        <f>'C завтраками| Bed and breakfast'!#REF!-1500</f>
        <v>#REF!</v>
      </c>
    </row>
    <row r="12" spans="1:3" s="76" customFormat="1" x14ac:dyDescent="0.2">
      <c r="A12" s="73" t="s">
        <v>136</v>
      </c>
      <c r="B12" s="75"/>
      <c r="C12" s="75"/>
    </row>
    <row r="13" spans="1:3" s="76" customFormat="1" x14ac:dyDescent="0.2">
      <c r="A13" s="74" t="s">
        <v>142</v>
      </c>
      <c r="B13" s="74" t="e">
        <f>'C завтраками| Bed and breakfast'!#REF!-1500</f>
        <v>#REF!</v>
      </c>
      <c r="C13" s="74" t="e">
        <f>'C завтраками| Bed and breakfast'!#REF!-1500</f>
        <v>#REF!</v>
      </c>
    </row>
    <row r="14" spans="1:3" s="76" customFormat="1" ht="10.35" customHeight="1" thickBot="1" x14ac:dyDescent="0.25">
      <c r="A14" s="82"/>
    </row>
    <row r="15" spans="1:3" ht="12.75" thickBot="1" x14ac:dyDescent="0.25">
      <c r="A15" s="151" t="s">
        <v>127</v>
      </c>
    </row>
    <row r="16" spans="1:3" ht="13.35" customHeight="1" x14ac:dyDescent="0.2">
      <c r="A16" s="81" t="s">
        <v>128</v>
      </c>
    </row>
    <row r="17" spans="1:1" ht="13.35" customHeight="1" x14ac:dyDescent="0.2">
      <c r="A17" s="81" t="s">
        <v>129</v>
      </c>
    </row>
    <row r="18" spans="1:1" ht="12.6" customHeight="1" x14ac:dyDescent="0.2">
      <c r="A18" s="97" t="s">
        <v>130</v>
      </c>
    </row>
    <row r="19" spans="1:1" ht="13.35" customHeight="1" x14ac:dyDescent="0.2">
      <c r="A19" s="81" t="s">
        <v>243</v>
      </c>
    </row>
    <row r="20" spans="1:1" ht="11.45" customHeight="1" thickBot="1" x14ac:dyDescent="0.25">
      <c r="A20" s="81"/>
    </row>
    <row r="21" spans="1:1" ht="12.75" thickBot="1" x14ac:dyDescent="0.25">
      <c r="A21" s="151" t="s">
        <v>132</v>
      </c>
    </row>
    <row r="22" spans="1:1" ht="84" x14ac:dyDescent="0.2">
      <c r="A22" s="94" t="s">
        <v>158</v>
      </c>
    </row>
    <row r="23" spans="1:1" ht="14.25" x14ac:dyDescent="0.2">
      <c r="A23" s="176"/>
    </row>
  </sheetData>
  <pageMargins left="0.7" right="0.7" top="0.75" bottom="0.75" header="0.3" footer="0.3"/>
  <pageSetup paperSize="9" orientation="portrait" horizontalDpi="4294967295" verticalDpi="4294967295"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BD55"/>
  <sheetViews>
    <sheetView topLeftCell="A15" zoomScaleNormal="100" workbookViewId="0">
      <pane xSplit="1" topLeftCell="B1" activePane="topRight" state="frozen"/>
      <selection pane="topRight" activeCell="B25" sqref="B25:BD26"/>
    </sheetView>
  </sheetViews>
  <sheetFormatPr defaultColWidth="9" defaultRowHeight="12" x14ac:dyDescent="0.2"/>
  <cols>
    <col min="1" max="1" width="80.5703125" style="65" customWidth="1"/>
    <col min="2" max="16384" width="9" style="65"/>
  </cols>
  <sheetData>
    <row r="1" spans="1:56" ht="11.45" customHeight="1" x14ac:dyDescent="0.2">
      <c r="A1" s="83" t="s">
        <v>133</v>
      </c>
    </row>
    <row r="2" spans="1:56" ht="11.45" customHeight="1" x14ac:dyDescent="0.2">
      <c r="A2" s="207" t="s">
        <v>140</v>
      </c>
    </row>
    <row r="3" spans="1:56" ht="11.45" customHeight="1" x14ac:dyDescent="0.2">
      <c r="A3" s="207"/>
    </row>
    <row r="4" spans="1:56" ht="11.45" customHeight="1" x14ac:dyDescent="0.2">
      <c r="A4" s="207" t="s">
        <v>125</v>
      </c>
      <c r="B4" s="156" t="e">
        <f>'C завтраками| Bed and breakfast'!#REF!</f>
        <v>#REF!</v>
      </c>
      <c r="C4" s="156" t="e">
        <f>'C завтраками| Bed and breakfast'!#REF!</f>
        <v>#REF!</v>
      </c>
      <c r="D4" s="156" t="e">
        <f>'C завтраками| Bed and breakfast'!#REF!</f>
        <v>#REF!</v>
      </c>
      <c r="E4" s="156" t="e">
        <f>'C завтраками| Bed and breakfast'!#REF!</f>
        <v>#REF!</v>
      </c>
      <c r="F4" s="156" t="e">
        <f>'C завтраками| Bed and breakfast'!#REF!</f>
        <v>#REF!</v>
      </c>
      <c r="G4" s="156" t="e">
        <f>'C завтраками| Bed and breakfast'!#REF!</f>
        <v>#REF!</v>
      </c>
      <c r="H4" s="156" t="e">
        <f>'C завтраками| Bed and breakfast'!#REF!</f>
        <v>#REF!</v>
      </c>
      <c r="I4" s="156" t="e">
        <f>'C завтраками| Bed and breakfast'!#REF!</f>
        <v>#REF!</v>
      </c>
      <c r="J4" s="156" t="e">
        <f>'C завтраками| Bed and breakfast'!#REF!</f>
        <v>#REF!</v>
      </c>
      <c r="K4" s="156" t="e">
        <f>'C завтраками| Bed and breakfast'!#REF!</f>
        <v>#REF!</v>
      </c>
      <c r="L4" s="156" t="e">
        <f>'C завтраками| Bed and breakfast'!#REF!</f>
        <v>#REF!</v>
      </c>
      <c r="M4" s="156" t="e">
        <f>'C завтраками| Bed and breakfast'!#REF!</f>
        <v>#REF!</v>
      </c>
      <c r="N4" s="156" t="e">
        <f>'C завтраками| Bed and breakfast'!#REF!</f>
        <v>#REF!</v>
      </c>
      <c r="O4" s="156" t="e">
        <f>'C завтраками| Bed and breakfast'!#REF!</f>
        <v>#REF!</v>
      </c>
      <c r="P4" s="156" t="e">
        <f>'C завтраками| Bed and breakfast'!#REF!</f>
        <v>#REF!</v>
      </c>
      <c r="Q4" s="156" t="e">
        <f>'C завтраками| Bed and breakfast'!#REF!</f>
        <v>#REF!</v>
      </c>
      <c r="R4" s="156" t="e">
        <f>'C завтраками| Bed and breakfast'!#REF!</f>
        <v>#REF!</v>
      </c>
      <c r="S4" s="156" t="e">
        <f>'C завтраками| Bed and breakfast'!#REF!</f>
        <v>#REF!</v>
      </c>
      <c r="T4" s="156" t="e">
        <f>'C завтраками| Bed and breakfast'!#REF!</f>
        <v>#REF!</v>
      </c>
      <c r="U4" s="156" t="e">
        <f>'C завтраками| Bed and breakfast'!#REF!</f>
        <v>#REF!</v>
      </c>
      <c r="V4" s="156" t="e">
        <f>'C завтраками| Bed and breakfast'!#REF!</f>
        <v>#REF!</v>
      </c>
      <c r="W4" s="156" t="e">
        <f>'C завтраками| Bed and breakfast'!#REF!</f>
        <v>#REF!</v>
      </c>
      <c r="X4" s="156" t="e">
        <f>'C завтраками| Bed and breakfast'!#REF!</f>
        <v>#REF!</v>
      </c>
      <c r="Y4" s="156" t="e">
        <f>'C завтраками| Bed and breakfast'!#REF!</f>
        <v>#REF!</v>
      </c>
      <c r="Z4" s="156" t="e">
        <f>'C завтраками| Bed and breakfast'!#REF!</f>
        <v>#REF!</v>
      </c>
      <c r="AA4" s="156" t="e">
        <f>'C завтраками| Bed and breakfast'!#REF!</f>
        <v>#REF!</v>
      </c>
      <c r="AB4" s="156" t="e">
        <f>'C завтраками| Bed and breakfast'!#REF!</f>
        <v>#REF!</v>
      </c>
      <c r="AC4" s="156" t="e">
        <f>'C завтраками| Bed and breakfast'!#REF!</f>
        <v>#REF!</v>
      </c>
      <c r="AD4" s="156" t="e">
        <f>'C завтраками| Bed and breakfast'!#REF!</f>
        <v>#REF!</v>
      </c>
      <c r="AE4" s="156" t="e">
        <f>'C завтраками| Bed and breakfast'!#REF!</f>
        <v>#REF!</v>
      </c>
      <c r="AF4" s="156" t="e">
        <f>'C завтраками| Bed and breakfast'!#REF!</f>
        <v>#REF!</v>
      </c>
      <c r="AG4" s="156" t="e">
        <f>'C завтраками| Bed and breakfast'!#REF!</f>
        <v>#REF!</v>
      </c>
      <c r="AH4" s="156" t="e">
        <f>'C завтраками| Bed and breakfast'!#REF!</f>
        <v>#REF!</v>
      </c>
      <c r="AI4" s="156" t="e">
        <f>'C завтраками| Bed and breakfast'!#REF!</f>
        <v>#REF!</v>
      </c>
      <c r="AJ4" s="156" t="e">
        <f>'C завтраками| Bed and breakfast'!#REF!</f>
        <v>#REF!</v>
      </c>
      <c r="AK4" s="156" t="e">
        <f>'C завтраками| Bed and breakfast'!#REF!</f>
        <v>#REF!</v>
      </c>
      <c r="AL4" s="156" t="e">
        <f>'C завтраками| Bed and breakfast'!#REF!</f>
        <v>#REF!</v>
      </c>
      <c r="AM4" s="156" t="e">
        <f>'C завтраками| Bed and breakfast'!#REF!</f>
        <v>#REF!</v>
      </c>
      <c r="AN4" s="156" t="e">
        <f>'C завтраками| Bed and breakfast'!#REF!</f>
        <v>#REF!</v>
      </c>
      <c r="AO4" s="156" t="e">
        <f>'C завтраками| Bed and breakfast'!#REF!</f>
        <v>#REF!</v>
      </c>
      <c r="AP4" s="156" t="e">
        <f>'C завтраками| Bed and breakfast'!#REF!</f>
        <v>#REF!</v>
      </c>
      <c r="AQ4" s="156" t="e">
        <f>'C завтраками| Bed and breakfast'!#REF!</f>
        <v>#REF!</v>
      </c>
      <c r="AR4" s="156" t="e">
        <f>'C завтраками| Bed and breakfast'!#REF!</f>
        <v>#REF!</v>
      </c>
      <c r="AS4" s="156" t="e">
        <f>'C завтраками| Bed and breakfast'!#REF!</f>
        <v>#REF!</v>
      </c>
      <c r="AT4" s="156" t="e">
        <f>'C завтраками| Bed and breakfast'!#REF!</f>
        <v>#REF!</v>
      </c>
      <c r="AU4" s="156" t="e">
        <f>'C завтраками| Bed and breakfast'!#REF!</f>
        <v>#REF!</v>
      </c>
      <c r="AV4" s="156" t="e">
        <f>'C завтраками| Bed and breakfast'!#REF!</f>
        <v>#REF!</v>
      </c>
      <c r="AW4" s="156" t="e">
        <f>'C завтраками| Bed and breakfast'!#REF!</f>
        <v>#REF!</v>
      </c>
      <c r="AX4" s="156" t="e">
        <f>'C завтраками| Bed and breakfast'!#REF!</f>
        <v>#REF!</v>
      </c>
      <c r="AY4" s="156" t="e">
        <f>'C завтраками| Bed and breakfast'!#REF!</f>
        <v>#REF!</v>
      </c>
      <c r="AZ4" s="156" t="e">
        <f>'C завтраками| Bed and breakfast'!#REF!</f>
        <v>#REF!</v>
      </c>
      <c r="BA4" s="156" t="e">
        <f>'C завтраками| Bed and breakfast'!#REF!</f>
        <v>#REF!</v>
      </c>
      <c r="BB4" s="156" t="e">
        <f>'C завтраками| Bed and breakfast'!#REF!</f>
        <v>#REF!</v>
      </c>
      <c r="BC4" s="156" t="e">
        <f>'C завтраками| Bed and breakfast'!#REF!</f>
        <v>#REF!</v>
      </c>
      <c r="BD4" s="156" t="e">
        <f>'C завтраками| Bed and breakfast'!#REF!</f>
        <v>#REF!</v>
      </c>
    </row>
    <row r="5" spans="1:56" s="34" customFormat="1" ht="21.6" customHeight="1" x14ac:dyDescent="0.2">
      <c r="A5" s="67" t="s">
        <v>124</v>
      </c>
      <c r="B5" s="156" t="e">
        <f>'C завтраками| Bed and breakfast'!#REF!</f>
        <v>#REF!</v>
      </c>
      <c r="C5" s="156" t="e">
        <f>'C завтраками| Bed and breakfast'!#REF!</f>
        <v>#REF!</v>
      </c>
      <c r="D5" s="156" t="e">
        <f>'C завтраками| Bed and breakfast'!#REF!</f>
        <v>#REF!</v>
      </c>
      <c r="E5" s="156" t="e">
        <f>'C завтраками| Bed and breakfast'!#REF!</f>
        <v>#REF!</v>
      </c>
      <c r="F5" s="156" t="e">
        <f>'C завтраками| Bed and breakfast'!#REF!</f>
        <v>#REF!</v>
      </c>
      <c r="G5" s="156" t="e">
        <f>'C завтраками| Bed and breakfast'!#REF!</f>
        <v>#REF!</v>
      </c>
      <c r="H5" s="156" t="e">
        <f>'C завтраками| Bed and breakfast'!#REF!</f>
        <v>#REF!</v>
      </c>
      <c r="I5" s="156" t="e">
        <f>'C завтраками| Bed and breakfast'!#REF!</f>
        <v>#REF!</v>
      </c>
      <c r="J5" s="156" t="e">
        <f>'C завтраками| Bed and breakfast'!#REF!</f>
        <v>#REF!</v>
      </c>
      <c r="K5" s="156" t="e">
        <f>'C завтраками| Bed and breakfast'!#REF!</f>
        <v>#REF!</v>
      </c>
      <c r="L5" s="156" t="e">
        <f>'C завтраками| Bed and breakfast'!#REF!</f>
        <v>#REF!</v>
      </c>
      <c r="M5" s="156" t="e">
        <f>'C завтраками| Bed and breakfast'!#REF!</f>
        <v>#REF!</v>
      </c>
      <c r="N5" s="156" t="e">
        <f>'C завтраками| Bed and breakfast'!#REF!</f>
        <v>#REF!</v>
      </c>
      <c r="O5" s="156" t="e">
        <f>'C завтраками| Bed and breakfast'!#REF!</f>
        <v>#REF!</v>
      </c>
      <c r="P5" s="156" t="e">
        <f>'C завтраками| Bed and breakfast'!#REF!</f>
        <v>#REF!</v>
      </c>
      <c r="Q5" s="156" t="e">
        <f>'C завтраками| Bed and breakfast'!#REF!</f>
        <v>#REF!</v>
      </c>
      <c r="R5" s="156" t="e">
        <f>'C завтраками| Bed and breakfast'!#REF!</f>
        <v>#REF!</v>
      </c>
      <c r="S5" s="156" t="e">
        <f>'C завтраками| Bed and breakfast'!#REF!</f>
        <v>#REF!</v>
      </c>
      <c r="T5" s="156" t="e">
        <f>'C завтраками| Bed and breakfast'!#REF!</f>
        <v>#REF!</v>
      </c>
      <c r="U5" s="156" t="e">
        <f>'C завтраками| Bed and breakfast'!#REF!</f>
        <v>#REF!</v>
      </c>
      <c r="V5" s="156" t="e">
        <f>'C завтраками| Bed and breakfast'!#REF!</f>
        <v>#REF!</v>
      </c>
      <c r="W5" s="156" t="e">
        <f>'C завтраками| Bed and breakfast'!#REF!</f>
        <v>#REF!</v>
      </c>
      <c r="X5" s="156" t="e">
        <f>'C завтраками| Bed and breakfast'!#REF!</f>
        <v>#REF!</v>
      </c>
      <c r="Y5" s="156" t="e">
        <f>'C завтраками| Bed and breakfast'!#REF!</f>
        <v>#REF!</v>
      </c>
      <c r="Z5" s="156" t="e">
        <f>'C завтраками| Bed and breakfast'!#REF!</f>
        <v>#REF!</v>
      </c>
      <c r="AA5" s="156" t="e">
        <f>'C завтраками| Bed and breakfast'!#REF!</f>
        <v>#REF!</v>
      </c>
      <c r="AB5" s="156" t="e">
        <f>'C завтраками| Bed and breakfast'!#REF!</f>
        <v>#REF!</v>
      </c>
      <c r="AC5" s="156" t="e">
        <f>'C завтраками| Bed and breakfast'!#REF!</f>
        <v>#REF!</v>
      </c>
      <c r="AD5" s="156" t="e">
        <f>'C завтраками| Bed and breakfast'!#REF!</f>
        <v>#REF!</v>
      </c>
      <c r="AE5" s="156" t="e">
        <f>'C завтраками| Bed and breakfast'!#REF!</f>
        <v>#REF!</v>
      </c>
      <c r="AF5" s="156" t="e">
        <f>'C завтраками| Bed and breakfast'!#REF!</f>
        <v>#REF!</v>
      </c>
      <c r="AG5" s="156" t="e">
        <f>'C завтраками| Bed and breakfast'!#REF!</f>
        <v>#REF!</v>
      </c>
      <c r="AH5" s="156" t="e">
        <f>'C завтраками| Bed and breakfast'!#REF!</f>
        <v>#REF!</v>
      </c>
      <c r="AI5" s="156" t="e">
        <f>'C завтраками| Bed and breakfast'!#REF!</f>
        <v>#REF!</v>
      </c>
      <c r="AJ5" s="156" t="e">
        <f>'C завтраками| Bed and breakfast'!#REF!</f>
        <v>#REF!</v>
      </c>
      <c r="AK5" s="156" t="e">
        <f>'C завтраками| Bed and breakfast'!#REF!</f>
        <v>#REF!</v>
      </c>
      <c r="AL5" s="156" t="e">
        <f>'C завтраками| Bed and breakfast'!#REF!</f>
        <v>#REF!</v>
      </c>
      <c r="AM5" s="156" t="e">
        <f>'C завтраками| Bed and breakfast'!#REF!</f>
        <v>#REF!</v>
      </c>
      <c r="AN5" s="156" t="e">
        <f>'C завтраками| Bed and breakfast'!#REF!</f>
        <v>#REF!</v>
      </c>
      <c r="AO5" s="156" t="e">
        <f>'C завтраками| Bed and breakfast'!#REF!</f>
        <v>#REF!</v>
      </c>
      <c r="AP5" s="156" t="e">
        <f>'C завтраками| Bed and breakfast'!#REF!</f>
        <v>#REF!</v>
      </c>
      <c r="AQ5" s="156" t="e">
        <f>'C завтраками| Bed and breakfast'!#REF!</f>
        <v>#REF!</v>
      </c>
      <c r="AR5" s="156" t="e">
        <f>'C завтраками| Bed and breakfast'!#REF!</f>
        <v>#REF!</v>
      </c>
      <c r="AS5" s="156" t="e">
        <f>'C завтраками| Bed and breakfast'!#REF!</f>
        <v>#REF!</v>
      </c>
      <c r="AT5" s="156" t="e">
        <f>'C завтраками| Bed and breakfast'!#REF!</f>
        <v>#REF!</v>
      </c>
      <c r="AU5" s="156" t="e">
        <f>'C завтраками| Bed and breakfast'!#REF!</f>
        <v>#REF!</v>
      </c>
      <c r="AV5" s="156" t="e">
        <f>'C завтраками| Bed and breakfast'!#REF!</f>
        <v>#REF!</v>
      </c>
      <c r="AW5" s="156" t="e">
        <f>'C завтраками| Bed and breakfast'!#REF!</f>
        <v>#REF!</v>
      </c>
      <c r="AX5" s="156" t="e">
        <f>'C завтраками| Bed and breakfast'!#REF!</f>
        <v>#REF!</v>
      </c>
      <c r="AY5" s="156" t="e">
        <f>'C завтраками| Bed and breakfast'!#REF!</f>
        <v>#REF!</v>
      </c>
      <c r="AZ5" s="156" t="e">
        <f>'C завтраками| Bed and breakfast'!#REF!</f>
        <v>#REF!</v>
      </c>
      <c r="BA5" s="156" t="e">
        <f>'C завтраками| Bed and breakfast'!#REF!</f>
        <v>#REF!</v>
      </c>
      <c r="BB5" s="156" t="e">
        <f>'C завтраками| Bed and breakfast'!#REF!</f>
        <v>#REF!</v>
      </c>
      <c r="BC5" s="156" t="e">
        <f>'C завтраками| Bed and breakfast'!#REF!</f>
        <v>#REF!</v>
      </c>
      <c r="BD5" s="156" t="e">
        <f>'C завтраками| Bed and breakfast'!#REF!</f>
        <v>#REF!</v>
      </c>
    </row>
    <row r="6" spans="1:56" x14ac:dyDescent="0.2">
      <c r="A6" s="73" t="s">
        <v>144</v>
      </c>
    </row>
    <row r="7" spans="1:56" x14ac:dyDescent="0.2">
      <c r="A7" s="74">
        <v>1</v>
      </c>
      <c r="B7" s="113" t="e">
        <f>'C завтраками| Bed and breakfast'!#REF!*0.9</f>
        <v>#REF!</v>
      </c>
      <c r="C7" s="113" t="e">
        <f>'C завтраками| Bed and breakfast'!#REF!*0.9</f>
        <v>#REF!</v>
      </c>
      <c r="D7" s="113" t="e">
        <f>'C завтраками| Bed and breakfast'!#REF!*0.9</f>
        <v>#REF!</v>
      </c>
      <c r="E7" s="113" t="e">
        <f>'C завтраками| Bed and breakfast'!#REF!*0.9</f>
        <v>#REF!</v>
      </c>
      <c r="F7" s="113" t="e">
        <f>'C завтраками| Bed and breakfast'!#REF!*0.9</f>
        <v>#REF!</v>
      </c>
      <c r="G7" s="113" t="e">
        <f>'C завтраками| Bed and breakfast'!#REF!*0.9</f>
        <v>#REF!</v>
      </c>
      <c r="H7" s="113" t="e">
        <f>'C завтраками| Bed and breakfast'!#REF!*0.9</f>
        <v>#REF!</v>
      </c>
      <c r="I7" s="113" t="e">
        <f>'C завтраками| Bed and breakfast'!#REF!*0.9</f>
        <v>#REF!</v>
      </c>
      <c r="J7" s="113" t="e">
        <f>'C завтраками| Bed and breakfast'!#REF!*0.9</f>
        <v>#REF!</v>
      </c>
      <c r="K7" s="113" t="e">
        <f>'C завтраками| Bed and breakfast'!#REF!*0.9</f>
        <v>#REF!</v>
      </c>
      <c r="L7" s="113" t="e">
        <f>'C завтраками| Bed and breakfast'!#REF!*0.9</f>
        <v>#REF!</v>
      </c>
      <c r="M7" s="113" t="e">
        <f>'C завтраками| Bed and breakfast'!#REF!*0.9</f>
        <v>#REF!</v>
      </c>
      <c r="N7" s="113" t="e">
        <f>'C завтраками| Bed and breakfast'!#REF!*0.9</f>
        <v>#REF!</v>
      </c>
      <c r="O7" s="113" t="e">
        <f>'C завтраками| Bed and breakfast'!#REF!*0.9</f>
        <v>#REF!</v>
      </c>
      <c r="P7" s="113" t="e">
        <f>'C завтраками| Bed and breakfast'!#REF!*0.9</f>
        <v>#REF!</v>
      </c>
      <c r="Q7" s="113" t="e">
        <f>'C завтраками| Bed and breakfast'!#REF!*0.9</f>
        <v>#REF!</v>
      </c>
      <c r="R7" s="113" t="e">
        <f>'C завтраками| Bed and breakfast'!#REF!*0.9</f>
        <v>#REF!</v>
      </c>
      <c r="S7" s="113" t="e">
        <f>'C завтраками| Bed and breakfast'!#REF!*0.9</f>
        <v>#REF!</v>
      </c>
      <c r="T7" s="113" t="e">
        <f>'C завтраками| Bed and breakfast'!#REF!*0.9</f>
        <v>#REF!</v>
      </c>
      <c r="U7" s="113" t="e">
        <f>'C завтраками| Bed and breakfast'!#REF!*0.9</f>
        <v>#REF!</v>
      </c>
      <c r="V7" s="113" t="e">
        <f>'C завтраками| Bed and breakfast'!#REF!*0.9</f>
        <v>#REF!</v>
      </c>
      <c r="W7" s="113" t="e">
        <f>'C завтраками| Bed and breakfast'!#REF!*0.9</f>
        <v>#REF!</v>
      </c>
      <c r="X7" s="113" t="e">
        <f>'C завтраками| Bed and breakfast'!#REF!*0.9</f>
        <v>#REF!</v>
      </c>
      <c r="Y7" s="113" t="e">
        <f>'C завтраками| Bed and breakfast'!#REF!*0.9</f>
        <v>#REF!</v>
      </c>
      <c r="Z7" s="113" t="e">
        <f>'C завтраками| Bed and breakfast'!#REF!*0.9</f>
        <v>#REF!</v>
      </c>
      <c r="AA7" s="113" t="e">
        <f>'C завтраками| Bed and breakfast'!#REF!*0.9</f>
        <v>#REF!</v>
      </c>
      <c r="AB7" s="113" t="e">
        <f>'C завтраками| Bed and breakfast'!#REF!*0.9</f>
        <v>#REF!</v>
      </c>
      <c r="AC7" s="113" t="e">
        <f>'C завтраками| Bed and breakfast'!#REF!*0.9</f>
        <v>#REF!</v>
      </c>
      <c r="AD7" s="113" t="e">
        <f>'C завтраками| Bed and breakfast'!#REF!*0.9</f>
        <v>#REF!</v>
      </c>
      <c r="AE7" s="113" t="e">
        <f>'C завтраками| Bed and breakfast'!#REF!*0.9</f>
        <v>#REF!</v>
      </c>
      <c r="AF7" s="113" t="e">
        <f>'C завтраками| Bed and breakfast'!#REF!*0.9</f>
        <v>#REF!</v>
      </c>
      <c r="AG7" s="113" t="e">
        <f>'C завтраками| Bed and breakfast'!#REF!*0.9</f>
        <v>#REF!</v>
      </c>
      <c r="AH7" s="113" t="e">
        <f>'C завтраками| Bed and breakfast'!#REF!*0.9</f>
        <v>#REF!</v>
      </c>
      <c r="AI7" s="113" t="e">
        <f>'C завтраками| Bed and breakfast'!#REF!*0.9</f>
        <v>#REF!</v>
      </c>
      <c r="AJ7" s="113" t="e">
        <f>'C завтраками| Bed and breakfast'!#REF!*0.9</f>
        <v>#REF!</v>
      </c>
      <c r="AK7" s="113" t="e">
        <f>'C завтраками| Bed and breakfast'!#REF!*0.9</f>
        <v>#REF!</v>
      </c>
      <c r="AL7" s="113" t="e">
        <f>'C завтраками| Bed and breakfast'!#REF!*0.9</f>
        <v>#REF!</v>
      </c>
      <c r="AM7" s="113" t="e">
        <f>'C завтраками| Bed and breakfast'!#REF!*0.9</f>
        <v>#REF!</v>
      </c>
      <c r="AN7" s="113" t="e">
        <f>'C завтраками| Bed and breakfast'!#REF!*0.9</f>
        <v>#REF!</v>
      </c>
      <c r="AO7" s="113" t="e">
        <f>'C завтраками| Bed and breakfast'!#REF!*0.9</f>
        <v>#REF!</v>
      </c>
      <c r="AP7" s="113" t="e">
        <f>'C завтраками| Bed and breakfast'!#REF!*0.9</f>
        <v>#REF!</v>
      </c>
      <c r="AQ7" s="113" t="e">
        <f>'C завтраками| Bed and breakfast'!#REF!*0.9</f>
        <v>#REF!</v>
      </c>
      <c r="AR7" s="113" t="e">
        <f>'C завтраками| Bed and breakfast'!#REF!*0.9</f>
        <v>#REF!</v>
      </c>
      <c r="AS7" s="113" t="e">
        <f>'C завтраками| Bed and breakfast'!#REF!*0.9</f>
        <v>#REF!</v>
      </c>
      <c r="AT7" s="113" t="e">
        <f>'C завтраками| Bed and breakfast'!#REF!*0.9</f>
        <v>#REF!</v>
      </c>
      <c r="AU7" s="113" t="e">
        <f>'C завтраками| Bed and breakfast'!#REF!*0.9</f>
        <v>#REF!</v>
      </c>
      <c r="AV7" s="113" t="e">
        <f>'C завтраками| Bed and breakfast'!#REF!*0.9</f>
        <v>#REF!</v>
      </c>
      <c r="AW7" s="113" t="e">
        <f>'C завтраками| Bed and breakfast'!#REF!*0.9</f>
        <v>#REF!</v>
      </c>
      <c r="AX7" s="113" t="e">
        <f>'C завтраками| Bed and breakfast'!#REF!*0.9</f>
        <v>#REF!</v>
      </c>
      <c r="AY7" s="113" t="e">
        <f>'C завтраками| Bed and breakfast'!#REF!*0.9</f>
        <v>#REF!</v>
      </c>
      <c r="AZ7" s="113" t="e">
        <f>'C завтраками| Bed and breakfast'!#REF!*0.9</f>
        <v>#REF!</v>
      </c>
      <c r="BA7" s="113" t="e">
        <f>'C завтраками| Bed and breakfast'!#REF!*0.9</f>
        <v>#REF!</v>
      </c>
      <c r="BB7" s="113" t="e">
        <f>'C завтраками| Bed and breakfast'!#REF!*0.9</f>
        <v>#REF!</v>
      </c>
      <c r="BC7" s="113" t="e">
        <f>'C завтраками| Bed and breakfast'!#REF!*0.9</f>
        <v>#REF!</v>
      </c>
      <c r="BD7" s="113" t="e">
        <f>'C завтраками| Bed and breakfast'!#REF!*0.9</f>
        <v>#REF!</v>
      </c>
    </row>
    <row r="8" spans="1:56" x14ac:dyDescent="0.2">
      <c r="A8" s="74">
        <v>2</v>
      </c>
      <c r="B8" s="113" t="e">
        <f>'C завтраками| Bed and breakfast'!#REF!*0.9</f>
        <v>#REF!</v>
      </c>
      <c r="C8" s="113" t="e">
        <f>'C завтраками| Bed and breakfast'!#REF!*0.9</f>
        <v>#REF!</v>
      </c>
      <c r="D8" s="113" t="e">
        <f>'C завтраками| Bed and breakfast'!#REF!*0.9</f>
        <v>#REF!</v>
      </c>
      <c r="E8" s="113" t="e">
        <f>'C завтраками| Bed and breakfast'!#REF!*0.9</f>
        <v>#REF!</v>
      </c>
      <c r="F8" s="113" t="e">
        <f>'C завтраками| Bed and breakfast'!#REF!*0.9</f>
        <v>#REF!</v>
      </c>
      <c r="G8" s="113" t="e">
        <f>'C завтраками| Bed and breakfast'!#REF!*0.9</f>
        <v>#REF!</v>
      </c>
      <c r="H8" s="113" t="e">
        <f>'C завтраками| Bed and breakfast'!#REF!*0.9</f>
        <v>#REF!</v>
      </c>
      <c r="I8" s="113" t="e">
        <f>'C завтраками| Bed and breakfast'!#REF!*0.9</f>
        <v>#REF!</v>
      </c>
      <c r="J8" s="113" t="e">
        <f>'C завтраками| Bed and breakfast'!#REF!*0.9</f>
        <v>#REF!</v>
      </c>
      <c r="K8" s="113" t="e">
        <f>'C завтраками| Bed and breakfast'!#REF!*0.9</f>
        <v>#REF!</v>
      </c>
      <c r="L8" s="113" t="e">
        <f>'C завтраками| Bed and breakfast'!#REF!*0.9</f>
        <v>#REF!</v>
      </c>
      <c r="M8" s="113" t="e">
        <f>'C завтраками| Bed and breakfast'!#REF!*0.9</f>
        <v>#REF!</v>
      </c>
      <c r="N8" s="113" t="e">
        <f>'C завтраками| Bed and breakfast'!#REF!*0.9</f>
        <v>#REF!</v>
      </c>
      <c r="O8" s="113" t="e">
        <f>'C завтраками| Bed and breakfast'!#REF!*0.9</f>
        <v>#REF!</v>
      </c>
      <c r="P8" s="113" t="e">
        <f>'C завтраками| Bed and breakfast'!#REF!*0.9</f>
        <v>#REF!</v>
      </c>
      <c r="Q8" s="113" t="e">
        <f>'C завтраками| Bed and breakfast'!#REF!*0.9</f>
        <v>#REF!</v>
      </c>
      <c r="R8" s="113" t="e">
        <f>'C завтраками| Bed and breakfast'!#REF!*0.9</f>
        <v>#REF!</v>
      </c>
      <c r="S8" s="113" t="e">
        <f>'C завтраками| Bed and breakfast'!#REF!*0.9</f>
        <v>#REF!</v>
      </c>
      <c r="T8" s="113" t="e">
        <f>'C завтраками| Bed and breakfast'!#REF!*0.9</f>
        <v>#REF!</v>
      </c>
      <c r="U8" s="113" t="e">
        <f>'C завтраками| Bed and breakfast'!#REF!*0.9</f>
        <v>#REF!</v>
      </c>
      <c r="V8" s="113" t="e">
        <f>'C завтраками| Bed and breakfast'!#REF!*0.9</f>
        <v>#REF!</v>
      </c>
      <c r="W8" s="113" t="e">
        <f>'C завтраками| Bed and breakfast'!#REF!*0.9</f>
        <v>#REF!</v>
      </c>
      <c r="X8" s="113" t="e">
        <f>'C завтраками| Bed and breakfast'!#REF!*0.9</f>
        <v>#REF!</v>
      </c>
      <c r="Y8" s="113" t="e">
        <f>'C завтраками| Bed and breakfast'!#REF!*0.9</f>
        <v>#REF!</v>
      </c>
      <c r="Z8" s="113" t="e">
        <f>'C завтраками| Bed and breakfast'!#REF!*0.9</f>
        <v>#REF!</v>
      </c>
      <c r="AA8" s="113" t="e">
        <f>'C завтраками| Bed and breakfast'!#REF!*0.9</f>
        <v>#REF!</v>
      </c>
      <c r="AB8" s="113" t="e">
        <f>'C завтраками| Bed and breakfast'!#REF!*0.9</f>
        <v>#REF!</v>
      </c>
      <c r="AC8" s="113" t="e">
        <f>'C завтраками| Bed and breakfast'!#REF!*0.9</f>
        <v>#REF!</v>
      </c>
      <c r="AD8" s="113" t="e">
        <f>'C завтраками| Bed and breakfast'!#REF!*0.9</f>
        <v>#REF!</v>
      </c>
      <c r="AE8" s="113" t="e">
        <f>'C завтраками| Bed and breakfast'!#REF!*0.9</f>
        <v>#REF!</v>
      </c>
      <c r="AF8" s="113" t="e">
        <f>'C завтраками| Bed and breakfast'!#REF!*0.9</f>
        <v>#REF!</v>
      </c>
      <c r="AG8" s="113" t="e">
        <f>'C завтраками| Bed and breakfast'!#REF!*0.9</f>
        <v>#REF!</v>
      </c>
      <c r="AH8" s="113" t="e">
        <f>'C завтраками| Bed and breakfast'!#REF!*0.9</f>
        <v>#REF!</v>
      </c>
      <c r="AI8" s="113" t="e">
        <f>'C завтраками| Bed and breakfast'!#REF!*0.9</f>
        <v>#REF!</v>
      </c>
      <c r="AJ8" s="113" t="e">
        <f>'C завтраками| Bed and breakfast'!#REF!*0.9</f>
        <v>#REF!</v>
      </c>
      <c r="AK8" s="113" t="e">
        <f>'C завтраками| Bed and breakfast'!#REF!*0.9</f>
        <v>#REF!</v>
      </c>
      <c r="AL8" s="113" t="e">
        <f>'C завтраками| Bed and breakfast'!#REF!*0.9</f>
        <v>#REF!</v>
      </c>
      <c r="AM8" s="113" t="e">
        <f>'C завтраками| Bed and breakfast'!#REF!*0.9</f>
        <v>#REF!</v>
      </c>
      <c r="AN8" s="113" t="e">
        <f>'C завтраками| Bed and breakfast'!#REF!*0.9</f>
        <v>#REF!</v>
      </c>
      <c r="AO8" s="113" t="e">
        <f>'C завтраками| Bed and breakfast'!#REF!*0.9</f>
        <v>#REF!</v>
      </c>
      <c r="AP8" s="113" t="e">
        <f>'C завтраками| Bed and breakfast'!#REF!*0.9</f>
        <v>#REF!</v>
      </c>
      <c r="AQ8" s="113" t="e">
        <f>'C завтраками| Bed and breakfast'!#REF!*0.9</f>
        <v>#REF!</v>
      </c>
      <c r="AR8" s="113" t="e">
        <f>'C завтраками| Bed and breakfast'!#REF!*0.9</f>
        <v>#REF!</v>
      </c>
      <c r="AS8" s="113" t="e">
        <f>'C завтраками| Bed and breakfast'!#REF!*0.9</f>
        <v>#REF!</v>
      </c>
      <c r="AT8" s="113" t="e">
        <f>'C завтраками| Bed and breakfast'!#REF!*0.9</f>
        <v>#REF!</v>
      </c>
      <c r="AU8" s="113" t="e">
        <f>'C завтраками| Bed and breakfast'!#REF!*0.9</f>
        <v>#REF!</v>
      </c>
      <c r="AV8" s="113" t="e">
        <f>'C завтраками| Bed and breakfast'!#REF!*0.9</f>
        <v>#REF!</v>
      </c>
      <c r="AW8" s="113" t="e">
        <f>'C завтраками| Bed and breakfast'!#REF!*0.9</f>
        <v>#REF!</v>
      </c>
      <c r="AX8" s="113" t="e">
        <f>'C завтраками| Bed and breakfast'!#REF!*0.9</f>
        <v>#REF!</v>
      </c>
      <c r="AY8" s="113" t="e">
        <f>'C завтраками| Bed and breakfast'!#REF!*0.9</f>
        <v>#REF!</v>
      </c>
      <c r="AZ8" s="113" t="e">
        <f>'C завтраками| Bed and breakfast'!#REF!*0.9</f>
        <v>#REF!</v>
      </c>
      <c r="BA8" s="113" t="e">
        <f>'C завтраками| Bed and breakfast'!#REF!*0.9</f>
        <v>#REF!</v>
      </c>
      <c r="BB8" s="113" t="e">
        <f>'C завтраками| Bed and breakfast'!#REF!*0.9</f>
        <v>#REF!</v>
      </c>
      <c r="BC8" s="113" t="e">
        <f>'C завтраками| Bed and breakfast'!#REF!*0.9</f>
        <v>#REF!</v>
      </c>
      <c r="BD8" s="113" t="e">
        <f>'C завтраками| Bed and breakfast'!#REF!*0.9</f>
        <v>#REF!</v>
      </c>
    </row>
    <row r="9" spans="1:56"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row>
    <row r="10" spans="1:56" x14ac:dyDescent="0.2">
      <c r="A10" s="74">
        <v>1</v>
      </c>
      <c r="B10" s="113" t="e">
        <f>'C завтраками| Bed and breakfast'!#REF!*0.9</f>
        <v>#REF!</v>
      </c>
      <c r="C10" s="113" t="e">
        <f>'C завтраками| Bed and breakfast'!#REF!*0.9</f>
        <v>#REF!</v>
      </c>
      <c r="D10" s="113" t="e">
        <f>'C завтраками| Bed and breakfast'!#REF!*0.9</f>
        <v>#REF!</v>
      </c>
      <c r="E10" s="113" t="e">
        <f>'C завтраками| Bed and breakfast'!#REF!*0.9</f>
        <v>#REF!</v>
      </c>
      <c r="F10" s="113" t="e">
        <f>'C завтраками| Bed and breakfast'!#REF!*0.9</f>
        <v>#REF!</v>
      </c>
      <c r="G10" s="113" t="e">
        <f>'C завтраками| Bed and breakfast'!#REF!*0.9</f>
        <v>#REF!</v>
      </c>
      <c r="H10" s="113" t="e">
        <f>'C завтраками| Bed and breakfast'!#REF!*0.9</f>
        <v>#REF!</v>
      </c>
      <c r="I10" s="113" t="e">
        <f>'C завтраками| Bed and breakfast'!#REF!*0.9</f>
        <v>#REF!</v>
      </c>
      <c r="J10" s="113" t="e">
        <f>'C завтраками| Bed and breakfast'!#REF!*0.9</f>
        <v>#REF!</v>
      </c>
      <c r="K10" s="113" t="e">
        <f>'C завтраками| Bed and breakfast'!#REF!*0.9</f>
        <v>#REF!</v>
      </c>
      <c r="L10" s="113" t="e">
        <f>'C завтраками| Bed and breakfast'!#REF!*0.9</f>
        <v>#REF!</v>
      </c>
      <c r="M10" s="113" t="e">
        <f>'C завтраками| Bed and breakfast'!#REF!*0.9</f>
        <v>#REF!</v>
      </c>
      <c r="N10" s="113" t="e">
        <f>'C завтраками| Bed and breakfast'!#REF!*0.9</f>
        <v>#REF!</v>
      </c>
      <c r="O10" s="113" t="e">
        <f>'C завтраками| Bed and breakfast'!#REF!*0.9</f>
        <v>#REF!</v>
      </c>
      <c r="P10" s="113" t="e">
        <f>'C завтраками| Bed and breakfast'!#REF!*0.9</f>
        <v>#REF!</v>
      </c>
      <c r="Q10" s="113" t="e">
        <f>'C завтраками| Bed and breakfast'!#REF!*0.9</f>
        <v>#REF!</v>
      </c>
      <c r="R10" s="113" t="e">
        <f>'C завтраками| Bed and breakfast'!#REF!*0.9</f>
        <v>#REF!</v>
      </c>
      <c r="S10" s="113" t="e">
        <f>'C завтраками| Bed and breakfast'!#REF!*0.9</f>
        <v>#REF!</v>
      </c>
      <c r="T10" s="113" t="e">
        <f>'C завтраками| Bed and breakfast'!#REF!*0.9</f>
        <v>#REF!</v>
      </c>
      <c r="U10" s="113" t="e">
        <f>'C завтраками| Bed and breakfast'!#REF!*0.9</f>
        <v>#REF!</v>
      </c>
      <c r="V10" s="113" t="e">
        <f>'C завтраками| Bed and breakfast'!#REF!*0.9</f>
        <v>#REF!</v>
      </c>
      <c r="W10" s="113" t="e">
        <f>'C завтраками| Bed and breakfast'!#REF!*0.9</f>
        <v>#REF!</v>
      </c>
      <c r="X10" s="113" t="e">
        <f>'C завтраками| Bed and breakfast'!#REF!*0.9</f>
        <v>#REF!</v>
      </c>
      <c r="Y10" s="113" t="e">
        <f>'C завтраками| Bed and breakfast'!#REF!*0.9</f>
        <v>#REF!</v>
      </c>
      <c r="Z10" s="113" t="e">
        <f>'C завтраками| Bed and breakfast'!#REF!*0.9</f>
        <v>#REF!</v>
      </c>
      <c r="AA10" s="113" t="e">
        <f>'C завтраками| Bed and breakfast'!#REF!*0.9</f>
        <v>#REF!</v>
      </c>
      <c r="AB10" s="113" t="e">
        <f>'C завтраками| Bed and breakfast'!#REF!*0.9</f>
        <v>#REF!</v>
      </c>
      <c r="AC10" s="113" t="e">
        <f>'C завтраками| Bed and breakfast'!#REF!*0.9</f>
        <v>#REF!</v>
      </c>
      <c r="AD10" s="113" t="e">
        <f>'C завтраками| Bed and breakfast'!#REF!*0.9</f>
        <v>#REF!</v>
      </c>
      <c r="AE10" s="113" t="e">
        <f>'C завтраками| Bed and breakfast'!#REF!*0.9</f>
        <v>#REF!</v>
      </c>
      <c r="AF10" s="113" t="e">
        <f>'C завтраками| Bed and breakfast'!#REF!*0.9</f>
        <v>#REF!</v>
      </c>
      <c r="AG10" s="113" t="e">
        <f>'C завтраками| Bed and breakfast'!#REF!*0.9</f>
        <v>#REF!</v>
      </c>
      <c r="AH10" s="113" t="e">
        <f>'C завтраками| Bed and breakfast'!#REF!*0.9</f>
        <v>#REF!</v>
      </c>
      <c r="AI10" s="113" t="e">
        <f>'C завтраками| Bed and breakfast'!#REF!*0.9</f>
        <v>#REF!</v>
      </c>
      <c r="AJ10" s="113" t="e">
        <f>'C завтраками| Bed and breakfast'!#REF!*0.9</f>
        <v>#REF!</v>
      </c>
      <c r="AK10" s="113" t="e">
        <f>'C завтраками| Bed and breakfast'!#REF!*0.9</f>
        <v>#REF!</v>
      </c>
      <c r="AL10" s="113" t="e">
        <f>'C завтраками| Bed and breakfast'!#REF!*0.9</f>
        <v>#REF!</v>
      </c>
      <c r="AM10" s="113" t="e">
        <f>'C завтраками| Bed and breakfast'!#REF!*0.9</f>
        <v>#REF!</v>
      </c>
      <c r="AN10" s="113" t="e">
        <f>'C завтраками| Bed and breakfast'!#REF!*0.9</f>
        <v>#REF!</v>
      </c>
      <c r="AO10" s="113" t="e">
        <f>'C завтраками| Bed and breakfast'!#REF!*0.9</f>
        <v>#REF!</v>
      </c>
      <c r="AP10" s="113" t="e">
        <f>'C завтраками| Bed and breakfast'!#REF!*0.9</f>
        <v>#REF!</v>
      </c>
      <c r="AQ10" s="113" t="e">
        <f>'C завтраками| Bed and breakfast'!#REF!*0.9</f>
        <v>#REF!</v>
      </c>
      <c r="AR10" s="113" t="e">
        <f>'C завтраками| Bed and breakfast'!#REF!*0.9</f>
        <v>#REF!</v>
      </c>
      <c r="AS10" s="113" t="e">
        <f>'C завтраками| Bed and breakfast'!#REF!*0.9</f>
        <v>#REF!</v>
      </c>
      <c r="AT10" s="113" t="e">
        <f>'C завтраками| Bed and breakfast'!#REF!*0.9</f>
        <v>#REF!</v>
      </c>
      <c r="AU10" s="113" t="e">
        <f>'C завтраками| Bed and breakfast'!#REF!*0.9</f>
        <v>#REF!</v>
      </c>
      <c r="AV10" s="113" t="e">
        <f>'C завтраками| Bed and breakfast'!#REF!*0.9</f>
        <v>#REF!</v>
      </c>
      <c r="AW10" s="113" t="e">
        <f>'C завтраками| Bed and breakfast'!#REF!*0.9</f>
        <v>#REF!</v>
      </c>
      <c r="AX10" s="113" t="e">
        <f>'C завтраками| Bed and breakfast'!#REF!*0.9</f>
        <v>#REF!</v>
      </c>
      <c r="AY10" s="113" t="e">
        <f>'C завтраками| Bed and breakfast'!#REF!*0.9</f>
        <v>#REF!</v>
      </c>
      <c r="AZ10" s="113" t="e">
        <f>'C завтраками| Bed and breakfast'!#REF!*0.9</f>
        <v>#REF!</v>
      </c>
      <c r="BA10" s="113" t="e">
        <f>'C завтраками| Bed and breakfast'!#REF!*0.9</f>
        <v>#REF!</v>
      </c>
      <c r="BB10" s="113" t="e">
        <f>'C завтраками| Bed and breakfast'!#REF!*0.9</f>
        <v>#REF!</v>
      </c>
      <c r="BC10" s="113" t="e">
        <f>'C завтраками| Bed and breakfast'!#REF!*0.9</f>
        <v>#REF!</v>
      </c>
      <c r="BD10" s="113" t="e">
        <f>'C завтраками| Bed and breakfast'!#REF!*0.9</f>
        <v>#REF!</v>
      </c>
    </row>
    <row r="11" spans="1:56" x14ac:dyDescent="0.2">
      <c r="A11" s="74">
        <v>2</v>
      </c>
      <c r="B11" s="113" t="e">
        <f>'C завтраками| Bed and breakfast'!#REF!*0.9</f>
        <v>#REF!</v>
      </c>
      <c r="C11" s="113" t="e">
        <f>'C завтраками| Bed and breakfast'!#REF!*0.9</f>
        <v>#REF!</v>
      </c>
      <c r="D11" s="113" t="e">
        <f>'C завтраками| Bed and breakfast'!#REF!*0.9</f>
        <v>#REF!</v>
      </c>
      <c r="E11" s="113" t="e">
        <f>'C завтраками| Bed and breakfast'!#REF!*0.9</f>
        <v>#REF!</v>
      </c>
      <c r="F11" s="113" t="e">
        <f>'C завтраками| Bed and breakfast'!#REF!*0.9</f>
        <v>#REF!</v>
      </c>
      <c r="G11" s="113" t="e">
        <f>'C завтраками| Bed and breakfast'!#REF!*0.9</f>
        <v>#REF!</v>
      </c>
      <c r="H11" s="113" t="e">
        <f>'C завтраками| Bed and breakfast'!#REF!*0.9</f>
        <v>#REF!</v>
      </c>
      <c r="I11" s="113" t="e">
        <f>'C завтраками| Bed and breakfast'!#REF!*0.9</f>
        <v>#REF!</v>
      </c>
      <c r="J11" s="113" t="e">
        <f>'C завтраками| Bed and breakfast'!#REF!*0.9</f>
        <v>#REF!</v>
      </c>
      <c r="K11" s="113" t="e">
        <f>'C завтраками| Bed and breakfast'!#REF!*0.9</f>
        <v>#REF!</v>
      </c>
      <c r="L11" s="113" t="e">
        <f>'C завтраками| Bed and breakfast'!#REF!*0.9</f>
        <v>#REF!</v>
      </c>
      <c r="M11" s="113" t="e">
        <f>'C завтраками| Bed and breakfast'!#REF!*0.9</f>
        <v>#REF!</v>
      </c>
      <c r="N11" s="113" t="e">
        <f>'C завтраками| Bed and breakfast'!#REF!*0.9</f>
        <v>#REF!</v>
      </c>
      <c r="O11" s="113" t="e">
        <f>'C завтраками| Bed and breakfast'!#REF!*0.9</f>
        <v>#REF!</v>
      </c>
      <c r="P11" s="113" t="e">
        <f>'C завтраками| Bed and breakfast'!#REF!*0.9</f>
        <v>#REF!</v>
      </c>
      <c r="Q11" s="113" t="e">
        <f>'C завтраками| Bed and breakfast'!#REF!*0.9</f>
        <v>#REF!</v>
      </c>
      <c r="R11" s="113" t="e">
        <f>'C завтраками| Bed and breakfast'!#REF!*0.9</f>
        <v>#REF!</v>
      </c>
      <c r="S11" s="113" t="e">
        <f>'C завтраками| Bed and breakfast'!#REF!*0.9</f>
        <v>#REF!</v>
      </c>
      <c r="T11" s="113" t="e">
        <f>'C завтраками| Bed and breakfast'!#REF!*0.9</f>
        <v>#REF!</v>
      </c>
      <c r="U11" s="113" t="e">
        <f>'C завтраками| Bed and breakfast'!#REF!*0.9</f>
        <v>#REF!</v>
      </c>
      <c r="V11" s="113" t="e">
        <f>'C завтраками| Bed and breakfast'!#REF!*0.9</f>
        <v>#REF!</v>
      </c>
      <c r="W11" s="113" t="e">
        <f>'C завтраками| Bed and breakfast'!#REF!*0.9</f>
        <v>#REF!</v>
      </c>
      <c r="X11" s="113" t="e">
        <f>'C завтраками| Bed and breakfast'!#REF!*0.9</f>
        <v>#REF!</v>
      </c>
      <c r="Y11" s="113" t="e">
        <f>'C завтраками| Bed and breakfast'!#REF!*0.9</f>
        <v>#REF!</v>
      </c>
      <c r="Z11" s="113" t="e">
        <f>'C завтраками| Bed and breakfast'!#REF!*0.9</f>
        <v>#REF!</v>
      </c>
      <c r="AA11" s="113" t="e">
        <f>'C завтраками| Bed and breakfast'!#REF!*0.9</f>
        <v>#REF!</v>
      </c>
      <c r="AB11" s="113" t="e">
        <f>'C завтраками| Bed and breakfast'!#REF!*0.9</f>
        <v>#REF!</v>
      </c>
      <c r="AC11" s="113" t="e">
        <f>'C завтраками| Bed and breakfast'!#REF!*0.9</f>
        <v>#REF!</v>
      </c>
      <c r="AD11" s="113" t="e">
        <f>'C завтраками| Bed and breakfast'!#REF!*0.9</f>
        <v>#REF!</v>
      </c>
      <c r="AE11" s="113" t="e">
        <f>'C завтраками| Bed and breakfast'!#REF!*0.9</f>
        <v>#REF!</v>
      </c>
      <c r="AF11" s="113" t="e">
        <f>'C завтраками| Bed and breakfast'!#REF!*0.9</f>
        <v>#REF!</v>
      </c>
      <c r="AG11" s="113" t="e">
        <f>'C завтраками| Bed and breakfast'!#REF!*0.9</f>
        <v>#REF!</v>
      </c>
      <c r="AH11" s="113" t="e">
        <f>'C завтраками| Bed and breakfast'!#REF!*0.9</f>
        <v>#REF!</v>
      </c>
      <c r="AI11" s="113" t="e">
        <f>'C завтраками| Bed and breakfast'!#REF!*0.9</f>
        <v>#REF!</v>
      </c>
      <c r="AJ11" s="113" t="e">
        <f>'C завтраками| Bed and breakfast'!#REF!*0.9</f>
        <v>#REF!</v>
      </c>
      <c r="AK11" s="113" t="e">
        <f>'C завтраками| Bed and breakfast'!#REF!*0.9</f>
        <v>#REF!</v>
      </c>
      <c r="AL11" s="113" t="e">
        <f>'C завтраками| Bed and breakfast'!#REF!*0.9</f>
        <v>#REF!</v>
      </c>
      <c r="AM11" s="113" t="e">
        <f>'C завтраками| Bed and breakfast'!#REF!*0.9</f>
        <v>#REF!</v>
      </c>
      <c r="AN11" s="113" t="e">
        <f>'C завтраками| Bed and breakfast'!#REF!*0.9</f>
        <v>#REF!</v>
      </c>
      <c r="AO11" s="113" t="e">
        <f>'C завтраками| Bed and breakfast'!#REF!*0.9</f>
        <v>#REF!</v>
      </c>
      <c r="AP11" s="113" t="e">
        <f>'C завтраками| Bed and breakfast'!#REF!*0.9</f>
        <v>#REF!</v>
      </c>
      <c r="AQ11" s="113" t="e">
        <f>'C завтраками| Bed and breakfast'!#REF!*0.9</f>
        <v>#REF!</v>
      </c>
      <c r="AR11" s="113" t="e">
        <f>'C завтраками| Bed and breakfast'!#REF!*0.9</f>
        <v>#REF!</v>
      </c>
      <c r="AS11" s="113" t="e">
        <f>'C завтраками| Bed and breakfast'!#REF!*0.9</f>
        <v>#REF!</v>
      </c>
      <c r="AT11" s="113" t="e">
        <f>'C завтраками| Bed and breakfast'!#REF!*0.9</f>
        <v>#REF!</v>
      </c>
      <c r="AU11" s="113" t="e">
        <f>'C завтраками| Bed and breakfast'!#REF!*0.9</f>
        <v>#REF!</v>
      </c>
      <c r="AV11" s="113" t="e">
        <f>'C завтраками| Bed and breakfast'!#REF!*0.9</f>
        <v>#REF!</v>
      </c>
      <c r="AW11" s="113" t="e">
        <f>'C завтраками| Bed and breakfast'!#REF!*0.9</f>
        <v>#REF!</v>
      </c>
      <c r="AX11" s="113" t="e">
        <f>'C завтраками| Bed and breakfast'!#REF!*0.9</f>
        <v>#REF!</v>
      </c>
      <c r="AY11" s="113" t="e">
        <f>'C завтраками| Bed and breakfast'!#REF!*0.9</f>
        <v>#REF!</v>
      </c>
      <c r="AZ11" s="113" t="e">
        <f>'C завтраками| Bed and breakfast'!#REF!*0.9</f>
        <v>#REF!</v>
      </c>
      <c r="BA11" s="113" t="e">
        <f>'C завтраками| Bed and breakfast'!#REF!*0.9</f>
        <v>#REF!</v>
      </c>
      <c r="BB11" s="113" t="e">
        <f>'C завтраками| Bed and breakfast'!#REF!*0.9</f>
        <v>#REF!</v>
      </c>
      <c r="BC11" s="113" t="e">
        <f>'C завтраками| Bed and breakfast'!#REF!*0.9</f>
        <v>#REF!</v>
      </c>
      <c r="BD11" s="113" t="e">
        <f>'C завтраками| Bed and breakfast'!#REF!*0.9</f>
        <v>#REF!</v>
      </c>
    </row>
    <row r="12" spans="1:56"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row>
    <row r="13" spans="1:56" x14ac:dyDescent="0.2">
      <c r="A13" s="87">
        <v>1</v>
      </c>
      <c r="B13" s="113" t="e">
        <f>'C завтраками| Bed and breakfast'!#REF!*0.9</f>
        <v>#REF!</v>
      </c>
      <c r="C13" s="113" t="e">
        <f>'C завтраками| Bed and breakfast'!#REF!*0.9</f>
        <v>#REF!</v>
      </c>
      <c r="D13" s="113" t="e">
        <f>'C завтраками| Bed and breakfast'!#REF!*0.9</f>
        <v>#REF!</v>
      </c>
      <c r="E13" s="113" t="e">
        <f>'C завтраками| Bed and breakfast'!#REF!*0.9</f>
        <v>#REF!</v>
      </c>
      <c r="F13" s="113" t="e">
        <f>'C завтраками| Bed and breakfast'!#REF!*0.9</f>
        <v>#REF!</v>
      </c>
      <c r="G13" s="113" t="e">
        <f>'C завтраками| Bed and breakfast'!#REF!*0.9</f>
        <v>#REF!</v>
      </c>
      <c r="H13" s="113" t="e">
        <f>'C завтраками| Bed and breakfast'!#REF!*0.9</f>
        <v>#REF!</v>
      </c>
      <c r="I13" s="113" t="e">
        <f>'C завтраками| Bed and breakfast'!#REF!*0.9</f>
        <v>#REF!</v>
      </c>
      <c r="J13" s="113" t="e">
        <f>'C завтраками| Bed and breakfast'!#REF!*0.9</f>
        <v>#REF!</v>
      </c>
      <c r="K13" s="113" t="e">
        <f>'C завтраками| Bed and breakfast'!#REF!*0.9</f>
        <v>#REF!</v>
      </c>
      <c r="L13" s="113" t="e">
        <f>'C завтраками| Bed and breakfast'!#REF!*0.9</f>
        <v>#REF!</v>
      </c>
      <c r="M13" s="113" t="e">
        <f>'C завтраками| Bed and breakfast'!#REF!*0.9</f>
        <v>#REF!</v>
      </c>
      <c r="N13" s="113" t="e">
        <f>'C завтраками| Bed and breakfast'!#REF!*0.9</f>
        <v>#REF!</v>
      </c>
      <c r="O13" s="113" t="e">
        <f>'C завтраками| Bed and breakfast'!#REF!*0.9</f>
        <v>#REF!</v>
      </c>
      <c r="P13" s="113" t="e">
        <f>'C завтраками| Bed and breakfast'!#REF!*0.9</f>
        <v>#REF!</v>
      </c>
      <c r="Q13" s="113" t="e">
        <f>'C завтраками| Bed and breakfast'!#REF!*0.9</f>
        <v>#REF!</v>
      </c>
      <c r="R13" s="113" t="e">
        <f>'C завтраками| Bed and breakfast'!#REF!*0.9</f>
        <v>#REF!</v>
      </c>
      <c r="S13" s="113" t="e">
        <f>'C завтраками| Bed and breakfast'!#REF!*0.9</f>
        <v>#REF!</v>
      </c>
      <c r="T13" s="113" t="e">
        <f>'C завтраками| Bed and breakfast'!#REF!*0.9</f>
        <v>#REF!</v>
      </c>
      <c r="U13" s="113" t="e">
        <f>'C завтраками| Bed and breakfast'!#REF!*0.9</f>
        <v>#REF!</v>
      </c>
      <c r="V13" s="113" t="e">
        <f>'C завтраками| Bed and breakfast'!#REF!*0.9</f>
        <v>#REF!</v>
      </c>
      <c r="W13" s="113" t="e">
        <f>'C завтраками| Bed and breakfast'!#REF!*0.9</f>
        <v>#REF!</v>
      </c>
      <c r="X13" s="113" t="e">
        <f>'C завтраками| Bed and breakfast'!#REF!*0.9</f>
        <v>#REF!</v>
      </c>
      <c r="Y13" s="113" t="e">
        <f>'C завтраками| Bed and breakfast'!#REF!*0.9</f>
        <v>#REF!</v>
      </c>
      <c r="Z13" s="113" t="e">
        <f>'C завтраками| Bed and breakfast'!#REF!*0.9</f>
        <v>#REF!</v>
      </c>
      <c r="AA13" s="113" t="e">
        <f>'C завтраками| Bed and breakfast'!#REF!*0.9</f>
        <v>#REF!</v>
      </c>
      <c r="AB13" s="113" t="e">
        <f>'C завтраками| Bed and breakfast'!#REF!*0.9</f>
        <v>#REF!</v>
      </c>
      <c r="AC13" s="113" t="e">
        <f>'C завтраками| Bed and breakfast'!#REF!*0.9</f>
        <v>#REF!</v>
      </c>
      <c r="AD13" s="113" t="e">
        <f>'C завтраками| Bed and breakfast'!#REF!*0.9</f>
        <v>#REF!</v>
      </c>
      <c r="AE13" s="113" t="e">
        <f>'C завтраками| Bed and breakfast'!#REF!*0.9</f>
        <v>#REF!</v>
      </c>
      <c r="AF13" s="113" t="e">
        <f>'C завтраками| Bed and breakfast'!#REF!*0.9</f>
        <v>#REF!</v>
      </c>
      <c r="AG13" s="113" t="e">
        <f>'C завтраками| Bed and breakfast'!#REF!*0.9</f>
        <v>#REF!</v>
      </c>
      <c r="AH13" s="113" t="e">
        <f>'C завтраками| Bed and breakfast'!#REF!*0.9</f>
        <v>#REF!</v>
      </c>
      <c r="AI13" s="113" t="e">
        <f>'C завтраками| Bed and breakfast'!#REF!*0.9</f>
        <v>#REF!</v>
      </c>
      <c r="AJ13" s="113" t="e">
        <f>'C завтраками| Bed and breakfast'!#REF!*0.9</f>
        <v>#REF!</v>
      </c>
      <c r="AK13" s="113" t="e">
        <f>'C завтраками| Bed and breakfast'!#REF!*0.9</f>
        <v>#REF!</v>
      </c>
      <c r="AL13" s="113" t="e">
        <f>'C завтраками| Bed and breakfast'!#REF!*0.9</f>
        <v>#REF!</v>
      </c>
      <c r="AM13" s="113" t="e">
        <f>'C завтраками| Bed and breakfast'!#REF!*0.9</f>
        <v>#REF!</v>
      </c>
      <c r="AN13" s="113" t="e">
        <f>'C завтраками| Bed and breakfast'!#REF!*0.9</f>
        <v>#REF!</v>
      </c>
      <c r="AO13" s="113" t="e">
        <f>'C завтраками| Bed and breakfast'!#REF!*0.9</f>
        <v>#REF!</v>
      </c>
      <c r="AP13" s="113" t="e">
        <f>'C завтраками| Bed and breakfast'!#REF!*0.9</f>
        <v>#REF!</v>
      </c>
      <c r="AQ13" s="113" t="e">
        <f>'C завтраками| Bed and breakfast'!#REF!*0.9</f>
        <v>#REF!</v>
      </c>
      <c r="AR13" s="113" t="e">
        <f>'C завтраками| Bed and breakfast'!#REF!*0.9</f>
        <v>#REF!</v>
      </c>
      <c r="AS13" s="113" t="e">
        <f>'C завтраками| Bed and breakfast'!#REF!*0.9</f>
        <v>#REF!</v>
      </c>
      <c r="AT13" s="113" t="e">
        <f>'C завтраками| Bed and breakfast'!#REF!*0.9</f>
        <v>#REF!</v>
      </c>
      <c r="AU13" s="113" t="e">
        <f>'C завтраками| Bed and breakfast'!#REF!*0.9</f>
        <v>#REF!</v>
      </c>
      <c r="AV13" s="113" t="e">
        <f>'C завтраками| Bed and breakfast'!#REF!*0.9</f>
        <v>#REF!</v>
      </c>
      <c r="AW13" s="113" t="e">
        <f>'C завтраками| Bed and breakfast'!#REF!*0.9</f>
        <v>#REF!</v>
      </c>
      <c r="AX13" s="113" t="e">
        <f>'C завтраками| Bed and breakfast'!#REF!*0.9</f>
        <v>#REF!</v>
      </c>
      <c r="AY13" s="113" t="e">
        <f>'C завтраками| Bed and breakfast'!#REF!*0.9</f>
        <v>#REF!</v>
      </c>
      <c r="AZ13" s="113" t="e">
        <f>'C завтраками| Bed and breakfast'!#REF!*0.9</f>
        <v>#REF!</v>
      </c>
      <c r="BA13" s="113" t="e">
        <f>'C завтраками| Bed and breakfast'!#REF!*0.9</f>
        <v>#REF!</v>
      </c>
      <c r="BB13" s="113" t="e">
        <f>'C завтраками| Bed and breakfast'!#REF!*0.9</f>
        <v>#REF!</v>
      </c>
      <c r="BC13" s="113" t="e">
        <f>'C завтраками| Bed and breakfast'!#REF!*0.9</f>
        <v>#REF!</v>
      </c>
      <c r="BD13" s="113" t="e">
        <f>'C завтраками| Bed and breakfast'!#REF!*0.9</f>
        <v>#REF!</v>
      </c>
    </row>
    <row r="14" spans="1:56" x14ac:dyDescent="0.2">
      <c r="A14" s="87">
        <v>2</v>
      </c>
      <c r="B14" s="113" t="e">
        <f>'C завтраками| Bed and breakfast'!#REF!*0.9</f>
        <v>#REF!</v>
      </c>
      <c r="C14" s="113" t="e">
        <f>'C завтраками| Bed and breakfast'!#REF!*0.9</f>
        <v>#REF!</v>
      </c>
      <c r="D14" s="113" t="e">
        <f>'C завтраками| Bed and breakfast'!#REF!*0.9</f>
        <v>#REF!</v>
      </c>
      <c r="E14" s="113" t="e">
        <f>'C завтраками| Bed and breakfast'!#REF!*0.9</f>
        <v>#REF!</v>
      </c>
      <c r="F14" s="113" t="e">
        <f>'C завтраками| Bed and breakfast'!#REF!*0.9</f>
        <v>#REF!</v>
      </c>
      <c r="G14" s="113" t="e">
        <f>'C завтраками| Bed and breakfast'!#REF!*0.9</f>
        <v>#REF!</v>
      </c>
      <c r="H14" s="113" t="e">
        <f>'C завтраками| Bed and breakfast'!#REF!*0.9</f>
        <v>#REF!</v>
      </c>
      <c r="I14" s="113" t="e">
        <f>'C завтраками| Bed and breakfast'!#REF!*0.9</f>
        <v>#REF!</v>
      </c>
      <c r="J14" s="113" t="e">
        <f>'C завтраками| Bed and breakfast'!#REF!*0.9</f>
        <v>#REF!</v>
      </c>
      <c r="K14" s="113" t="e">
        <f>'C завтраками| Bed and breakfast'!#REF!*0.9</f>
        <v>#REF!</v>
      </c>
      <c r="L14" s="113" t="e">
        <f>'C завтраками| Bed and breakfast'!#REF!*0.9</f>
        <v>#REF!</v>
      </c>
      <c r="M14" s="113" t="e">
        <f>'C завтраками| Bed and breakfast'!#REF!*0.9</f>
        <v>#REF!</v>
      </c>
      <c r="N14" s="113" t="e">
        <f>'C завтраками| Bed and breakfast'!#REF!*0.9</f>
        <v>#REF!</v>
      </c>
      <c r="O14" s="113" t="e">
        <f>'C завтраками| Bed and breakfast'!#REF!*0.9</f>
        <v>#REF!</v>
      </c>
      <c r="P14" s="113" t="e">
        <f>'C завтраками| Bed and breakfast'!#REF!*0.9</f>
        <v>#REF!</v>
      </c>
      <c r="Q14" s="113" t="e">
        <f>'C завтраками| Bed and breakfast'!#REF!*0.9</f>
        <v>#REF!</v>
      </c>
      <c r="R14" s="113" t="e">
        <f>'C завтраками| Bed and breakfast'!#REF!*0.9</f>
        <v>#REF!</v>
      </c>
      <c r="S14" s="113" t="e">
        <f>'C завтраками| Bed and breakfast'!#REF!*0.9</f>
        <v>#REF!</v>
      </c>
      <c r="T14" s="113" t="e">
        <f>'C завтраками| Bed and breakfast'!#REF!*0.9</f>
        <v>#REF!</v>
      </c>
      <c r="U14" s="113" t="e">
        <f>'C завтраками| Bed and breakfast'!#REF!*0.9</f>
        <v>#REF!</v>
      </c>
      <c r="V14" s="113" t="e">
        <f>'C завтраками| Bed and breakfast'!#REF!*0.9</f>
        <v>#REF!</v>
      </c>
      <c r="W14" s="113" t="e">
        <f>'C завтраками| Bed and breakfast'!#REF!*0.9</f>
        <v>#REF!</v>
      </c>
      <c r="X14" s="113" t="e">
        <f>'C завтраками| Bed and breakfast'!#REF!*0.9</f>
        <v>#REF!</v>
      </c>
      <c r="Y14" s="113" t="e">
        <f>'C завтраками| Bed and breakfast'!#REF!*0.9</f>
        <v>#REF!</v>
      </c>
      <c r="Z14" s="113" t="e">
        <f>'C завтраками| Bed and breakfast'!#REF!*0.9</f>
        <v>#REF!</v>
      </c>
      <c r="AA14" s="113" t="e">
        <f>'C завтраками| Bed and breakfast'!#REF!*0.9</f>
        <v>#REF!</v>
      </c>
      <c r="AB14" s="113" t="e">
        <f>'C завтраками| Bed and breakfast'!#REF!*0.9</f>
        <v>#REF!</v>
      </c>
      <c r="AC14" s="113" t="e">
        <f>'C завтраками| Bed and breakfast'!#REF!*0.9</f>
        <v>#REF!</v>
      </c>
      <c r="AD14" s="113" t="e">
        <f>'C завтраками| Bed and breakfast'!#REF!*0.9</f>
        <v>#REF!</v>
      </c>
      <c r="AE14" s="113" t="e">
        <f>'C завтраками| Bed and breakfast'!#REF!*0.9</f>
        <v>#REF!</v>
      </c>
      <c r="AF14" s="113" t="e">
        <f>'C завтраками| Bed and breakfast'!#REF!*0.9</f>
        <v>#REF!</v>
      </c>
      <c r="AG14" s="113" t="e">
        <f>'C завтраками| Bed and breakfast'!#REF!*0.9</f>
        <v>#REF!</v>
      </c>
      <c r="AH14" s="113" t="e">
        <f>'C завтраками| Bed and breakfast'!#REF!*0.9</f>
        <v>#REF!</v>
      </c>
      <c r="AI14" s="113" t="e">
        <f>'C завтраками| Bed and breakfast'!#REF!*0.9</f>
        <v>#REF!</v>
      </c>
      <c r="AJ14" s="113" t="e">
        <f>'C завтраками| Bed and breakfast'!#REF!*0.9</f>
        <v>#REF!</v>
      </c>
      <c r="AK14" s="113" t="e">
        <f>'C завтраками| Bed and breakfast'!#REF!*0.9</f>
        <v>#REF!</v>
      </c>
      <c r="AL14" s="113" t="e">
        <f>'C завтраками| Bed and breakfast'!#REF!*0.9</f>
        <v>#REF!</v>
      </c>
      <c r="AM14" s="113" t="e">
        <f>'C завтраками| Bed and breakfast'!#REF!*0.9</f>
        <v>#REF!</v>
      </c>
      <c r="AN14" s="113" t="e">
        <f>'C завтраками| Bed and breakfast'!#REF!*0.9</f>
        <v>#REF!</v>
      </c>
      <c r="AO14" s="113" t="e">
        <f>'C завтраками| Bed and breakfast'!#REF!*0.9</f>
        <v>#REF!</v>
      </c>
      <c r="AP14" s="113" t="e">
        <f>'C завтраками| Bed and breakfast'!#REF!*0.9</f>
        <v>#REF!</v>
      </c>
      <c r="AQ14" s="113" t="e">
        <f>'C завтраками| Bed and breakfast'!#REF!*0.9</f>
        <v>#REF!</v>
      </c>
      <c r="AR14" s="113" t="e">
        <f>'C завтраками| Bed and breakfast'!#REF!*0.9</f>
        <v>#REF!</v>
      </c>
      <c r="AS14" s="113" t="e">
        <f>'C завтраками| Bed and breakfast'!#REF!*0.9</f>
        <v>#REF!</v>
      </c>
      <c r="AT14" s="113" t="e">
        <f>'C завтраками| Bed and breakfast'!#REF!*0.9</f>
        <v>#REF!</v>
      </c>
      <c r="AU14" s="113" t="e">
        <f>'C завтраками| Bed and breakfast'!#REF!*0.9</f>
        <v>#REF!</v>
      </c>
      <c r="AV14" s="113" t="e">
        <f>'C завтраками| Bed and breakfast'!#REF!*0.9</f>
        <v>#REF!</v>
      </c>
      <c r="AW14" s="113" t="e">
        <f>'C завтраками| Bed and breakfast'!#REF!*0.9</f>
        <v>#REF!</v>
      </c>
      <c r="AX14" s="113" t="e">
        <f>'C завтраками| Bed and breakfast'!#REF!*0.9</f>
        <v>#REF!</v>
      </c>
      <c r="AY14" s="113" t="e">
        <f>'C завтраками| Bed and breakfast'!#REF!*0.9</f>
        <v>#REF!</v>
      </c>
      <c r="AZ14" s="113" t="e">
        <f>'C завтраками| Bed and breakfast'!#REF!*0.9</f>
        <v>#REF!</v>
      </c>
      <c r="BA14" s="113" t="e">
        <f>'C завтраками| Bed and breakfast'!#REF!*0.9</f>
        <v>#REF!</v>
      </c>
      <c r="BB14" s="113" t="e">
        <f>'C завтраками| Bed and breakfast'!#REF!*0.9</f>
        <v>#REF!</v>
      </c>
      <c r="BC14" s="113" t="e">
        <f>'C завтраками| Bed and breakfast'!#REF!*0.9</f>
        <v>#REF!</v>
      </c>
      <c r="BD14" s="113" t="e">
        <f>'C завтраками| Bed and breakfast'!#REF!*0.9</f>
        <v>#REF!</v>
      </c>
    </row>
    <row r="15" spans="1:56"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row>
    <row r="16" spans="1:56" x14ac:dyDescent="0.2">
      <c r="A16" s="87">
        <v>1</v>
      </c>
      <c r="B16" s="113" t="e">
        <f>'C завтраками| Bed and breakfast'!#REF!*0.9</f>
        <v>#REF!</v>
      </c>
      <c r="C16" s="113" t="e">
        <f>'C завтраками| Bed and breakfast'!#REF!*0.9</f>
        <v>#REF!</v>
      </c>
      <c r="D16" s="113" t="e">
        <f>'C завтраками| Bed and breakfast'!#REF!*0.9</f>
        <v>#REF!</v>
      </c>
      <c r="E16" s="113" t="e">
        <f>'C завтраками| Bed and breakfast'!#REF!*0.9</f>
        <v>#REF!</v>
      </c>
      <c r="F16" s="113" t="e">
        <f>'C завтраками| Bed and breakfast'!#REF!*0.9</f>
        <v>#REF!</v>
      </c>
      <c r="G16" s="113" t="e">
        <f>'C завтраками| Bed and breakfast'!#REF!*0.9</f>
        <v>#REF!</v>
      </c>
      <c r="H16" s="113" t="e">
        <f>'C завтраками| Bed and breakfast'!#REF!*0.9</f>
        <v>#REF!</v>
      </c>
      <c r="I16" s="113" t="e">
        <f>'C завтраками| Bed and breakfast'!#REF!*0.9</f>
        <v>#REF!</v>
      </c>
      <c r="J16" s="113" t="e">
        <f>'C завтраками| Bed and breakfast'!#REF!*0.9</f>
        <v>#REF!</v>
      </c>
      <c r="K16" s="113" t="e">
        <f>'C завтраками| Bed and breakfast'!#REF!*0.9</f>
        <v>#REF!</v>
      </c>
      <c r="L16" s="113" t="e">
        <f>'C завтраками| Bed and breakfast'!#REF!*0.9</f>
        <v>#REF!</v>
      </c>
      <c r="M16" s="113" t="e">
        <f>'C завтраками| Bed and breakfast'!#REF!*0.9</f>
        <v>#REF!</v>
      </c>
      <c r="N16" s="113" t="e">
        <f>'C завтраками| Bed and breakfast'!#REF!*0.9</f>
        <v>#REF!</v>
      </c>
      <c r="O16" s="113" t="e">
        <f>'C завтраками| Bed and breakfast'!#REF!*0.9</f>
        <v>#REF!</v>
      </c>
      <c r="P16" s="113" t="e">
        <f>'C завтраками| Bed and breakfast'!#REF!*0.9</f>
        <v>#REF!</v>
      </c>
      <c r="Q16" s="113" t="e">
        <f>'C завтраками| Bed and breakfast'!#REF!*0.9</f>
        <v>#REF!</v>
      </c>
      <c r="R16" s="113" t="e">
        <f>'C завтраками| Bed and breakfast'!#REF!*0.9</f>
        <v>#REF!</v>
      </c>
      <c r="S16" s="113" t="e">
        <f>'C завтраками| Bed and breakfast'!#REF!*0.9</f>
        <v>#REF!</v>
      </c>
      <c r="T16" s="113" t="e">
        <f>'C завтраками| Bed and breakfast'!#REF!*0.9</f>
        <v>#REF!</v>
      </c>
      <c r="U16" s="113" t="e">
        <f>'C завтраками| Bed and breakfast'!#REF!*0.9</f>
        <v>#REF!</v>
      </c>
      <c r="V16" s="113" t="e">
        <f>'C завтраками| Bed and breakfast'!#REF!*0.9</f>
        <v>#REF!</v>
      </c>
      <c r="W16" s="113" t="e">
        <f>'C завтраками| Bed and breakfast'!#REF!*0.9</f>
        <v>#REF!</v>
      </c>
      <c r="X16" s="113" t="e">
        <f>'C завтраками| Bed and breakfast'!#REF!*0.9</f>
        <v>#REF!</v>
      </c>
      <c r="Y16" s="113" t="e">
        <f>'C завтраками| Bed and breakfast'!#REF!*0.9</f>
        <v>#REF!</v>
      </c>
      <c r="Z16" s="113" t="e">
        <f>'C завтраками| Bed and breakfast'!#REF!*0.9</f>
        <v>#REF!</v>
      </c>
      <c r="AA16" s="113" t="e">
        <f>'C завтраками| Bed and breakfast'!#REF!*0.9</f>
        <v>#REF!</v>
      </c>
      <c r="AB16" s="113" t="e">
        <f>'C завтраками| Bed and breakfast'!#REF!*0.9</f>
        <v>#REF!</v>
      </c>
      <c r="AC16" s="113" t="e">
        <f>'C завтраками| Bed and breakfast'!#REF!*0.9</f>
        <v>#REF!</v>
      </c>
      <c r="AD16" s="113" t="e">
        <f>'C завтраками| Bed and breakfast'!#REF!*0.9</f>
        <v>#REF!</v>
      </c>
      <c r="AE16" s="113" t="e">
        <f>'C завтраками| Bed and breakfast'!#REF!*0.9</f>
        <v>#REF!</v>
      </c>
      <c r="AF16" s="113" t="e">
        <f>'C завтраками| Bed and breakfast'!#REF!*0.9</f>
        <v>#REF!</v>
      </c>
      <c r="AG16" s="113" t="e">
        <f>'C завтраками| Bed and breakfast'!#REF!*0.9</f>
        <v>#REF!</v>
      </c>
      <c r="AH16" s="113" t="e">
        <f>'C завтраками| Bed and breakfast'!#REF!*0.9</f>
        <v>#REF!</v>
      </c>
      <c r="AI16" s="113" t="e">
        <f>'C завтраками| Bed and breakfast'!#REF!*0.9</f>
        <v>#REF!</v>
      </c>
      <c r="AJ16" s="113" t="e">
        <f>'C завтраками| Bed and breakfast'!#REF!*0.9</f>
        <v>#REF!</v>
      </c>
      <c r="AK16" s="113" t="e">
        <f>'C завтраками| Bed and breakfast'!#REF!*0.9</f>
        <v>#REF!</v>
      </c>
      <c r="AL16" s="113" t="e">
        <f>'C завтраками| Bed and breakfast'!#REF!*0.9</f>
        <v>#REF!</v>
      </c>
      <c r="AM16" s="113" t="e">
        <f>'C завтраками| Bed and breakfast'!#REF!*0.9</f>
        <v>#REF!</v>
      </c>
      <c r="AN16" s="113" t="e">
        <f>'C завтраками| Bed and breakfast'!#REF!*0.9</f>
        <v>#REF!</v>
      </c>
      <c r="AO16" s="113" t="e">
        <f>'C завтраками| Bed and breakfast'!#REF!*0.9</f>
        <v>#REF!</v>
      </c>
      <c r="AP16" s="113" t="e">
        <f>'C завтраками| Bed and breakfast'!#REF!*0.9</f>
        <v>#REF!</v>
      </c>
      <c r="AQ16" s="113" t="e">
        <f>'C завтраками| Bed and breakfast'!#REF!*0.9</f>
        <v>#REF!</v>
      </c>
      <c r="AR16" s="113" t="e">
        <f>'C завтраками| Bed and breakfast'!#REF!*0.9</f>
        <v>#REF!</v>
      </c>
      <c r="AS16" s="113" t="e">
        <f>'C завтраками| Bed and breakfast'!#REF!*0.9</f>
        <v>#REF!</v>
      </c>
      <c r="AT16" s="113" t="e">
        <f>'C завтраками| Bed and breakfast'!#REF!*0.9</f>
        <v>#REF!</v>
      </c>
      <c r="AU16" s="113" t="e">
        <f>'C завтраками| Bed and breakfast'!#REF!*0.9</f>
        <v>#REF!</v>
      </c>
      <c r="AV16" s="113" t="e">
        <f>'C завтраками| Bed and breakfast'!#REF!*0.9</f>
        <v>#REF!</v>
      </c>
      <c r="AW16" s="113" t="e">
        <f>'C завтраками| Bed and breakfast'!#REF!*0.9</f>
        <v>#REF!</v>
      </c>
      <c r="AX16" s="113" t="e">
        <f>'C завтраками| Bed and breakfast'!#REF!*0.9</f>
        <v>#REF!</v>
      </c>
      <c r="AY16" s="113" t="e">
        <f>'C завтраками| Bed and breakfast'!#REF!*0.9</f>
        <v>#REF!</v>
      </c>
      <c r="AZ16" s="113" t="e">
        <f>'C завтраками| Bed and breakfast'!#REF!*0.9</f>
        <v>#REF!</v>
      </c>
      <c r="BA16" s="113" t="e">
        <f>'C завтраками| Bed and breakfast'!#REF!*0.9</f>
        <v>#REF!</v>
      </c>
      <c r="BB16" s="113" t="e">
        <f>'C завтраками| Bed and breakfast'!#REF!*0.9</f>
        <v>#REF!</v>
      </c>
      <c r="BC16" s="113" t="e">
        <f>'C завтраками| Bed and breakfast'!#REF!*0.9</f>
        <v>#REF!</v>
      </c>
      <c r="BD16" s="113" t="e">
        <f>'C завтраками| Bed and breakfast'!#REF!*0.9</f>
        <v>#REF!</v>
      </c>
    </row>
    <row r="17" spans="1:56" x14ac:dyDescent="0.2">
      <c r="A17" s="87">
        <v>2</v>
      </c>
      <c r="B17" s="113" t="e">
        <f>'C завтраками| Bed and breakfast'!#REF!*0.9</f>
        <v>#REF!</v>
      </c>
      <c r="C17" s="113" t="e">
        <f>'C завтраками| Bed and breakfast'!#REF!*0.9</f>
        <v>#REF!</v>
      </c>
      <c r="D17" s="113" t="e">
        <f>'C завтраками| Bed and breakfast'!#REF!*0.9</f>
        <v>#REF!</v>
      </c>
      <c r="E17" s="113" t="e">
        <f>'C завтраками| Bed and breakfast'!#REF!*0.9</f>
        <v>#REF!</v>
      </c>
      <c r="F17" s="113" t="e">
        <f>'C завтраками| Bed and breakfast'!#REF!*0.9</f>
        <v>#REF!</v>
      </c>
      <c r="G17" s="113" t="e">
        <f>'C завтраками| Bed and breakfast'!#REF!*0.9</f>
        <v>#REF!</v>
      </c>
      <c r="H17" s="113" t="e">
        <f>'C завтраками| Bed and breakfast'!#REF!*0.9</f>
        <v>#REF!</v>
      </c>
      <c r="I17" s="113" t="e">
        <f>'C завтраками| Bed and breakfast'!#REF!*0.9</f>
        <v>#REF!</v>
      </c>
      <c r="J17" s="113" t="e">
        <f>'C завтраками| Bed and breakfast'!#REF!*0.9</f>
        <v>#REF!</v>
      </c>
      <c r="K17" s="113" t="e">
        <f>'C завтраками| Bed and breakfast'!#REF!*0.9</f>
        <v>#REF!</v>
      </c>
      <c r="L17" s="113" t="e">
        <f>'C завтраками| Bed and breakfast'!#REF!*0.9</f>
        <v>#REF!</v>
      </c>
      <c r="M17" s="113" t="e">
        <f>'C завтраками| Bed and breakfast'!#REF!*0.9</f>
        <v>#REF!</v>
      </c>
      <c r="N17" s="113" t="e">
        <f>'C завтраками| Bed and breakfast'!#REF!*0.9</f>
        <v>#REF!</v>
      </c>
      <c r="O17" s="113" t="e">
        <f>'C завтраками| Bed and breakfast'!#REF!*0.9</f>
        <v>#REF!</v>
      </c>
      <c r="P17" s="113" t="e">
        <f>'C завтраками| Bed and breakfast'!#REF!*0.9</f>
        <v>#REF!</v>
      </c>
      <c r="Q17" s="113" t="e">
        <f>'C завтраками| Bed and breakfast'!#REF!*0.9</f>
        <v>#REF!</v>
      </c>
      <c r="R17" s="113" t="e">
        <f>'C завтраками| Bed and breakfast'!#REF!*0.9</f>
        <v>#REF!</v>
      </c>
      <c r="S17" s="113" t="e">
        <f>'C завтраками| Bed and breakfast'!#REF!*0.9</f>
        <v>#REF!</v>
      </c>
      <c r="T17" s="113" t="e">
        <f>'C завтраками| Bed and breakfast'!#REF!*0.9</f>
        <v>#REF!</v>
      </c>
      <c r="U17" s="113" t="e">
        <f>'C завтраками| Bed and breakfast'!#REF!*0.9</f>
        <v>#REF!</v>
      </c>
      <c r="V17" s="113" t="e">
        <f>'C завтраками| Bed and breakfast'!#REF!*0.9</f>
        <v>#REF!</v>
      </c>
      <c r="W17" s="113" t="e">
        <f>'C завтраками| Bed and breakfast'!#REF!*0.9</f>
        <v>#REF!</v>
      </c>
      <c r="X17" s="113" t="e">
        <f>'C завтраками| Bed and breakfast'!#REF!*0.9</f>
        <v>#REF!</v>
      </c>
      <c r="Y17" s="113" t="e">
        <f>'C завтраками| Bed and breakfast'!#REF!*0.9</f>
        <v>#REF!</v>
      </c>
      <c r="Z17" s="113" t="e">
        <f>'C завтраками| Bed and breakfast'!#REF!*0.9</f>
        <v>#REF!</v>
      </c>
      <c r="AA17" s="113" t="e">
        <f>'C завтраками| Bed and breakfast'!#REF!*0.9</f>
        <v>#REF!</v>
      </c>
      <c r="AB17" s="113" t="e">
        <f>'C завтраками| Bed and breakfast'!#REF!*0.9</f>
        <v>#REF!</v>
      </c>
      <c r="AC17" s="113" t="e">
        <f>'C завтраками| Bed and breakfast'!#REF!*0.9</f>
        <v>#REF!</v>
      </c>
      <c r="AD17" s="113" t="e">
        <f>'C завтраками| Bed and breakfast'!#REF!*0.9</f>
        <v>#REF!</v>
      </c>
      <c r="AE17" s="113" t="e">
        <f>'C завтраками| Bed and breakfast'!#REF!*0.9</f>
        <v>#REF!</v>
      </c>
      <c r="AF17" s="113" t="e">
        <f>'C завтраками| Bed and breakfast'!#REF!*0.9</f>
        <v>#REF!</v>
      </c>
      <c r="AG17" s="113" t="e">
        <f>'C завтраками| Bed and breakfast'!#REF!*0.9</f>
        <v>#REF!</v>
      </c>
      <c r="AH17" s="113" t="e">
        <f>'C завтраками| Bed and breakfast'!#REF!*0.9</f>
        <v>#REF!</v>
      </c>
      <c r="AI17" s="113" t="e">
        <f>'C завтраками| Bed and breakfast'!#REF!*0.9</f>
        <v>#REF!</v>
      </c>
      <c r="AJ17" s="113" t="e">
        <f>'C завтраками| Bed and breakfast'!#REF!*0.9</f>
        <v>#REF!</v>
      </c>
      <c r="AK17" s="113" t="e">
        <f>'C завтраками| Bed and breakfast'!#REF!*0.9</f>
        <v>#REF!</v>
      </c>
      <c r="AL17" s="113" t="e">
        <f>'C завтраками| Bed and breakfast'!#REF!*0.9</f>
        <v>#REF!</v>
      </c>
      <c r="AM17" s="113" t="e">
        <f>'C завтраками| Bed and breakfast'!#REF!*0.9</f>
        <v>#REF!</v>
      </c>
      <c r="AN17" s="113" t="e">
        <f>'C завтраками| Bed and breakfast'!#REF!*0.9</f>
        <v>#REF!</v>
      </c>
      <c r="AO17" s="113" t="e">
        <f>'C завтраками| Bed and breakfast'!#REF!*0.9</f>
        <v>#REF!</v>
      </c>
      <c r="AP17" s="113" t="e">
        <f>'C завтраками| Bed and breakfast'!#REF!*0.9</f>
        <v>#REF!</v>
      </c>
      <c r="AQ17" s="113" t="e">
        <f>'C завтраками| Bed and breakfast'!#REF!*0.9</f>
        <v>#REF!</v>
      </c>
      <c r="AR17" s="113" t="e">
        <f>'C завтраками| Bed and breakfast'!#REF!*0.9</f>
        <v>#REF!</v>
      </c>
      <c r="AS17" s="113" t="e">
        <f>'C завтраками| Bed and breakfast'!#REF!*0.9</f>
        <v>#REF!</v>
      </c>
      <c r="AT17" s="113" t="e">
        <f>'C завтраками| Bed and breakfast'!#REF!*0.9</f>
        <v>#REF!</v>
      </c>
      <c r="AU17" s="113" t="e">
        <f>'C завтраками| Bed and breakfast'!#REF!*0.9</f>
        <v>#REF!</v>
      </c>
      <c r="AV17" s="113" t="e">
        <f>'C завтраками| Bed and breakfast'!#REF!*0.9</f>
        <v>#REF!</v>
      </c>
      <c r="AW17" s="113" t="e">
        <f>'C завтраками| Bed and breakfast'!#REF!*0.9</f>
        <v>#REF!</v>
      </c>
      <c r="AX17" s="113" t="e">
        <f>'C завтраками| Bed and breakfast'!#REF!*0.9</f>
        <v>#REF!</v>
      </c>
      <c r="AY17" s="113" t="e">
        <f>'C завтраками| Bed and breakfast'!#REF!*0.9</f>
        <v>#REF!</v>
      </c>
      <c r="AZ17" s="113" t="e">
        <f>'C завтраками| Bed and breakfast'!#REF!*0.9</f>
        <v>#REF!</v>
      </c>
      <c r="BA17" s="113" t="e">
        <f>'C завтраками| Bed and breakfast'!#REF!*0.9</f>
        <v>#REF!</v>
      </c>
      <c r="BB17" s="113" t="e">
        <f>'C завтраками| Bed and breakfast'!#REF!*0.9</f>
        <v>#REF!</v>
      </c>
      <c r="BC17" s="113" t="e">
        <f>'C завтраками| Bed and breakfast'!#REF!*0.9</f>
        <v>#REF!</v>
      </c>
      <c r="BD17" s="113" t="e">
        <f>'C завтраками| Bed and breakfast'!#REF!*0.9</f>
        <v>#REF!</v>
      </c>
    </row>
    <row r="18" spans="1:56"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row>
    <row r="19" spans="1:56" x14ac:dyDescent="0.2">
      <c r="A19" s="87" t="s">
        <v>78</v>
      </c>
      <c r="B19" s="113" t="e">
        <f>'C завтраками| Bed and breakfast'!#REF!*0.9</f>
        <v>#REF!</v>
      </c>
      <c r="C19" s="113" t="e">
        <f>'C завтраками| Bed and breakfast'!#REF!*0.9</f>
        <v>#REF!</v>
      </c>
      <c r="D19" s="113" t="e">
        <f>'C завтраками| Bed and breakfast'!#REF!*0.9</f>
        <v>#REF!</v>
      </c>
      <c r="E19" s="113" t="e">
        <f>'C завтраками| Bed and breakfast'!#REF!*0.9</f>
        <v>#REF!</v>
      </c>
      <c r="F19" s="113" t="e">
        <f>'C завтраками| Bed and breakfast'!#REF!*0.9</f>
        <v>#REF!</v>
      </c>
      <c r="G19" s="113" t="e">
        <f>'C завтраками| Bed and breakfast'!#REF!*0.9</f>
        <v>#REF!</v>
      </c>
      <c r="H19" s="113" t="e">
        <f>'C завтраками| Bed and breakfast'!#REF!*0.9</f>
        <v>#REF!</v>
      </c>
      <c r="I19" s="113" t="e">
        <f>'C завтраками| Bed and breakfast'!#REF!*0.9</f>
        <v>#REF!</v>
      </c>
      <c r="J19" s="113" t="e">
        <f>'C завтраками| Bed and breakfast'!#REF!*0.9</f>
        <v>#REF!</v>
      </c>
      <c r="K19" s="113" t="e">
        <f>'C завтраками| Bed and breakfast'!#REF!*0.9</f>
        <v>#REF!</v>
      </c>
      <c r="L19" s="113" t="e">
        <f>'C завтраками| Bed and breakfast'!#REF!*0.9</f>
        <v>#REF!</v>
      </c>
      <c r="M19" s="113" t="e">
        <f>'C завтраками| Bed and breakfast'!#REF!*0.9</f>
        <v>#REF!</v>
      </c>
      <c r="N19" s="113" t="e">
        <f>'C завтраками| Bed and breakfast'!#REF!*0.9</f>
        <v>#REF!</v>
      </c>
      <c r="O19" s="113" t="e">
        <f>'C завтраками| Bed and breakfast'!#REF!*0.9</f>
        <v>#REF!</v>
      </c>
      <c r="P19" s="113" t="e">
        <f>'C завтраками| Bed and breakfast'!#REF!*0.9</f>
        <v>#REF!</v>
      </c>
      <c r="Q19" s="113" t="e">
        <f>'C завтраками| Bed and breakfast'!#REF!*0.9</f>
        <v>#REF!</v>
      </c>
      <c r="R19" s="113" t="e">
        <f>'C завтраками| Bed and breakfast'!#REF!*0.9</f>
        <v>#REF!</v>
      </c>
      <c r="S19" s="113" t="e">
        <f>'C завтраками| Bed and breakfast'!#REF!*0.9</f>
        <v>#REF!</v>
      </c>
      <c r="T19" s="113" t="e">
        <f>'C завтраками| Bed and breakfast'!#REF!*0.9</f>
        <v>#REF!</v>
      </c>
      <c r="U19" s="113" t="e">
        <f>'C завтраками| Bed and breakfast'!#REF!*0.9</f>
        <v>#REF!</v>
      </c>
      <c r="V19" s="113" t="e">
        <f>'C завтраками| Bed and breakfast'!#REF!*0.9</f>
        <v>#REF!</v>
      </c>
      <c r="W19" s="113" t="e">
        <f>'C завтраками| Bed and breakfast'!#REF!*0.9</f>
        <v>#REF!</v>
      </c>
      <c r="X19" s="113" t="e">
        <f>'C завтраками| Bed and breakfast'!#REF!*0.9</f>
        <v>#REF!</v>
      </c>
      <c r="Y19" s="113" t="e">
        <f>'C завтраками| Bed and breakfast'!#REF!*0.9</f>
        <v>#REF!</v>
      </c>
      <c r="Z19" s="113" t="e">
        <f>'C завтраками| Bed and breakfast'!#REF!*0.9</f>
        <v>#REF!</v>
      </c>
      <c r="AA19" s="113" t="e">
        <f>'C завтраками| Bed and breakfast'!#REF!*0.9</f>
        <v>#REF!</v>
      </c>
      <c r="AB19" s="113" t="e">
        <f>'C завтраками| Bed and breakfast'!#REF!*0.9</f>
        <v>#REF!</v>
      </c>
      <c r="AC19" s="113" t="e">
        <f>'C завтраками| Bed and breakfast'!#REF!*0.9</f>
        <v>#REF!</v>
      </c>
      <c r="AD19" s="113" t="e">
        <f>'C завтраками| Bed and breakfast'!#REF!*0.9</f>
        <v>#REF!</v>
      </c>
      <c r="AE19" s="113" t="e">
        <f>'C завтраками| Bed and breakfast'!#REF!*0.9</f>
        <v>#REF!</v>
      </c>
      <c r="AF19" s="113" t="e">
        <f>'C завтраками| Bed and breakfast'!#REF!*0.9</f>
        <v>#REF!</v>
      </c>
      <c r="AG19" s="113" t="e">
        <f>'C завтраками| Bed and breakfast'!#REF!*0.9</f>
        <v>#REF!</v>
      </c>
      <c r="AH19" s="113" t="e">
        <f>'C завтраками| Bed and breakfast'!#REF!*0.9</f>
        <v>#REF!</v>
      </c>
      <c r="AI19" s="113" t="e">
        <f>'C завтраками| Bed and breakfast'!#REF!*0.9</f>
        <v>#REF!</v>
      </c>
      <c r="AJ19" s="113" t="e">
        <f>'C завтраками| Bed and breakfast'!#REF!*0.9</f>
        <v>#REF!</v>
      </c>
      <c r="AK19" s="113" t="e">
        <f>'C завтраками| Bed and breakfast'!#REF!*0.9</f>
        <v>#REF!</v>
      </c>
      <c r="AL19" s="113" t="e">
        <f>'C завтраками| Bed and breakfast'!#REF!*0.9</f>
        <v>#REF!</v>
      </c>
      <c r="AM19" s="113" t="e">
        <f>'C завтраками| Bed and breakfast'!#REF!*0.9</f>
        <v>#REF!</v>
      </c>
      <c r="AN19" s="113" t="e">
        <f>'C завтраками| Bed and breakfast'!#REF!*0.9</f>
        <v>#REF!</v>
      </c>
      <c r="AO19" s="113" t="e">
        <f>'C завтраками| Bed and breakfast'!#REF!*0.9</f>
        <v>#REF!</v>
      </c>
      <c r="AP19" s="113" t="e">
        <f>'C завтраками| Bed and breakfast'!#REF!*0.9</f>
        <v>#REF!</v>
      </c>
      <c r="AQ19" s="113" t="e">
        <f>'C завтраками| Bed and breakfast'!#REF!*0.9</f>
        <v>#REF!</v>
      </c>
      <c r="AR19" s="113" t="e">
        <f>'C завтраками| Bed and breakfast'!#REF!*0.9</f>
        <v>#REF!</v>
      </c>
      <c r="AS19" s="113" t="e">
        <f>'C завтраками| Bed and breakfast'!#REF!*0.9</f>
        <v>#REF!</v>
      </c>
      <c r="AT19" s="113" t="e">
        <f>'C завтраками| Bed and breakfast'!#REF!*0.9</f>
        <v>#REF!</v>
      </c>
      <c r="AU19" s="113" t="e">
        <f>'C завтраками| Bed and breakfast'!#REF!*0.9</f>
        <v>#REF!</v>
      </c>
      <c r="AV19" s="113" t="e">
        <f>'C завтраками| Bed and breakfast'!#REF!*0.9</f>
        <v>#REF!</v>
      </c>
      <c r="AW19" s="113" t="e">
        <f>'C завтраками| Bed and breakfast'!#REF!*0.9</f>
        <v>#REF!</v>
      </c>
      <c r="AX19" s="113" t="e">
        <f>'C завтраками| Bed and breakfast'!#REF!*0.9</f>
        <v>#REF!</v>
      </c>
      <c r="AY19" s="113" t="e">
        <f>'C завтраками| Bed and breakfast'!#REF!*0.9</f>
        <v>#REF!</v>
      </c>
      <c r="AZ19" s="113" t="e">
        <f>'C завтраками| Bed and breakfast'!#REF!*0.9</f>
        <v>#REF!</v>
      </c>
      <c r="BA19" s="113" t="e">
        <f>'C завтраками| Bed and breakfast'!#REF!*0.9</f>
        <v>#REF!</v>
      </c>
      <c r="BB19" s="113" t="e">
        <f>'C завтраками| Bed and breakfast'!#REF!*0.9</f>
        <v>#REF!</v>
      </c>
      <c r="BC19" s="113" t="e">
        <f>'C завтраками| Bed and breakfast'!#REF!*0.9</f>
        <v>#REF!</v>
      </c>
      <c r="BD19" s="113" t="e">
        <f>'C завтраками| Bed and breakfast'!#REF!*0.9</f>
        <v>#REF!</v>
      </c>
    </row>
    <row r="20" spans="1:56"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row>
    <row r="21" spans="1:56" x14ac:dyDescent="0.2">
      <c r="A21" s="87" t="s">
        <v>67</v>
      </c>
      <c r="B21" s="113" t="e">
        <f>'C завтраками| Bed and breakfast'!#REF!*0.9</f>
        <v>#REF!</v>
      </c>
      <c r="C21" s="113" t="e">
        <f>'C завтраками| Bed and breakfast'!#REF!*0.9</f>
        <v>#REF!</v>
      </c>
      <c r="D21" s="113" t="e">
        <f>'C завтраками| Bed and breakfast'!#REF!*0.9</f>
        <v>#REF!</v>
      </c>
      <c r="E21" s="113" t="e">
        <f>'C завтраками| Bed and breakfast'!#REF!*0.9</f>
        <v>#REF!</v>
      </c>
      <c r="F21" s="113" t="e">
        <f>'C завтраками| Bed and breakfast'!#REF!*0.9</f>
        <v>#REF!</v>
      </c>
      <c r="G21" s="113" t="e">
        <f>'C завтраками| Bed and breakfast'!#REF!*0.9</f>
        <v>#REF!</v>
      </c>
      <c r="H21" s="113" t="e">
        <f>'C завтраками| Bed and breakfast'!#REF!*0.9</f>
        <v>#REF!</v>
      </c>
      <c r="I21" s="113" t="e">
        <f>'C завтраками| Bed and breakfast'!#REF!*0.9</f>
        <v>#REF!</v>
      </c>
      <c r="J21" s="113" t="e">
        <f>'C завтраками| Bed and breakfast'!#REF!*0.9</f>
        <v>#REF!</v>
      </c>
      <c r="K21" s="113" t="e">
        <f>'C завтраками| Bed and breakfast'!#REF!*0.9</f>
        <v>#REF!</v>
      </c>
      <c r="L21" s="113" t="e">
        <f>'C завтраками| Bed and breakfast'!#REF!*0.9</f>
        <v>#REF!</v>
      </c>
      <c r="M21" s="113" t="e">
        <f>'C завтраками| Bed and breakfast'!#REF!*0.9</f>
        <v>#REF!</v>
      </c>
      <c r="N21" s="113" t="e">
        <f>'C завтраками| Bed and breakfast'!#REF!*0.9</f>
        <v>#REF!</v>
      </c>
      <c r="O21" s="113" t="e">
        <f>'C завтраками| Bed and breakfast'!#REF!*0.9</f>
        <v>#REF!</v>
      </c>
      <c r="P21" s="113" t="e">
        <f>'C завтраками| Bed and breakfast'!#REF!*0.9</f>
        <v>#REF!</v>
      </c>
      <c r="Q21" s="113" t="e">
        <f>'C завтраками| Bed and breakfast'!#REF!*0.9</f>
        <v>#REF!</v>
      </c>
      <c r="R21" s="113" t="e">
        <f>'C завтраками| Bed and breakfast'!#REF!*0.9</f>
        <v>#REF!</v>
      </c>
      <c r="S21" s="113" t="e">
        <f>'C завтраками| Bed and breakfast'!#REF!*0.9</f>
        <v>#REF!</v>
      </c>
      <c r="T21" s="113" t="e">
        <f>'C завтраками| Bed and breakfast'!#REF!*0.9</f>
        <v>#REF!</v>
      </c>
      <c r="U21" s="113" t="e">
        <f>'C завтраками| Bed and breakfast'!#REF!*0.9</f>
        <v>#REF!</v>
      </c>
      <c r="V21" s="113" t="e">
        <f>'C завтраками| Bed and breakfast'!#REF!*0.9</f>
        <v>#REF!</v>
      </c>
      <c r="W21" s="113" t="e">
        <f>'C завтраками| Bed and breakfast'!#REF!*0.9</f>
        <v>#REF!</v>
      </c>
      <c r="X21" s="113" t="e">
        <f>'C завтраками| Bed and breakfast'!#REF!*0.9</f>
        <v>#REF!</v>
      </c>
      <c r="Y21" s="113" t="e">
        <f>'C завтраками| Bed and breakfast'!#REF!*0.9</f>
        <v>#REF!</v>
      </c>
      <c r="Z21" s="113" t="e">
        <f>'C завтраками| Bed and breakfast'!#REF!*0.9</f>
        <v>#REF!</v>
      </c>
      <c r="AA21" s="113" t="e">
        <f>'C завтраками| Bed and breakfast'!#REF!*0.9</f>
        <v>#REF!</v>
      </c>
      <c r="AB21" s="113" t="e">
        <f>'C завтраками| Bed and breakfast'!#REF!*0.9</f>
        <v>#REF!</v>
      </c>
      <c r="AC21" s="113" t="e">
        <f>'C завтраками| Bed and breakfast'!#REF!*0.9</f>
        <v>#REF!</v>
      </c>
      <c r="AD21" s="113" t="e">
        <f>'C завтраками| Bed and breakfast'!#REF!*0.9</f>
        <v>#REF!</v>
      </c>
      <c r="AE21" s="113" t="e">
        <f>'C завтраками| Bed and breakfast'!#REF!*0.9</f>
        <v>#REF!</v>
      </c>
      <c r="AF21" s="113" t="e">
        <f>'C завтраками| Bed and breakfast'!#REF!*0.9</f>
        <v>#REF!</v>
      </c>
      <c r="AG21" s="113" t="e">
        <f>'C завтраками| Bed and breakfast'!#REF!*0.9</f>
        <v>#REF!</v>
      </c>
      <c r="AH21" s="113" t="e">
        <f>'C завтраками| Bed and breakfast'!#REF!*0.9</f>
        <v>#REF!</v>
      </c>
      <c r="AI21" s="113" t="e">
        <f>'C завтраками| Bed and breakfast'!#REF!*0.9</f>
        <v>#REF!</v>
      </c>
      <c r="AJ21" s="113" t="e">
        <f>'C завтраками| Bed and breakfast'!#REF!*0.9</f>
        <v>#REF!</v>
      </c>
      <c r="AK21" s="113" t="e">
        <f>'C завтраками| Bed and breakfast'!#REF!*0.9</f>
        <v>#REF!</v>
      </c>
      <c r="AL21" s="113" t="e">
        <f>'C завтраками| Bed and breakfast'!#REF!*0.9</f>
        <v>#REF!</v>
      </c>
      <c r="AM21" s="113" t="e">
        <f>'C завтраками| Bed and breakfast'!#REF!*0.9</f>
        <v>#REF!</v>
      </c>
      <c r="AN21" s="113" t="e">
        <f>'C завтраками| Bed and breakfast'!#REF!*0.9</f>
        <v>#REF!</v>
      </c>
      <c r="AO21" s="113" t="e">
        <f>'C завтраками| Bed and breakfast'!#REF!*0.9</f>
        <v>#REF!</v>
      </c>
      <c r="AP21" s="113" t="e">
        <f>'C завтраками| Bed and breakfast'!#REF!*0.9</f>
        <v>#REF!</v>
      </c>
      <c r="AQ21" s="113" t="e">
        <f>'C завтраками| Bed and breakfast'!#REF!*0.9</f>
        <v>#REF!</v>
      </c>
      <c r="AR21" s="113" t="e">
        <f>'C завтраками| Bed and breakfast'!#REF!*0.9</f>
        <v>#REF!</v>
      </c>
      <c r="AS21" s="113" t="e">
        <f>'C завтраками| Bed and breakfast'!#REF!*0.9</f>
        <v>#REF!</v>
      </c>
      <c r="AT21" s="113" t="e">
        <f>'C завтраками| Bed and breakfast'!#REF!*0.9</f>
        <v>#REF!</v>
      </c>
      <c r="AU21" s="113" t="e">
        <f>'C завтраками| Bed and breakfast'!#REF!*0.9</f>
        <v>#REF!</v>
      </c>
      <c r="AV21" s="113" t="e">
        <f>'C завтраками| Bed and breakfast'!#REF!*0.9</f>
        <v>#REF!</v>
      </c>
      <c r="AW21" s="113" t="e">
        <f>'C завтраками| Bed and breakfast'!#REF!*0.9</f>
        <v>#REF!</v>
      </c>
      <c r="AX21" s="113" t="e">
        <f>'C завтраками| Bed and breakfast'!#REF!*0.9</f>
        <v>#REF!</v>
      </c>
      <c r="AY21" s="113" t="e">
        <f>'C завтраками| Bed and breakfast'!#REF!*0.9</f>
        <v>#REF!</v>
      </c>
      <c r="AZ21" s="113" t="e">
        <f>'C завтраками| Bed and breakfast'!#REF!*0.9</f>
        <v>#REF!</v>
      </c>
      <c r="BA21" s="113" t="e">
        <f>'C завтраками| Bed and breakfast'!#REF!*0.9</f>
        <v>#REF!</v>
      </c>
      <c r="BB21" s="113" t="e">
        <f>'C завтраками| Bed and breakfast'!#REF!*0.9</f>
        <v>#REF!</v>
      </c>
      <c r="BC21" s="113" t="e">
        <f>'C завтраками| Bed and breakfast'!#REF!*0.9</f>
        <v>#REF!</v>
      </c>
      <c r="BD21" s="113" t="e">
        <f>'C завтраками| Bed and breakfast'!#REF!*0.9</f>
        <v>#REF!</v>
      </c>
    </row>
    <row r="22" spans="1:56"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row>
    <row r="23" spans="1:56" ht="10.35" customHeight="1" x14ac:dyDescent="0.2">
      <c r="A23" s="147"/>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row>
    <row r="24" spans="1:56" ht="10.35" customHeight="1" x14ac:dyDescent="0.2">
      <c r="A24" s="96"/>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row>
    <row r="25" spans="1:56" ht="25.5" customHeight="1" x14ac:dyDescent="0.2">
      <c r="A25" s="146" t="s">
        <v>159</v>
      </c>
      <c r="B25" s="256" t="e">
        <f t="shared" ref="B25:Q26" si="0">B4</f>
        <v>#REF!</v>
      </c>
      <c r="C25" s="256" t="e">
        <f t="shared" si="0"/>
        <v>#REF!</v>
      </c>
      <c r="D25" s="256" t="e">
        <f t="shared" si="0"/>
        <v>#REF!</v>
      </c>
      <c r="E25" s="256" t="e">
        <f t="shared" si="0"/>
        <v>#REF!</v>
      </c>
      <c r="F25" s="256" t="e">
        <f t="shared" si="0"/>
        <v>#REF!</v>
      </c>
      <c r="G25" s="256" t="e">
        <f t="shared" si="0"/>
        <v>#REF!</v>
      </c>
      <c r="H25" s="256" t="e">
        <f t="shared" si="0"/>
        <v>#REF!</v>
      </c>
      <c r="I25" s="256" t="e">
        <f t="shared" si="0"/>
        <v>#REF!</v>
      </c>
      <c r="J25" s="256" t="e">
        <f t="shared" si="0"/>
        <v>#REF!</v>
      </c>
      <c r="K25" s="256" t="e">
        <f t="shared" si="0"/>
        <v>#REF!</v>
      </c>
      <c r="L25" s="256" t="e">
        <f t="shared" si="0"/>
        <v>#REF!</v>
      </c>
      <c r="M25" s="256" t="e">
        <f t="shared" si="0"/>
        <v>#REF!</v>
      </c>
      <c r="N25" s="256" t="e">
        <f t="shared" si="0"/>
        <v>#REF!</v>
      </c>
      <c r="O25" s="256" t="e">
        <f t="shared" si="0"/>
        <v>#REF!</v>
      </c>
      <c r="P25" s="256" t="e">
        <f t="shared" si="0"/>
        <v>#REF!</v>
      </c>
      <c r="Q25" s="256" t="e">
        <f t="shared" si="0"/>
        <v>#REF!</v>
      </c>
      <c r="R25" s="256" t="e">
        <f t="shared" ref="C25:BD26" si="1">R4</f>
        <v>#REF!</v>
      </c>
      <c r="S25" s="256" t="e">
        <f t="shared" si="1"/>
        <v>#REF!</v>
      </c>
      <c r="T25" s="256" t="e">
        <f t="shared" si="1"/>
        <v>#REF!</v>
      </c>
      <c r="U25" s="256" t="e">
        <f t="shared" si="1"/>
        <v>#REF!</v>
      </c>
      <c r="V25" s="256" t="e">
        <f t="shared" si="1"/>
        <v>#REF!</v>
      </c>
      <c r="W25" s="256" t="e">
        <f t="shared" si="1"/>
        <v>#REF!</v>
      </c>
      <c r="X25" s="256" t="e">
        <f t="shared" si="1"/>
        <v>#REF!</v>
      </c>
      <c r="Y25" s="256" t="e">
        <f t="shared" si="1"/>
        <v>#REF!</v>
      </c>
      <c r="Z25" s="256" t="e">
        <f t="shared" si="1"/>
        <v>#REF!</v>
      </c>
      <c r="AA25" s="256" t="e">
        <f t="shared" si="1"/>
        <v>#REF!</v>
      </c>
      <c r="AB25" s="256" t="e">
        <f t="shared" si="1"/>
        <v>#REF!</v>
      </c>
      <c r="AC25" s="256" t="e">
        <f t="shared" si="1"/>
        <v>#REF!</v>
      </c>
      <c r="AD25" s="256" t="e">
        <f t="shared" si="1"/>
        <v>#REF!</v>
      </c>
      <c r="AE25" s="256" t="e">
        <f t="shared" si="1"/>
        <v>#REF!</v>
      </c>
      <c r="AF25" s="256" t="e">
        <f t="shared" si="1"/>
        <v>#REF!</v>
      </c>
      <c r="AG25" s="256" t="e">
        <f t="shared" si="1"/>
        <v>#REF!</v>
      </c>
      <c r="AH25" s="256" t="e">
        <f t="shared" si="1"/>
        <v>#REF!</v>
      </c>
      <c r="AI25" s="256" t="e">
        <f t="shared" si="1"/>
        <v>#REF!</v>
      </c>
      <c r="AJ25" s="256" t="e">
        <f t="shared" si="1"/>
        <v>#REF!</v>
      </c>
      <c r="AK25" s="256" t="e">
        <f t="shared" si="1"/>
        <v>#REF!</v>
      </c>
      <c r="AL25" s="256" t="e">
        <f t="shared" si="1"/>
        <v>#REF!</v>
      </c>
      <c r="AM25" s="256" t="e">
        <f t="shared" si="1"/>
        <v>#REF!</v>
      </c>
      <c r="AN25" s="256" t="e">
        <f t="shared" si="1"/>
        <v>#REF!</v>
      </c>
      <c r="AO25" s="256" t="e">
        <f t="shared" si="1"/>
        <v>#REF!</v>
      </c>
      <c r="AP25" s="256" t="e">
        <f t="shared" si="1"/>
        <v>#REF!</v>
      </c>
      <c r="AQ25" s="256" t="e">
        <f t="shared" si="1"/>
        <v>#REF!</v>
      </c>
      <c r="AR25" s="256" t="e">
        <f t="shared" si="1"/>
        <v>#REF!</v>
      </c>
      <c r="AS25" s="256" t="e">
        <f t="shared" si="1"/>
        <v>#REF!</v>
      </c>
      <c r="AT25" s="256" t="e">
        <f t="shared" si="1"/>
        <v>#REF!</v>
      </c>
      <c r="AU25" s="256" t="e">
        <f t="shared" si="1"/>
        <v>#REF!</v>
      </c>
      <c r="AV25" s="256" t="e">
        <f t="shared" si="1"/>
        <v>#REF!</v>
      </c>
      <c r="AW25" s="256" t="e">
        <f t="shared" si="1"/>
        <v>#REF!</v>
      </c>
      <c r="AX25" s="256" t="e">
        <f t="shared" si="1"/>
        <v>#REF!</v>
      </c>
      <c r="AY25" s="256" t="e">
        <f t="shared" si="1"/>
        <v>#REF!</v>
      </c>
      <c r="AZ25" s="256" t="e">
        <f t="shared" si="1"/>
        <v>#REF!</v>
      </c>
      <c r="BA25" s="256" t="e">
        <f t="shared" si="1"/>
        <v>#REF!</v>
      </c>
      <c r="BB25" s="256" t="e">
        <f t="shared" si="1"/>
        <v>#REF!</v>
      </c>
      <c r="BC25" s="256" t="e">
        <f t="shared" si="1"/>
        <v>#REF!</v>
      </c>
      <c r="BD25" s="256" t="e">
        <f t="shared" si="1"/>
        <v>#REF!</v>
      </c>
    </row>
    <row r="26" spans="1:56" s="34" customFormat="1" ht="24.6" customHeight="1" x14ac:dyDescent="0.2">
      <c r="A26" s="67" t="s">
        <v>124</v>
      </c>
      <c r="B26" s="256" t="e">
        <f t="shared" si="0"/>
        <v>#REF!</v>
      </c>
      <c r="C26" s="256" t="e">
        <f t="shared" si="1"/>
        <v>#REF!</v>
      </c>
      <c r="D26" s="256" t="e">
        <f t="shared" si="1"/>
        <v>#REF!</v>
      </c>
      <c r="E26" s="256" t="e">
        <f t="shared" si="1"/>
        <v>#REF!</v>
      </c>
      <c r="F26" s="256" t="e">
        <f t="shared" si="1"/>
        <v>#REF!</v>
      </c>
      <c r="G26" s="256" t="e">
        <f t="shared" si="1"/>
        <v>#REF!</v>
      </c>
      <c r="H26" s="256" t="e">
        <f t="shared" si="1"/>
        <v>#REF!</v>
      </c>
      <c r="I26" s="256" t="e">
        <f t="shared" si="1"/>
        <v>#REF!</v>
      </c>
      <c r="J26" s="256" t="e">
        <f t="shared" si="1"/>
        <v>#REF!</v>
      </c>
      <c r="K26" s="256" t="e">
        <f t="shared" si="1"/>
        <v>#REF!</v>
      </c>
      <c r="L26" s="256" t="e">
        <f t="shared" si="1"/>
        <v>#REF!</v>
      </c>
      <c r="M26" s="256" t="e">
        <f t="shared" si="1"/>
        <v>#REF!</v>
      </c>
      <c r="N26" s="256" t="e">
        <f t="shared" si="1"/>
        <v>#REF!</v>
      </c>
      <c r="O26" s="256" t="e">
        <f t="shared" si="1"/>
        <v>#REF!</v>
      </c>
      <c r="P26" s="256" t="e">
        <f t="shared" si="1"/>
        <v>#REF!</v>
      </c>
      <c r="Q26" s="256" t="e">
        <f t="shared" si="1"/>
        <v>#REF!</v>
      </c>
      <c r="R26" s="256" t="e">
        <f t="shared" si="1"/>
        <v>#REF!</v>
      </c>
      <c r="S26" s="256" t="e">
        <f t="shared" si="1"/>
        <v>#REF!</v>
      </c>
      <c r="T26" s="256" t="e">
        <f t="shared" si="1"/>
        <v>#REF!</v>
      </c>
      <c r="U26" s="256" t="e">
        <f t="shared" si="1"/>
        <v>#REF!</v>
      </c>
      <c r="V26" s="256" t="e">
        <f t="shared" si="1"/>
        <v>#REF!</v>
      </c>
      <c r="W26" s="256" t="e">
        <f t="shared" si="1"/>
        <v>#REF!</v>
      </c>
      <c r="X26" s="256" t="e">
        <f t="shared" si="1"/>
        <v>#REF!</v>
      </c>
      <c r="Y26" s="256" t="e">
        <f t="shared" si="1"/>
        <v>#REF!</v>
      </c>
      <c r="Z26" s="256" t="e">
        <f t="shared" si="1"/>
        <v>#REF!</v>
      </c>
      <c r="AA26" s="256" t="e">
        <f t="shared" si="1"/>
        <v>#REF!</v>
      </c>
      <c r="AB26" s="256" t="e">
        <f t="shared" si="1"/>
        <v>#REF!</v>
      </c>
      <c r="AC26" s="256" t="e">
        <f t="shared" si="1"/>
        <v>#REF!</v>
      </c>
      <c r="AD26" s="256" t="e">
        <f t="shared" si="1"/>
        <v>#REF!</v>
      </c>
      <c r="AE26" s="256" t="e">
        <f t="shared" si="1"/>
        <v>#REF!</v>
      </c>
      <c r="AF26" s="256" t="e">
        <f t="shared" si="1"/>
        <v>#REF!</v>
      </c>
      <c r="AG26" s="256" t="e">
        <f t="shared" si="1"/>
        <v>#REF!</v>
      </c>
      <c r="AH26" s="256" t="e">
        <f t="shared" si="1"/>
        <v>#REF!</v>
      </c>
      <c r="AI26" s="256" t="e">
        <f t="shared" si="1"/>
        <v>#REF!</v>
      </c>
      <c r="AJ26" s="256" t="e">
        <f t="shared" si="1"/>
        <v>#REF!</v>
      </c>
      <c r="AK26" s="256" t="e">
        <f t="shared" si="1"/>
        <v>#REF!</v>
      </c>
      <c r="AL26" s="256" t="e">
        <f t="shared" si="1"/>
        <v>#REF!</v>
      </c>
      <c r="AM26" s="256" t="e">
        <f t="shared" si="1"/>
        <v>#REF!</v>
      </c>
      <c r="AN26" s="256" t="e">
        <f t="shared" si="1"/>
        <v>#REF!</v>
      </c>
      <c r="AO26" s="256" t="e">
        <f t="shared" si="1"/>
        <v>#REF!</v>
      </c>
      <c r="AP26" s="256" t="e">
        <f t="shared" si="1"/>
        <v>#REF!</v>
      </c>
      <c r="AQ26" s="256" t="e">
        <f t="shared" si="1"/>
        <v>#REF!</v>
      </c>
      <c r="AR26" s="256" t="e">
        <f t="shared" si="1"/>
        <v>#REF!</v>
      </c>
      <c r="AS26" s="256" t="e">
        <f t="shared" si="1"/>
        <v>#REF!</v>
      </c>
      <c r="AT26" s="256" t="e">
        <f t="shared" si="1"/>
        <v>#REF!</v>
      </c>
      <c r="AU26" s="256" t="e">
        <f t="shared" si="1"/>
        <v>#REF!</v>
      </c>
      <c r="AV26" s="256" t="e">
        <f t="shared" si="1"/>
        <v>#REF!</v>
      </c>
      <c r="AW26" s="256" t="e">
        <f t="shared" si="1"/>
        <v>#REF!</v>
      </c>
      <c r="AX26" s="256" t="e">
        <f t="shared" si="1"/>
        <v>#REF!</v>
      </c>
      <c r="AY26" s="256" t="e">
        <f t="shared" si="1"/>
        <v>#REF!</v>
      </c>
      <c r="AZ26" s="256" t="e">
        <f t="shared" si="1"/>
        <v>#REF!</v>
      </c>
      <c r="BA26" s="256" t="e">
        <f t="shared" si="1"/>
        <v>#REF!</v>
      </c>
      <c r="BB26" s="256" t="e">
        <f t="shared" si="1"/>
        <v>#REF!</v>
      </c>
      <c r="BC26" s="256" t="e">
        <f t="shared" si="1"/>
        <v>#REF!</v>
      </c>
      <c r="BD26" s="256" t="e">
        <f t="shared" si="1"/>
        <v>#REF!</v>
      </c>
    </row>
    <row r="27" spans="1:56" x14ac:dyDescent="0.2">
      <c r="A27" s="86" t="s">
        <v>135</v>
      </c>
    </row>
    <row r="28" spans="1:56" x14ac:dyDescent="0.2">
      <c r="A28" s="87">
        <v>1</v>
      </c>
      <c r="B28" s="113" t="e">
        <f t="shared" ref="B28:Q29" si="2">ROUND(B7*0.9,)</f>
        <v>#REF!</v>
      </c>
      <c r="C28" s="113" t="e">
        <f t="shared" si="2"/>
        <v>#REF!</v>
      </c>
      <c r="D28" s="113" t="e">
        <f t="shared" si="2"/>
        <v>#REF!</v>
      </c>
      <c r="E28" s="113" t="e">
        <f t="shared" si="2"/>
        <v>#REF!</v>
      </c>
      <c r="F28" s="113" t="e">
        <f t="shared" si="2"/>
        <v>#REF!</v>
      </c>
      <c r="G28" s="113" t="e">
        <f t="shared" si="2"/>
        <v>#REF!</v>
      </c>
      <c r="H28" s="113" t="e">
        <f t="shared" si="2"/>
        <v>#REF!</v>
      </c>
      <c r="I28" s="113" t="e">
        <f t="shared" si="2"/>
        <v>#REF!</v>
      </c>
      <c r="J28" s="113" t="e">
        <f t="shared" si="2"/>
        <v>#REF!</v>
      </c>
      <c r="K28" s="113" t="e">
        <f t="shared" si="2"/>
        <v>#REF!</v>
      </c>
      <c r="L28" s="113" t="e">
        <f t="shared" si="2"/>
        <v>#REF!</v>
      </c>
      <c r="M28" s="113" t="e">
        <f t="shared" si="2"/>
        <v>#REF!</v>
      </c>
      <c r="N28" s="113" t="e">
        <f t="shared" si="2"/>
        <v>#REF!</v>
      </c>
      <c r="O28" s="113" t="e">
        <f t="shared" si="2"/>
        <v>#REF!</v>
      </c>
      <c r="P28" s="113" t="e">
        <f t="shared" si="2"/>
        <v>#REF!</v>
      </c>
      <c r="Q28" s="113" t="e">
        <f t="shared" si="2"/>
        <v>#REF!</v>
      </c>
      <c r="R28" s="113" t="e">
        <f t="shared" ref="C28:BD29" si="3">ROUND(R7*0.9,)</f>
        <v>#REF!</v>
      </c>
      <c r="S28" s="113" t="e">
        <f t="shared" si="3"/>
        <v>#REF!</v>
      </c>
      <c r="T28" s="113" t="e">
        <f t="shared" si="3"/>
        <v>#REF!</v>
      </c>
      <c r="U28" s="113" t="e">
        <f t="shared" si="3"/>
        <v>#REF!</v>
      </c>
      <c r="V28" s="113" t="e">
        <f t="shared" si="3"/>
        <v>#REF!</v>
      </c>
      <c r="W28" s="113" t="e">
        <f t="shared" si="3"/>
        <v>#REF!</v>
      </c>
      <c r="X28" s="113" t="e">
        <f t="shared" si="3"/>
        <v>#REF!</v>
      </c>
      <c r="Y28" s="113" t="e">
        <f t="shared" si="3"/>
        <v>#REF!</v>
      </c>
      <c r="Z28" s="113" t="e">
        <f t="shared" si="3"/>
        <v>#REF!</v>
      </c>
      <c r="AA28" s="113" t="e">
        <f t="shared" si="3"/>
        <v>#REF!</v>
      </c>
      <c r="AB28" s="113" t="e">
        <f t="shared" si="3"/>
        <v>#REF!</v>
      </c>
      <c r="AC28" s="113" t="e">
        <f t="shared" si="3"/>
        <v>#REF!</v>
      </c>
      <c r="AD28" s="113" t="e">
        <f t="shared" si="3"/>
        <v>#REF!</v>
      </c>
      <c r="AE28" s="113" t="e">
        <f t="shared" si="3"/>
        <v>#REF!</v>
      </c>
      <c r="AF28" s="113" t="e">
        <f t="shared" si="3"/>
        <v>#REF!</v>
      </c>
      <c r="AG28" s="113" t="e">
        <f t="shared" si="3"/>
        <v>#REF!</v>
      </c>
      <c r="AH28" s="113" t="e">
        <f t="shared" si="3"/>
        <v>#REF!</v>
      </c>
      <c r="AI28" s="113" t="e">
        <f t="shared" si="3"/>
        <v>#REF!</v>
      </c>
      <c r="AJ28" s="113" t="e">
        <f t="shared" si="3"/>
        <v>#REF!</v>
      </c>
      <c r="AK28" s="113" t="e">
        <f t="shared" si="3"/>
        <v>#REF!</v>
      </c>
      <c r="AL28" s="113" t="e">
        <f t="shared" si="3"/>
        <v>#REF!</v>
      </c>
      <c r="AM28" s="113" t="e">
        <f t="shared" si="3"/>
        <v>#REF!</v>
      </c>
      <c r="AN28" s="113" t="e">
        <f t="shared" si="3"/>
        <v>#REF!</v>
      </c>
      <c r="AO28" s="113" t="e">
        <f t="shared" si="3"/>
        <v>#REF!</v>
      </c>
      <c r="AP28" s="113" t="e">
        <f t="shared" si="3"/>
        <v>#REF!</v>
      </c>
      <c r="AQ28" s="113" t="e">
        <f t="shared" si="3"/>
        <v>#REF!</v>
      </c>
      <c r="AR28" s="113" t="e">
        <f t="shared" si="3"/>
        <v>#REF!</v>
      </c>
      <c r="AS28" s="113" t="e">
        <f t="shared" si="3"/>
        <v>#REF!</v>
      </c>
      <c r="AT28" s="113" t="e">
        <f t="shared" si="3"/>
        <v>#REF!</v>
      </c>
      <c r="AU28" s="113" t="e">
        <f t="shared" si="3"/>
        <v>#REF!</v>
      </c>
      <c r="AV28" s="113" t="e">
        <f t="shared" si="3"/>
        <v>#REF!</v>
      </c>
      <c r="AW28" s="113" t="e">
        <f t="shared" si="3"/>
        <v>#REF!</v>
      </c>
      <c r="AX28" s="113" t="e">
        <f t="shared" si="3"/>
        <v>#REF!</v>
      </c>
      <c r="AY28" s="113" t="e">
        <f t="shared" si="3"/>
        <v>#REF!</v>
      </c>
      <c r="AZ28" s="113" t="e">
        <f t="shared" si="3"/>
        <v>#REF!</v>
      </c>
      <c r="BA28" s="113" t="e">
        <f t="shared" si="3"/>
        <v>#REF!</v>
      </c>
      <c r="BB28" s="113" t="e">
        <f t="shared" si="3"/>
        <v>#REF!</v>
      </c>
      <c r="BC28" s="113" t="e">
        <f t="shared" si="3"/>
        <v>#REF!</v>
      </c>
      <c r="BD28" s="113" t="e">
        <f t="shared" si="3"/>
        <v>#REF!</v>
      </c>
    </row>
    <row r="29" spans="1:56" x14ac:dyDescent="0.2">
      <c r="A29" s="87">
        <v>2</v>
      </c>
      <c r="B29" s="113" t="e">
        <f t="shared" si="2"/>
        <v>#REF!</v>
      </c>
      <c r="C29" s="113" t="e">
        <f t="shared" si="3"/>
        <v>#REF!</v>
      </c>
      <c r="D29" s="113" t="e">
        <f t="shared" si="3"/>
        <v>#REF!</v>
      </c>
      <c r="E29" s="113" t="e">
        <f t="shared" si="3"/>
        <v>#REF!</v>
      </c>
      <c r="F29" s="113" t="e">
        <f t="shared" si="3"/>
        <v>#REF!</v>
      </c>
      <c r="G29" s="113" t="e">
        <f t="shared" si="3"/>
        <v>#REF!</v>
      </c>
      <c r="H29" s="113" t="e">
        <f t="shared" si="3"/>
        <v>#REF!</v>
      </c>
      <c r="I29" s="113" t="e">
        <f t="shared" si="3"/>
        <v>#REF!</v>
      </c>
      <c r="J29" s="113" t="e">
        <f t="shared" si="3"/>
        <v>#REF!</v>
      </c>
      <c r="K29" s="113" t="e">
        <f t="shared" si="3"/>
        <v>#REF!</v>
      </c>
      <c r="L29" s="113" t="e">
        <f t="shared" si="3"/>
        <v>#REF!</v>
      </c>
      <c r="M29" s="113" t="e">
        <f t="shared" si="3"/>
        <v>#REF!</v>
      </c>
      <c r="N29" s="113" t="e">
        <f t="shared" si="3"/>
        <v>#REF!</v>
      </c>
      <c r="O29" s="113" t="e">
        <f t="shared" si="3"/>
        <v>#REF!</v>
      </c>
      <c r="P29" s="113" t="e">
        <f t="shared" si="3"/>
        <v>#REF!</v>
      </c>
      <c r="Q29" s="113" t="e">
        <f t="shared" si="3"/>
        <v>#REF!</v>
      </c>
      <c r="R29" s="113" t="e">
        <f t="shared" si="3"/>
        <v>#REF!</v>
      </c>
      <c r="S29" s="113" t="e">
        <f t="shared" si="3"/>
        <v>#REF!</v>
      </c>
      <c r="T29" s="113" t="e">
        <f t="shared" si="3"/>
        <v>#REF!</v>
      </c>
      <c r="U29" s="113" t="e">
        <f t="shared" si="3"/>
        <v>#REF!</v>
      </c>
      <c r="V29" s="113" t="e">
        <f t="shared" si="3"/>
        <v>#REF!</v>
      </c>
      <c r="W29" s="113" t="e">
        <f t="shared" si="3"/>
        <v>#REF!</v>
      </c>
      <c r="X29" s="113" t="e">
        <f t="shared" si="3"/>
        <v>#REF!</v>
      </c>
      <c r="Y29" s="113" t="e">
        <f t="shared" si="3"/>
        <v>#REF!</v>
      </c>
      <c r="Z29" s="113" t="e">
        <f t="shared" si="3"/>
        <v>#REF!</v>
      </c>
      <c r="AA29" s="113" t="e">
        <f t="shared" si="3"/>
        <v>#REF!</v>
      </c>
      <c r="AB29" s="113" t="e">
        <f t="shared" si="3"/>
        <v>#REF!</v>
      </c>
      <c r="AC29" s="113" t="e">
        <f t="shared" si="3"/>
        <v>#REF!</v>
      </c>
      <c r="AD29" s="113" t="e">
        <f t="shared" si="3"/>
        <v>#REF!</v>
      </c>
      <c r="AE29" s="113" t="e">
        <f t="shared" si="3"/>
        <v>#REF!</v>
      </c>
      <c r="AF29" s="113" t="e">
        <f t="shared" si="3"/>
        <v>#REF!</v>
      </c>
      <c r="AG29" s="113" t="e">
        <f t="shared" si="3"/>
        <v>#REF!</v>
      </c>
      <c r="AH29" s="113" t="e">
        <f t="shared" si="3"/>
        <v>#REF!</v>
      </c>
      <c r="AI29" s="113" t="e">
        <f t="shared" si="3"/>
        <v>#REF!</v>
      </c>
      <c r="AJ29" s="113" t="e">
        <f t="shared" si="3"/>
        <v>#REF!</v>
      </c>
      <c r="AK29" s="113" t="e">
        <f t="shared" si="3"/>
        <v>#REF!</v>
      </c>
      <c r="AL29" s="113" t="e">
        <f t="shared" si="3"/>
        <v>#REF!</v>
      </c>
      <c r="AM29" s="113" t="e">
        <f t="shared" si="3"/>
        <v>#REF!</v>
      </c>
      <c r="AN29" s="113" t="e">
        <f t="shared" si="3"/>
        <v>#REF!</v>
      </c>
      <c r="AO29" s="113" t="e">
        <f t="shared" si="3"/>
        <v>#REF!</v>
      </c>
      <c r="AP29" s="113" t="e">
        <f t="shared" si="3"/>
        <v>#REF!</v>
      </c>
      <c r="AQ29" s="113" t="e">
        <f t="shared" si="3"/>
        <v>#REF!</v>
      </c>
      <c r="AR29" s="113" t="e">
        <f t="shared" si="3"/>
        <v>#REF!</v>
      </c>
      <c r="AS29" s="113" t="e">
        <f t="shared" si="3"/>
        <v>#REF!</v>
      </c>
      <c r="AT29" s="113" t="e">
        <f t="shared" si="3"/>
        <v>#REF!</v>
      </c>
      <c r="AU29" s="113" t="e">
        <f t="shared" si="3"/>
        <v>#REF!</v>
      </c>
      <c r="AV29" s="113" t="e">
        <f t="shared" si="3"/>
        <v>#REF!</v>
      </c>
      <c r="AW29" s="113" t="e">
        <f t="shared" si="3"/>
        <v>#REF!</v>
      </c>
      <c r="AX29" s="113" t="e">
        <f t="shared" si="3"/>
        <v>#REF!</v>
      </c>
      <c r="AY29" s="113" t="e">
        <f t="shared" si="3"/>
        <v>#REF!</v>
      </c>
      <c r="AZ29" s="113" t="e">
        <f t="shared" si="3"/>
        <v>#REF!</v>
      </c>
      <c r="BA29" s="113" t="e">
        <f t="shared" si="3"/>
        <v>#REF!</v>
      </c>
      <c r="BB29" s="113" t="e">
        <f t="shared" si="3"/>
        <v>#REF!</v>
      </c>
      <c r="BC29" s="113" t="e">
        <f t="shared" si="3"/>
        <v>#REF!</v>
      </c>
      <c r="BD29" s="113" t="e">
        <f t="shared" si="3"/>
        <v>#REF!</v>
      </c>
    </row>
    <row r="30" spans="1:56" x14ac:dyDescent="0.2">
      <c r="A30" s="95" t="s">
        <v>143</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row>
    <row r="31" spans="1:56" x14ac:dyDescent="0.2">
      <c r="A31" s="87">
        <v>1</v>
      </c>
      <c r="B31" s="113" t="e">
        <f t="shared" ref="B31:Q32" si="4">ROUND(B10*0.9,)</f>
        <v>#REF!</v>
      </c>
      <c r="C31" s="113" t="e">
        <f t="shared" si="4"/>
        <v>#REF!</v>
      </c>
      <c r="D31" s="113" t="e">
        <f t="shared" si="4"/>
        <v>#REF!</v>
      </c>
      <c r="E31" s="113" t="e">
        <f t="shared" si="4"/>
        <v>#REF!</v>
      </c>
      <c r="F31" s="113" t="e">
        <f t="shared" si="4"/>
        <v>#REF!</v>
      </c>
      <c r="G31" s="113" t="e">
        <f t="shared" si="4"/>
        <v>#REF!</v>
      </c>
      <c r="H31" s="113" t="e">
        <f t="shared" si="4"/>
        <v>#REF!</v>
      </c>
      <c r="I31" s="113" t="e">
        <f t="shared" si="4"/>
        <v>#REF!</v>
      </c>
      <c r="J31" s="113" t="e">
        <f t="shared" si="4"/>
        <v>#REF!</v>
      </c>
      <c r="K31" s="113" t="e">
        <f t="shared" si="4"/>
        <v>#REF!</v>
      </c>
      <c r="L31" s="113" t="e">
        <f t="shared" si="4"/>
        <v>#REF!</v>
      </c>
      <c r="M31" s="113" t="e">
        <f t="shared" si="4"/>
        <v>#REF!</v>
      </c>
      <c r="N31" s="113" t="e">
        <f t="shared" si="4"/>
        <v>#REF!</v>
      </c>
      <c r="O31" s="113" t="e">
        <f t="shared" si="4"/>
        <v>#REF!</v>
      </c>
      <c r="P31" s="113" t="e">
        <f t="shared" si="4"/>
        <v>#REF!</v>
      </c>
      <c r="Q31" s="113" t="e">
        <f t="shared" si="4"/>
        <v>#REF!</v>
      </c>
      <c r="R31" s="113" t="e">
        <f t="shared" ref="C31:BD32" si="5">ROUND(R10*0.9,)</f>
        <v>#REF!</v>
      </c>
      <c r="S31" s="113" t="e">
        <f t="shared" si="5"/>
        <v>#REF!</v>
      </c>
      <c r="T31" s="113" t="e">
        <f t="shared" si="5"/>
        <v>#REF!</v>
      </c>
      <c r="U31" s="113" t="e">
        <f t="shared" si="5"/>
        <v>#REF!</v>
      </c>
      <c r="V31" s="113" t="e">
        <f t="shared" si="5"/>
        <v>#REF!</v>
      </c>
      <c r="W31" s="113" t="e">
        <f t="shared" si="5"/>
        <v>#REF!</v>
      </c>
      <c r="X31" s="113" t="e">
        <f t="shared" si="5"/>
        <v>#REF!</v>
      </c>
      <c r="Y31" s="113" t="e">
        <f t="shared" si="5"/>
        <v>#REF!</v>
      </c>
      <c r="Z31" s="113" t="e">
        <f t="shared" si="5"/>
        <v>#REF!</v>
      </c>
      <c r="AA31" s="113" t="e">
        <f t="shared" si="5"/>
        <v>#REF!</v>
      </c>
      <c r="AB31" s="113" t="e">
        <f t="shared" si="5"/>
        <v>#REF!</v>
      </c>
      <c r="AC31" s="113" t="e">
        <f t="shared" si="5"/>
        <v>#REF!</v>
      </c>
      <c r="AD31" s="113" t="e">
        <f t="shared" si="5"/>
        <v>#REF!</v>
      </c>
      <c r="AE31" s="113" t="e">
        <f t="shared" si="5"/>
        <v>#REF!</v>
      </c>
      <c r="AF31" s="113" t="e">
        <f t="shared" si="5"/>
        <v>#REF!</v>
      </c>
      <c r="AG31" s="113" t="e">
        <f t="shared" si="5"/>
        <v>#REF!</v>
      </c>
      <c r="AH31" s="113" t="e">
        <f t="shared" si="5"/>
        <v>#REF!</v>
      </c>
      <c r="AI31" s="113" t="e">
        <f t="shared" si="5"/>
        <v>#REF!</v>
      </c>
      <c r="AJ31" s="113" t="e">
        <f t="shared" si="5"/>
        <v>#REF!</v>
      </c>
      <c r="AK31" s="113" t="e">
        <f t="shared" si="5"/>
        <v>#REF!</v>
      </c>
      <c r="AL31" s="113" t="e">
        <f t="shared" si="5"/>
        <v>#REF!</v>
      </c>
      <c r="AM31" s="113" t="e">
        <f t="shared" si="5"/>
        <v>#REF!</v>
      </c>
      <c r="AN31" s="113" t="e">
        <f t="shared" si="5"/>
        <v>#REF!</v>
      </c>
      <c r="AO31" s="113" t="e">
        <f t="shared" si="5"/>
        <v>#REF!</v>
      </c>
      <c r="AP31" s="113" t="e">
        <f t="shared" si="5"/>
        <v>#REF!</v>
      </c>
      <c r="AQ31" s="113" t="e">
        <f t="shared" si="5"/>
        <v>#REF!</v>
      </c>
      <c r="AR31" s="113" t="e">
        <f t="shared" si="5"/>
        <v>#REF!</v>
      </c>
      <c r="AS31" s="113" t="e">
        <f t="shared" si="5"/>
        <v>#REF!</v>
      </c>
      <c r="AT31" s="113" t="e">
        <f t="shared" si="5"/>
        <v>#REF!</v>
      </c>
      <c r="AU31" s="113" t="e">
        <f t="shared" si="5"/>
        <v>#REF!</v>
      </c>
      <c r="AV31" s="113" t="e">
        <f t="shared" si="5"/>
        <v>#REF!</v>
      </c>
      <c r="AW31" s="113" t="e">
        <f t="shared" si="5"/>
        <v>#REF!</v>
      </c>
      <c r="AX31" s="113" t="e">
        <f t="shared" si="5"/>
        <v>#REF!</v>
      </c>
      <c r="AY31" s="113" t="e">
        <f t="shared" si="5"/>
        <v>#REF!</v>
      </c>
      <c r="AZ31" s="113" t="e">
        <f t="shared" si="5"/>
        <v>#REF!</v>
      </c>
      <c r="BA31" s="113" t="e">
        <f t="shared" si="5"/>
        <v>#REF!</v>
      </c>
      <c r="BB31" s="113" t="e">
        <f t="shared" si="5"/>
        <v>#REF!</v>
      </c>
      <c r="BC31" s="113" t="e">
        <f t="shared" si="5"/>
        <v>#REF!</v>
      </c>
      <c r="BD31" s="113" t="e">
        <f t="shared" si="5"/>
        <v>#REF!</v>
      </c>
    </row>
    <row r="32" spans="1:56" x14ac:dyDescent="0.2">
      <c r="A32" s="87">
        <v>2</v>
      </c>
      <c r="B32" s="113" t="e">
        <f t="shared" si="4"/>
        <v>#REF!</v>
      </c>
      <c r="C32" s="113" t="e">
        <f t="shared" si="5"/>
        <v>#REF!</v>
      </c>
      <c r="D32" s="113" t="e">
        <f t="shared" si="5"/>
        <v>#REF!</v>
      </c>
      <c r="E32" s="113" t="e">
        <f t="shared" si="5"/>
        <v>#REF!</v>
      </c>
      <c r="F32" s="113" t="e">
        <f t="shared" si="5"/>
        <v>#REF!</v>
      </c>
      <c r="G32" s="113" t="e">
        <f t="shared" si="5"/>
        <v>#REF!</v>
      </c>
      <c r="H32" s="113" t="e">
        <f t="shared" si="5"/>
        <v>#REF!</v>
      </c>
      <c r="I32" s="113" t="e">
        <f t="shared" si="5"/>
        <v>#REF!</v>
      </c>
      <c r="J32" s="113" t="e">
        <f t="shared" si="5"/>
        <v>#REF!</v>
      </c>
      <c r="K32" s="113" t="e">
        <f t="shared" si="5"/>
        <v>#REF!</v>
      </c>
      <c r="L32" s="113" t="e">
        <f t="shared" si="5"/>
        <v>#REF!</v>
      </c>
      <c r="M32" s="113" t="e">
        <f t="shared" si="5"/>
        <v>#REF!</v>
      </c>
      <c r="N32" s="113" t="e">
        <f t="shared" si="5"/>
        <v>#REF!</v>
      </c>
      <c r="O32" s="113" t="e">
        <f t="shared" si="5"/>
        <v>#REF!</v>
      </c>
      <c r="P32" s="113" t="e">
        <f t="shared" si="5"/>
        <v>#REF!</v>
      </c>
      <c r="Q32" s="113" t="e">
        <f t="shared" si="5"/>
        <v>#REF!</v>
      </c>
      <c r="R32" s="113" t="e">
        <f t="shared" si="5"/>
        <v>#REF!</v>
      </c>
      <c r="S32" s="113" t="e">
        <f t="shared" si="5"/>
        <v>#REF!</v>
      </c>
      <c r="T32" s="113" t="e">
        <f t="shared" si="5"/>
        <v>#REF!</v>
      </c>
      <c r="U32" s="113" t="e">
        <f t="shared" si="5"/>
        <v>#REF!</v>
      </c>
      <c r="V32" s="113" t="e">
        <f t="shared" si="5"/>
        <v>#REF!</v>
      </c>
      <c r="W32" s="113" t="e">
        <f t="shared" si="5"/>
        <v>#REF!</v>
      </c>
      <c r="X32" s="113" t="e">
        <f t="shared" si="5"/>
        <v>#REF!</v>
      </c>
      <c r="Y32" s="113" t="e">
        <f t="shared" si="5"/>
        <v>#REF!</v>
      </c>
      <c r="Z32" s="113" t="e">
        <f t="shared" si="5"/>
        <v>#REF!</v>
      </c>
      <c r="AA32" s="113" t="e">
        <f t="shared" si="5"/>
        <v>#REF!</v>
      </c>
      <c r="AB32" s="113" t="e">
        <f t="shared" si="5"/>
        <v>#REF!</v>
      </c>
      <c r="AC32" s="113" t="e">
        <f t="shared" si="5"/>
        <v>#REF!</v>
      </c>
      <c r="AD32" s="113" t="e">
        <f t="shared" si="5"/>
        <v>#REF!</v>
      </c>
      <c r="AE32" s="113" t="e">
        <f t="shared" si="5"/>
        <v>#REF!</v>
      </c>
      <c r="AF32" s="113" t="e">
        <f t="shared" si="5"/>
        <v>#REF!</v>
      </c>
      <c r="AG32" s="113" t="e">
        <f t="shared" si="5"/>
        <v>#REF!</v>
      </c>
      <c r="AH32" s="113" t="e">
        <f t="shared" si="5"/>
        <v>#REF!</v>
      </c>
      <c r="AI32" s="113" t="e">
        <f t="shared" si="5"/>
        <v>#REF!</v>
      </c>
      <c r="AJ32" s="113" t="e">
        <f t="shared" si="5"/>
        <v>#REF!</v>
      </c>
      <c r="AK32" s="113" t="e">
        <f t="shared" si="5"/>
        <v>#REF!</v>
      </c>
      <c r="AL32" s="113" t="e">
        <f t="shared" si="5"/>
        <v>#REF!</v>
      </c>
      <c r="AM32" s="113" t="e">
        <f t="shared" si="5"/>
        <v>#REF!</v>
      </c>
      <c r="AN32" s="113" t="e">
        <f t="shared" si="5"/>
        <v>#REF!</v>
      </c>
      <c r="AO32" s="113" t="e">
        <f t="shared" si="5"/>
        <v>#REF!</v>
      </c>
      <c r="AP32" s="113" t="e">
        <f t="shared" si="5"/>
        <v>#REF!</v>
      </c>
      <c r="AQ32" s="113" t="e">
        <f t="shared" si="5"/>
        <v>#REF!</v>
      </c>
      <c r="AR32" s="113" t="e">
        <f t="shared" si="5"/>
        <v>#REF!</v>
      </c>
      <c r="AS32" s="113" t="e">
        <f t="shared" si="5"/>
        <v>#REF!</v>
      </c>
      <c r="AT32" s="113" t="e">
        <f t="shared" si="5"/>
        <v>#REF!</v>
      </c>
      <c r="AU32" s="113" t="e">
        <f t="shared" si="5"/>
        <v>#REF!</v>
      </c>
      <c r="AV32" s="113" t="e">
        <f t="shared" si="5"/>
        <v>#REF!</v>
      </c>
      <c r="AW32" s="113" t="e">
        <f t="shared" si="5"/>
        <v>#REF!</v>
      </c>
      <c r="AX32" s="113" t="e">
        <f t="shared" si="5"/>
        <v>#REF!</v>
      </c>
      <c r="AY32" s="113" t="e">
        <f t="shared" si="5"/>
        <v>#REF!</v>
      </c>
      <c r="AZ32" s="113" t="e">
        <f t="shared" si="5"/>
        <v>#REF!</v>
      </c>
      <c r="BA32" s="113" t="e">
        <f t="shared" si="5"/>
        <v>#REF!</v>
      </c>
      <c r="BB32" s="113" t="e">
        <f t="shared" si="5"/>
        <v>#REF!</v>
      </c>
      <c r="BC32" s="113" t="e">
        <f t="shared" si="5"/>
        <v>#REF!</v>
      </c>
      <c r="BD32" s="113" t="e">
        <f t="shared" si="5"/>
        <v>#REF!</v>
      </c>
    </row>
    <row r="33" spans="1:56" x14ac:dyDescent="0.2">
      <c r="A33" s="86" t="s">
        <v>134</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row>
    <row r="34" spans="1:56" x14ac:dyDescent="0.2">
      <c r="A34" s="88">
        <v>1</v>
      </c>
      <c r="B34" s="113" t="e">
        <f t="shared" ref="B34:Q35" si="6">ROUND(B13*0.9,)</f>
        <v>#REF!</v>
      </c>
      <c r="C34" s="113" t="e">
        <f t="shared" si="6"/>
        <v>#REF!</v>
      </c>
      <c r="D34" s="113" t="e">
        <f t="shared" si="6"/>
        <v>#REF!</v>
      </c>
      <c r="E34" s="113" t="e">
        <f t="shared" si="6"/>
        <v>#REF!</v>
      </c>
      <c r="F34" s="113" t="e">
        <f t="shared" si="6"/>
        <v>#REF!</v>
      </c>
      <c r="G34" s="113" t="e">
        <f t="shared" si="6"/>
        <v>#REF!</v>
      </c>
      <c r="H34" s="113" t="e">
        <f t="shared" si="6"/>
        <v>#REF!</v>
      </c>
      <c r="I34" s="113" t="e">
        <f t="shared" si="6"/>
        <v>#REF!</v>
      </c>
      <c r="J34" s="113" t="e">
        <f t="shared" si="6"/>
        <v>#REF!</v>
      </c>
      <c r="K34" s="113" t="e">
        <f t="shared" si="6"/>
        <v>#REF!</v>
      </c>
      <c r="L34" s="113" t="e">
        <f t="shared" si="6"/>
        <v>#REF!</v>
      </c>
      <c r="M34" s="113" t="e">
        <f t="shared" si="6"/>
        <v>#REF!</v>
      </c>
      <c r="N34" s="113" t="e">
        <f t="shared" si="6"/>
        <v>#REF!</v>
      </c>
      <c r="O34" s="113" t="e">
        <f t="shared" si="6"/>
        <v>#REF!</v>
      </c>
      <c r="P34" s="113" t="e">
        <f t="shared" si="6"/>
        <v>#REF!</v>
      </c>
      <c r="Q34" s="113" t="e">
        <f t="shared" si="6"/>
        <v>#REF!</v>
      </c>
      <c r="R34" s="113" t="e">
        <f t="shared" ref="C34:BD35" si="7">ROUND(R13*0.9,)</f>
        <v>#REF!</v>
      </c>
      <c r="S34" s="113" t="e">
        <f t="shared" si="7"/>
        <v>#REF!</v>
      </c>
      <c r="T34" s="113" t="e">
        <f t="shared" si="7"/>
        <v>#REF!</v>
      </c>
      <c r="U34" s="113" t="e">
        <f t="shared" si="7"/>
        <v>#REF!</v>
      </c>
      <c r="V34" s="113" t="e">
        <f t="shared" si="7"/>
        <v>#REF!</v>
      </c>
      <c r="W34" s="113" t="e">
        <f t="shared" si="7"/>
        <v>#REF!</v>
      </c>
      <c r="X34" s="113" t="e">
        <f t="shared" si="7"/>
        <v>#REF!</v>
      </c>
      <c r="Y34" s="113" t="e">
        <f t="shared" si="7"/>
        <v>#REF!</v>
      </c>
      <c r="Z34" s="113" t="e">
        <f t="shared" si="7"/>
        <v>#REF!</v>
      </c>
      <c r="AA34" s="113" t="e">
        <f t="shared" si="7"/>
        <v>#REF!</v>
      </c>
      <c r="AB34" s="113" t="e">
        <f t="shared" si="7"/>
        <v>#REF!</v>
      </c>
      <c r="AC34" s="113" t="e">
        <f t="shared" si="7"/>
        <v>#REF!</v>
      </c>
      <c r="AD34" s="113" t="e">
        <f t="shared" si="7"/>
        <v>#REF!</v>
      </c>
      <c r="AE34" s="113" t="e">
        <f t="shared" si="7"/>
        <v>#REF!</v>
      </c>
      <c r="AF34" s="113" t="e">
        <f t="shared" si="7"/>
        <v>#REF!</v>
      </c>
      <c r="AG34" s="113" t="e">
        <f t="shared" si="7"/>
        <v>#REF!</v>
      </c>
      <c r="AH34" s="113" t="e">
        <f t="shared" si="7"/>
        <v>#REF!</v>
      </c>
      <c r="AI34" s="113" t="e">
        <f t="shared" si="7"/>
        <v>#REF!</v>
      </c>
      <c r="AJ34" s="113" t="e">
        <f t="shared" si="7"/>
        <v>#REF!</v>
      </c>
      <c r="AK34" s="113" t="e">
        <f t="shared" si="7"/>
        <v>#REF!</v>
      </c>
      <c r="AL34" s="113" t="e">
        <f t="shared" si="7"/>
        <v>#REF!</v>
      </c>
      <c r="AM34" s="113" t="e">
        <f t="shared" si="7"/>
        <v>#REF!</v>
      </c>
      <c r="AN34" s="113" t="e">
        <f t="shared" si="7"/>
        <v>#REF!</v>
      </c>
      <c r="AO34" s="113" t="e">
        <f t="shared" si="7"/>
        <v>#REF!</v>
      </c>
      <c r="AP34" s="113" t="e">
        <f t="shared" si="7"/>
        <v>#REF!</v>
      </c>
      <c r="AQ34" s="113" t="e">
        <f t="shared" si="7"/>
        <v>#REF!</v>
      </c>
      <c r="AR34" s="113" t="e">
        <f t="shared" si="7"/>
        <v>#REF!</v>
      </c>
      <c r="AS34" s="113" t="e">
        <f t="shared" si="7"/>
        <v>#REF!</v>
      </c>
      <c r="AT34" s="113" t="e">
        <f t="shared" si="7"/>
        <v>#REF!</v>
      </c>
      <c r="AU34" s="113" t="e">
        <f t="shared" si="7"/>
        <v>#REF!</v>
      </c>
      <c r="AV34" s="113" t="e">
        <f t="shared" si="7"/>
        <v>#REF!</v>
      </c>
      <c r="AW34" s="113" t="e">
        <f t="shared" si="7"/>
        <v>#REF!</v>
      </c>
      <c r="AX34" s="113" t="e">
        <f t="shared" si="7"/>
        <v>#REF!</v>
      </c>
      <c r="AY34" s="113" t="e">
        <f t="shared" si="7"/>
        <v>#REF!</v>
      </c>
      <c r="AZ34" s="113" t="e">
        <f t="shared" si="7"/>
        <v>#REF!</v>
      </c>
      <c r="BA34" s="113" t="e">
        <f t="shared" si="7"/>
        <v>#REF!</v>
      </c>
      <c r="BB34" s="113" t="e">
        <f t="shared" si="7"/>
        <v>#REF!</v>
      </c>
      <c r="BC34" s="113" t="e">
        <f t="shared" si="7"/>
        <v>#REF!</v>
      </c>
      <c r="BD34" s="113" t="e">
        <f t="shared" si="7"/>
        <v>#REF!</v>
      </c>
    </row>
    <row r="35" spans="1:56" x14ac:dyDescent="0.2">
      <c r="A35" s="88">
        <v>2</v>
      </c>
      <c r="B35" s="113" t="e">
        <f t="shared" si="6"/>
        <v>#REF!</v>
      </c>
      <c r="C35" s="113" t="e">
        <f t="shared" si="7"/>
        <v>#REF!</v>
      </c>
      <c r="D35" s="113" t="e">
        <f t="shared" si="7"/>
        <v>#REF!</v>
      </c>
      <c r="E35" s="113" t="e">
        <f t="shared" si="7"/>
        <v>#REF!</v>
      </c>
      <c r="F35" s="113" t="e">
        <f t="shared" si="7"/>
        <v>#REF!</v>
      </c>
      <c r="G35" s="113" t="e">
        <f t="shared" si="7"/>
        <v>#REF!</v>
      </c>
      <c r="H35" s="113" t="e">
        <f t="shared" si="7"/>
        <v>#REF!</v>
      </c>
      <c r="I35" s="113" t="e">
        <f t="shared" si="7"/>
        <v>#REF!</v>
      </c>
      <c r="J35" s="113" t="e">
        <f t="shared" si="7"/>
        <v>#REF!</v>
      </c>
      <c r="K35" s="113" t="e">
        <f t="shared" si="7"/>
        <v>#REF!</v>
      </c>
      <c r="L35" s="113" t="e">
        <f t="shared" si="7"/>
        <v>#REF!</v>
      </c>
      <c r="M35" s="113" t="e">
        <f t="shared" si="7"/>
        <v>#REF!</v>
      </c>
      <c r="N35" s="113" t="e">
        <f t="shared" si="7"/>
        <v>#REF!</v>
      </c>
      <c r="O35" s="113" t="e">
        <f t="shared" si="7"/>
        <v>#REF!</v>
      </c>
      <c r="P35" s="113" t="e">
        <f t="shared" si="7"/>
        <v>#REF!</v>
      </c>
      <c r="Q35" s="113" t="e">
        <f t="shared" si="7"/>
        <v>#REF!</v>
      </c>
      <c r="R35" s="113" t="e">
        <f t="shared" si="7"/>
        <v>#REF!</v>
      </c>
      <c r="S35" s="113" t="e">
        <f t="shared" si="7"/>
        <v>#REF!</v>
      </c>
      <c r="T35" s="113" t="e">
        <f t="shared" si="7"/>
        <v>#REF!</v>
      </c>
      <c r="U35" s="113" t="e">
        <f t="shared" si="7"/>
        <v>#REF!</v>
      </c>
      <c r="V35" s="113" t="e">
        <f t="shared" si="7"/>
        <v>#REF!</v>
      </c>
      <c r="W35" s="113" t="e">
        <f t="shared" si="7"/>
        <v>#REF!</v>
      </c>
      <c r="X35" s="113" t="e">
        <f t="shared" si="7"/>
        <v>#REF!</v>
      </c>
      <c r="Y35" s="113" t="e">
        <f t="shared" si="7"/>
        <v>#REF!</v>
      </c>
      <c r="Z35" s="113" t="e">
        <f t="shared" si="7"/>
        <v>#REF!</v>
      </c>
      <c r="AA35" s="113" t="e">
        <f t="shared" si="7"/>
        <v>#REF!</v>
      </c>
      <c r="AB35" s="113" t="e">
        <f t="shared" si="7"/>
        <v>#REF!</v>
      </c>
      <c r="AC35" s="113" t="e">
        <f t="shared" si="7"/>
        <v>#REF!</v>
      </c>
      <c r="AD35" s="113" t="e">
        <f t="shared" si="7"/>
        <v>#REF!</v>
      </c>
      <c r="AE35" s="113" t="e">
        <f t="shared" si="7"/>
        <v>#REF!</v>
      </c>
      <c r="AF35" s="113" t="e">
        <f t="shared" si="7"/>
        <v>#REF!</v>
      </c>
      <c r="AG35" s="113" t="e">
        <f t="shared" si="7"/>
        <v>#REF!</v>
      </c>
      <c r="AH35" s="113" t="e">
        <f t="shared" si="7"/>
        <v>#REF!</v>
      </c>
      <c r="AI35" s="113" t="e">
        <f t="shared" si="7"/>
        <v>#REF!</v>
      </c>
      <c r="AJ35" s="113" t="e">
        <f t="shared" si="7"/>
        <v>#REF!</v>
      </c>
      <c r="AK35" s="113" t="e">
        <f t="shared" si="7"/>
        <v>#REF!</v>
      </c>
      <c r="AL35" s="113" t="e">
        <f t="shared" si="7"/>
        <v>#REF!</v>
      </c>
      <c r="AM35" s="113" t="e">
        <f t="shared" si="7"/>
        <v>#REF!</v>
      </c>
      <c r="AN35" s="113" t="e">
        <f t="shared" si="7"/>
        <v>#REF!</v>
      </c>
      <c r="AO35" s="113" t="e">
        <f t="shared" si="7"/>
        <v>#REF!</v>
      </c>
      <c r="AP35" s="113" t="e">
        <f t="shared" si="7"/>
        <v>#REF!</v>
      </c>
      <c r="AQ35" s="113" t="e">
        <f t="shared" si="7"/>
        <v>#REF!</v>
      </c>
      <c r="AR35" s="113" t="e">
        <f t="shared" si="7"/>
        <v>#REF!</v>
      </c>
      <c r="AS35" s="113" t="e">
        <f t="shared" si="7"/>
        <v>#REF!</v>
      </c>
      <c r="AT35" s="113" t="e">
        <f t="shared" si="7"/>
        <v>#REF!</v>
      </c>
      <c r="AU35" s="113" t="e">
        <f t="shared" si="7"/>
        <v>#REF!</v>
      </c>
      <c r="AV35" s="113" t="e">
        <f t="shared" si="7"/>
        <v>#REF!</v>
      </c>
      <c r="AW35" s="113" t="e">
        <f t="shared" si="7"/>
        <v>#REF!</v>
      </c>
      <c r="AX35" s="113" t="e">
        <f t="shared" si="7"/>
        <v>#REF!</v>
      </c>
      <c r="AY35" s="113" t="e">
        <f t="shared" si="7"/>
        <v>#REF!</v>
      </c>
      <c r="AZ35" s="113" t="e">
        <f t="shared" si="7"/>
        <v>#REF!</v>
      </c>
      <c r="BA35" s="113" t="e">
        <f t="shared" si="7"/>
        <v>#REF!</v>
      </c>
      <c r="BB35" s="113" t="e">
        <f t="shared" si="7"/>
        <v>#REF!</v>
      </c>
      <c r="BC35" s="113" t="e">
        <f t="shared" si="7"/>
        <v>#REF!</v>
      </c>
      <c r="BD35" s="113" t="e">
        <f t="shared" si="7"/>
        <v>#REF!</v>
      </c>
    </row>
    <row r="36" spans="1:56" x14ac:dyDescent="0.2">
      <c r="A36" s="86" t="s">
        <v>136</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row>
    <row r="37" spans="1:56" x14ac:dyDescent="0.2">
      <c r="A37" s="88">
        <v>1</v>
      </c>
      <c r="B37" s="113" t="e">
        <f t="shared" ref="B37:Q38" si="8">ROUND(B16*0.9,)</f>
        <v>#REF!</v>
      </c>
      <c r="C37" s="113" t="e">
        <f t="shared" si="8"/>
        <v>#REF!</v>
      </c>
      <c r="D37" s="113" t="e">
        <f t="shared" si="8"/>
        <v>#REF!</v>
      </c>
      <c r="E37" s="113" t="e">
        <f t="shared" si="8"/>
        <v>#REF!</v>
      </c>
      <c r="F37" s="113" t="e">
        <f t="shared" si="8"/>
        <v>#REF!</v>
      </c>
      <c r="G37" s="113" t="e">
        <f t="shared" si="8"/>
        <v>#REF!</v>
      </c>
      <c r="H37" s="113" t="e">
        <f t="shared" si="8"/>
        <v>#REF!</v>
      </c>
      <c r="I37" s="113" t="e">
        <f t="shared" si="8"/>
        <v>#REF!</v>
      </c>
      <c r="J37" s="113" t="e">
        <f t="shared" si="8"/>
        <v>#REF!</v>
      </c>
      <c r="K37" s="113" t="e">
        <f t="shared" si="8"/>
        <v>#REF!</v>
      </c>
      <c r="L37" s="113" t="e">
        <f t="shared" si="8"/>
        <v>#REF!</v>
      </c>
      <c r="M37" s="113" t="e">
        <f t="shared" si="8"/>
        <v>#REF!</v>
      </c>
      <c r="N37" s="113" t="e">
        <f t="shared" si="8"/>
        <v>#REF!</v>
      </c>
      <c r="O37" s="113" t="e">
        <f t="shared" si="8"/>
        <v>#REF!</v>
      </c>
      <c r="P37" s="113" t="e">
        <f t="shared" si="8"/>
        <v>#REF!</v>
      </c>
      <c r="Q37" s="113" t="e">
        <f t="shared" si="8"/>
        <v>#REF!</v>
      </c>
      <c r="R37" s="113" t="e">
        <f t="shared" ref="C37:BD38" si="9">ROUND(R16*0.9,)</f>
        <v>#REF!</v>
      </c>
      <c r="S37" s="113" t="e">
        <f t="shared" si="9"/>
        <v>#REF!</v>
      </c>
      <c r="T37" s="113" t="e">
        <f t="shared" si="9"/>
        <v>#REF!</v>
      </c>
      <c r="U37" s="113" t="e">
        <f t="shared" si="9"/>
        <v>#REF!</v>
      </c>
      <c r="V37" s="113" t="e">
        <f t="shared" si="9"/>
        <v>#REF!</v>
      </c>
      <c r="W37" s="113" t="e">
        <f t="shared" si="9"/>
        <v>#REF!</v>
      </c>
      <c r="X37" s="113" t="e">
        <f t="shared" si="9"/>
        <v>#REF!</v>
      </c>
      <c r="Y37" s="113" t="e">
        <f t="shared" si="9"/>
        <v>#REF!</v>
      </c>
      <c r="Z37" s="113" t="e">
        <f t="shared" si="9"/>
        <v>#REF!</v>
      </c>
      <c r="AA37" s="113" t="e">
        <f t="shared" si="9"/>
        <v>#REF!</v>
      </c>
      <c r="AB37" s="113" t="e">
        <f t="shared" si="9"/>
        <v>#REF!</v>
      </c>
      <c r="AC37" s="113" t="e">
        <f t="shared" si="9"/>
        <v>#REF!</v>
      </c>
      <c r="AD37" s="113" t="e">
        <f t="shared" si="9"/>
        <v>#REF!</v>
      </c>
      <c r="AE37" s="113" t="e">
        <f t="shared" si="9"/>
        <v>#REF!</v>
      </c>
      <c r="AF37" s="113" t="e">
        <f t="shared" si="9"/>
        <v>#REF!</v>
      </c>
      <c r="AG37" s="113" t="e">
        <f t="shared" si="9"/>
        <v>#REF!</v>
      </c>
      <c r="AH37" s="113" t="e">
        <f t="shared" si="9"/>
        <v>#REF!</v>
      </c>
      <c r="AI37" s="113" t="e">
        <f t="shared" si="9"/>
        <v>#REF!</v>
      </c>
      <c r="AJ37" s="113" t="e">
        <f t="shared" si="9"/>
        <v>#REF!</v>
      </c>
      <c r="AK37" s="113" t="e">
        <f t="shared" si="9"/>
        <v>#REF!</v>
      </c>
      <c r="AL37" s="113" t="e">
        <f t="shared" si="9"/>
        <v>#REF!</v>
      </c>
      <c r="AM37" s="113" t="e">
        <f t="shared" si="9"/>
        <v>#REF!</v>
      </c>
      <c r="AN37" s="113" t="e">
        <f t="shared" si="9"/>
        <v>#REF!</v>
      </c>
      <c r="AO37" s="113" t="e">
        <f t="shared" si="9"/>
        <v>#REF!</v>
      </c>
      <c r="AP37" s="113" t="e">
        <f t="shared" si="9"/>
        <v>#REF!</v>
      </c>
      <c r="AQ37" s="113" t="e">
        <f t="shared" si="9"/>
        <v>#REF!</v>
      </c>
      <c r="AR37" s="113" t="e">
        <f t="shared" si="9"/>
        <v>#REF!</v>
      </c>
      <c r="AS37" s="113" t="e">
        <f t="shared" si="9"/>
        <v>#REF!</v>
      </c>
      <c r="AT37" s="113" t="e">
        <f t="shared" si="9"/>
        <v>#REF!</v>
      </c>
      <c r="AU37" s="113" t="e">
        <f t="shared" si="9"/>
        <v>#REF!</v>
      </c>
      <c r="AV37" s="113" t="e">
        <f t="shared" si="9"/>
        <v>#REF!</v>
      </c>
      <c r="AW37" s="113" t="e">
        <f t="shared" si="9"/>
        <v>#REF!</v>
      </c>
      <c r="AX37" s="113" t="e">
        <f t="shared" si="9"/>
        <v>#REF!</v>
      </c>
      <c r="AY37" s="113" t="e">
        <f t="shared" si="9"/>
        <v>#REF!</v>
      </c>
      <c r="AZ37" s="113" t="e">
        <f t="shared" si="9"/>
        <v>#REF!</v>
      </c>
      <c r="BA37" s="113" t="e">
        <f t="shared" si="9"/>
        <v>#REF!</v>
      </c>
      <c r="BB37" s="113" t="e">
        <f t="shared" si="9"/>
        <v>#REF!</v>
      </c>
      <c r="BC37" s="113" t="e">
        <f t="shared" si="9"/>
        <v>#REF!</v>
      </c>
      <c r="BD37" s="113" t="e">
        <f t="shared" si="9"/>
        <v>#REF!</v>
      </c>
    </row>
    <row r="38" spans="1:56" x14ac:dyDescent="0.2">
      <c r="A38" s="88">
        <v>2</v>
      </c>
      <c r="B38" s="113" t="e">
        <f t="shared" si="8"/>
        <v>#REF!</v>
      </c>
      <c r="C38" s="113" t="e">
        <f t="shared" si="9"/>
        <v>#REF!</v>
      </c>
      <c r="D38" s="113" t="e">
        <f t="shared" si="9"/>
        <v>#REF!</v>
      </c>
      <c r="E38" s="113" t="e">
        <f t="shared" si="9"/>
        <v>#REF!</v>
      </c>
      <c r="F38" s="113" t="e">
        <f t="shared" si="9"/>
        <v>#REF!</v>
      </c>
      <c r="G38" s="113" t="e">
        <f t="shared" si="9"/>
        <v>#REF!</v>
      </c>
      <c r="H38" s="113" t="e">
        <f t="shared" si="9"/>
        <v>#REF!</v>
      </c>
      <c r="I38" s="113" t="e">
        <f t="shared" si="9"/>
        <v>#REF!</v>
      </c>
      <c r="J38" s="113" t="e">
        <f t="shared" si="9"/>
        <v>#REF!</v>
      </c>
      <c r="K38" s="113" t="e">
        <f t="shared" si="9"/>
        <v>#REF!</v>
      </c>
      <c r="L38" s="113" t="e">
        <f t="shared" si="9"/>
        <v>#REF!</v>
      </c>
      <c r="M38" s="113" t="e">
        <f t="shared" si="9"/>
        <v>#REF!</v>
      </c>
      <c r="N38" s="113" t="e">
        <f t="shared" si="9"/>
        <v>#REF!</v>
      </c>
      <c r="O38" s="113" t="e">
        <f t="shared" si="9"/>
        <v>#REF!</v>
      </c>
      <c r="P38" s="113" t="e">
        <f t="shared" si="9"/>
        <v>#REF!</v>
      </c>
      <c r="Q38" s="113" t="e">
        <f t="shared" si="9"/>
        <v>#REF!</v>
      </c>
      <c r="R38" s="113" t="e">
        <f t="shared" si="9"/>
        <v>#REF!</v>
      </c>
      <c r="S38" s="113" t="e">
        <f t="shared" si="9"/>
        <v>#REF!</v>
      </c>
      <c r="T38" s="113" t="e">
        <f t="shared" si="9"/>
        <v>#REF!</v>
      </c>
      <c r="U38" s="113" t="e">
        <f t="shared" si="9"/>
        <v>#REF!</v>
      </c>
      <c r="V38" s="113" t="e">
        <f t="shared" si="9"/>
        <v>#REF!</v>
      </c>
      <c r="W38" s="113" t="e">
        <f t="shared" si="9"/>
        <v>#REF!</v>
      </c>
      <c r="X38" s="113" t="e">
        <f t="shared" si="9"/>
        <v>#REF!</v>
      </c>
      <c r="Y38" s="113" t="e">
        <f t="shared" si="9"/>
        <v>#REF!</v>
      </c>
      <c r="Z38" s="113" t="e">
        <f t="shared" si="9"/>
        <v>#REF!</v>
      </c>
      <c r="AA38" s="113" t="e">
        <f t="shared" si="9"/>
        <v>#REF!</v>
      </c>
      <c r="AB38" s="113" t="e">
        <f t="shared" si="9"/>
        <v>#REF!</v>
      </c>
      <c r="AC38" s="113" t="e">
        <f t="shared" si="9"/>
        <v>#REF!</v>
      </c>
      <c r="AD38" s="113" t="e">
        <f t="shared" si="9"/>
        <v>#REF!</v>
      </c>
      <c r="AE38" s="113" t="e">
        <f t="shared" si="9"/>
        <v>#REF!</v>
      </c>
      <c r="AF38" s="113" t="e">
        <f t="shared" si="9"/>
        <v>#REF!</v>
      </c>
      <c r="AG38" s="113" t="e">
        <f t="shared" si="9"/>
        <v>#REF!</v>
      </c>
      <c r="AH38" s="113" t="e">
        <f t="shared" si="9"/>
        <v>#REF!</v>
      </c>
      <c r="AI38" s="113" t="e">
        <f t="shared" si="9"/>
        <v>#REF!</v>
      </c>
      <c r="AJ38" s="113" t="e">
        <f t="shared" si="9"/>
        <v>#REF!</v>
      </c>
      <c r="AK38" s="113" t="e">
        <f t="shared" si="9"/>
        <v>#REF!</v>
      </c>
      <c r="AL38" s="113" t="e">
        <f t="shared" si="9"/>
        <v>#REF!</v>
      </c>
      <c r="AM38" s="113" t="e">
        <f t="shared" si="9"/>
        <v>#REF!</v>
      </c>
      <c r="AN38" s="113" t="e">
        <f t="shared" si="9"/>
        <v>#REF!</v>
      </c>
      <c r="AO38" s="113" t="e">
        <f t="shared" si="9"/>
        <v>#REF!</v>
      </c>
      <c r="AP38" s="113" t="e">
        <f t="shared" si="9"/>
        <v>#REF!</v>
      </c>
      <c r="AQ38" s="113" t="e">
        <f t="shared" si="9"/>
        <v>#REF!</v>
      </c>
      <c r="AR38" s="113" t="e">
        <f t="shared" si="9"/>
        <v>#REF!</v>
      </c>
      <c r="AS38" s="113" t="e">
        <f t="shared" si="9"/>
        <v>#REF!</v>
      </c>
      <c r="AT38" s="113" t="e">
        <f t="shared" si="9"/>
        <v>#REF!</v>
      </c>
      <c r="AU38" s="113" t="e">
        <f t="shared" si="9"/>
        <v>#REF!</v>
      </c>
      <c r="AV38" s="113" t="e">
        <f t="shared" si="9"/>
        <v>#REF!</v>
      </c>
      <c r="AW38" s="113" t="e">
        <f t="shared" si="9"/>
        <v>#REF!</v>
      </c>
      <c r="AX38" s="113" t="e">
        <f t="shared" si="9"/>
        <v>#REF!</v>
      </c>
      <c r="AY38" s="113" t="e">
        <f t="shared" si="9"/>
        <v>#REF!</v>
      </c>
      <c r="AZ38" s="113" t="e">
        <f t="shared" si="9"/>
        <v>#REF!</v>
      </c>
      <c r="BA38" s="113" t="e">
        <f t="shared" si="9"/>
        <v>#REF!</v>
      </c>
      <c r="BB38" s="113" t="e">
        <f t="shared" si="9"/>
        <v>#REF!</v>
      </c>
      <c r="BC38" s="113" t="e">
        <f t="shared" si="9"/>
        <v>#REF!</v>
      </c>
      <c r="BD38" s="113" t="e">
        <f t="shared" si="9"/>
        <v>#REF!</v>
      </c>
    </row>
    <row r="39" spans="1:56" x14ac:dyDescent="0.2">
      <c r="A39" s="86" t="s">
        <v>138</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row>
    <row r="40" spans="1:56" x14ac:dyDescent="0.2">
      <c r="A40" s="87" t="s">
        <v>78</v>
      </c>
      <c r="B40" s="113" t="e">
        <f t="shared" ref="B40:BD40" si="10">ROUND(B19*0.9,)</f>
        <v>#REF!</v>
      </c>
      <c r="C40" s="113" t="e">
        <f t="shared" si="10"/>
        <v>#REF!</v>
      </c>
      <c r="D40" s="113" t="e">
        <f t="shared" si="10"/>
        <v>#REF!</v>
      </c>
      <c r="E40" s="113" t="e">
        <f t="shared" si="10"/>
        <v>#REF!</v>
      </c>
      <c r="F40" s="113" t="e">
        <f t="shared" si="10"/>
        <v>#REF!</v>
      </c>
      <c r="G40" s="113" t="e">
        <f t="shared" si="10"/>
        <v>#REF!</v>
      </c>
      <c r="H40" s="113" t="e">
        <f t="shared" si="10"/>
        <v>#REF!</v>
      </c>
      <c r="I40" s="113" t="e">
        <f t="shared" si="10"/>
        <v>#REF!</v>
      </c>
      <c r="J40" s="113" t="e">
        <f t="shared" si="10"/>
        <v>#REF!</v>
      </c>
      <c r="K40" s="113" t="e">
        <f t="shared" si="10"/>
        <v>#REF!</v>
      </c>
      <c r="L40" s="113" t="e">
        <f t="shared" si="10"/>
        <v>#REF!</v>
      </c>
      <c r="M40" s="113" t="e">
        <f t="shared" si="10"/>
        <v>#REF!</v>
      </c>
      <c r="N40" s="113" t="e">
        <f t="shared" si="10"/>
        <v>#REF!</v>
      </c>
      <c r="O40" s="113" t="e">
        <f t="shared" si="10"/>
        <v>#REF!</v>
      </c>
      <c r="P40" s="113" t="e">
        <f t="shared" si="10"/>
        <v>#REF!</v>
      </c>
      <c r="Q40" s="113" t="e">
        <f t="shared" si="10"/>
        <v>#REF!</v>
      </c>
      <c r="R40" s="113" t="e">
        <f t="shared" si="10"/>
        <v>#REF!</v>
      </c>
      <c r="S40" s="113" t="e">
        <f t="shared" si="10"/>
        <v>#REF!</v>
      </c>
      <c r="T40" s="113" t="e">
        <f t="shared" si="10"/>
        <v>#REF!</v>
      </c>
      <c r="U40" s="113" t="e">
        <f t="shared" si="10"/>
        <v>#REF!</v>
      </c>
      <c r="V40" s="113" t="e">
        <f t="shared" si="10"/>
        <v>#REF!</v>
      </c>
      <c r="W40" s="113" t="e">
        <f t="shared" si="10"/>
        <v>#REF!</v>
      </c>
      <c r="X40" s="113" t="e">
        <f t="shared" si="10"/>
        <v>#REF!</v>
      </c>
      <c r="Y40" s="113" t="e">
        <f t="shared" si="10"/>
        <v>#REF!</v>
      </c>
      <c r="Z40" s="113" t="e">
        <f t="shared" si="10"/>
        <v>#REF!</v>
      </c>
      <c r="AA40" s="113" t="e">
        <f t="shared" si="10"/>
        <v>#REF!</v>
      </c>
      <c r="AB40" s="113" t="e">
        <f t="shared" si="10"/>
        <v>#REF!</v>
      </c>
      <c r="AC40" s="113" t="e">
        <f t="shared" si="10"/>
        <v>#REF!</v>
      </c>
      <c r="AD40" s="113" t="e">
        <f t="shared" si="10"/>
        <v>#REF!</v>
      </c>
      <c r="AE40" s="113" t="e">
        <f t="shared" si="10"/>
        <v>#REF!</v>
      </c>
      <c r="AF40" s="113" t="e">
        <f t="shared" si="10"/>
        <v>#REF!</v>
      </c>
      <c r="AG40" s="113" t="e">
        <f t="shared" si="10"/>
        <v>#REF!</v>
      </c>
      <c r="AH40" s="113" t="e">
        <f t="shared" si="10"/>
        <v>#REF!</v>
      </c>
      <c r="AI40" s="113" t="e">
        <f t="shared" si="10"/>
        <v>#REF!</v>
      </c>
      <c r="AJ40" s="113" t="e">
        <f t="shared" si="10"/>
        <v>#REF!</v>
      </c>
      <c r="AK40" s="113" t="e">
        <f t="shared" si="10"/>
        <v>#REF!</v>
      </c>
      <c r="AL40" s="113" t="e">
        <f t="shared" si="10"/>
        <v>#REF!</v>
      </c>
      <c r="AM40" s="113" t="e">
        <f t="shared" si="10"/>
        <v>#REF!</v>
      </c>
      <c r="AN40" s="113" t="e">
        <f t="shared" si="10"/>
        <v>#REF!</v>
      </c>
      <c r="AO40" s="113" t="e">
        <f t="shared" si="10"/>
        <v>#REF!</v>
      </c>
      <c r="AP40" s="113" t="e">
        <f t="shared" si="10"/>
        <v>#REF!</v>
      </c>
      <c r="AQ40" s="113" t="e">
        <f t="shared" si="10"/>
        <v>#REF!</v>
      </c>
      <c r="AR40" s="113" t="e">
        <f t="shared" si="10"/>
        <v>#REF!</v>
      </c>
      <c r="AS40" s="113" t="e">
        <f t="shared" si="10"/>
        <v>#REF!</v>
      </c>
      <c r="AT40" s="113" t="e">
        <f t="shared" si="10"/>
        <v>#REF!</v>
      </c>
      <c r="AU40" s="113" t="e">
        <f t="shared" si="10"/>
        <v>#REF!</v>
      </c>
      <c r="AV40" s="113" t="e">
        <f t="shared" si="10"/>
        <v>#REF!</v>
      </c>
      <c r="AW40" s="113" t="e">
        <f t="shared" si="10"/>
        <v>#REF!</v>
      </c>
      <c r="AX40" s="113" t="e">
        <f t="shared" si="10"/>
        <v>#REF!</v>
      </c>
      <c r="AY40" s="113" t="e">
        <f t="shared" si="10"/>
        <v>#REF!</v>
      </c>
      <c r="AZ40" s="113" t="e">
        <f t="shared" si="10"/>
        <v>#REF!</v>
      </c>
      <c r="BA40" s="113" t="e">
        <f t="shared" si="10"/>
        <v>#REF!</v>
      </c>
      <c r="BB40" s="113" t="e">
        <f t="shared" si="10"/>
        <v>#REF!</v>
      </c>
      <c r="BC40" s="113" t="e">
        <f t="shared" si="10"/>
        <v>#REF!</v>
      </c>
      <c r="BD40" s="113" t="e">
        <f t="shared" si="10"/>
        <v>#REF!</v>
      </c>
    </row>
    <row r="41" spans="1:56" x14ac:dyDescent="0.2">
      <c r="A41" s="86" t="s">
        <v>137</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row>
    <row r="42" spans="1:56" x14ac:dyDescent="0.2">
      <c r="A42" s="87" t="s">
        <v>67</v>
      </c>
      <c r="B42" s="113" t="e">
        <f t="shared" ref="B42:BD42" si="11">ROUND(B21*0.9,)</f>
        <v>#REF!</v>
      </c>
      <c r="C42" s="113" t="e">
        <f t="shared" si="11"/>
        <v>#REF!</v>
      </c>
      <c r="D42" s="113" t="e">
        <f t="shared" si="11"/>
        <v>#REF!</v>
      </c>
      <c r="E42" s="113" t="e">
        <f t="shared" si="11"/>
        <v>#REF!</v>
      </c>
      <c r="F42" s="113" t="e">
        <f t="shared" si="11"/>
        <v>#REF!</v>
      </c>
      <c r="G42" s="113" t="e">
        <f t="shared" si="11"/>
        <v>#REF!</v>
      </c>
      <c r="H42" s="113" t="e">
        <f t="shared" si="11"/>
        <v>#REF!</v>
      </c>
      <c r="I42" s="113" t="e">
        <f t="shared" si="11"/>
        <v>#REF!</v>
      </c>
      <c r="J42" s="113" t="e">
        <f t="shared" si="11"/>
        <v>#REF!</v>
      </c>
      <c r="K42" s="113" t="e">
        <f t="shared" si="11"/>
        <v>#REF!</v>
      </c>
      <c r="L42" s="113" t="e">
        <f t="shared" si="11"/>
        <v>#REF!</v>
      </c>
      <c r="M42" s="113" t="e">
        <f t="shared" si="11"/>
        <v>#REF!</v>
      </c>
      <c r="N42" s="113" t="e">
        <f t="shared" si="11"/>
        <v>#REF!</v>
      </c>
      <c r="O42" s="113" t="e">
        <f t="shared" si="11"/>
        <v>#REF!</v>
      </c>
      <c r="P42" s="113" t="e">
        <f t="shared" si="11"/>
        <v>#REF!</v>
      </c>
      <c r="Q42" s="113" t="e">
        <f t="shared" si="11"/>
        <v>#REF!</v>
      </c>
      <c r="R42" s="113" t="e">
        <f t="shared" si="11"/>
        <v>#REF!</v>
      </c>
      <c r="S42" s="113" t="e">
        <f t="shared" si="11"/>
        <v>#REF!</v>
      </c>
      <c r="T42" s="113" t="e">
        <f t="shared" si="11"/>
        <v>#REF!</v>
      </c>
      <c r="U42" s="113" t="e">
        <f t="shared" si="11"/>
        <v>#REF!</v>
      </c>
      <c r="V42" s="113" t="e">
        <f t="shared" si="11"/>
        <v>#REF!</v>
      </c>
      <c r="W42" s="113" t="e">
        <f t="shared" si="11"/>
        <v>#REF!</v>
      </c>
      <c r="X42" s="113" t="e">
        <f t="shared" si="11"/>
        <v>#REF!</v>
      </c>
      <c r="Y42" s="113" t="e">
        <f t="shared" si="11"/>
        <v>#REF!</v>
      </c>
      <c r="Z42" s="113" t="e">
        <f t="shared" si="11"/>
        <v>#REF!</v>
      </c>
      <c r="AA42" s="113" t="e">
        <f t="shared" si="11"/>
        <v>#REF!</v>
      </c>
      <c r="AB42" s="113" t="e">
        <f t="shared" si="11"/>
        <v>#REF!</v>
      </c>
      <c r="AC42" s="113" t="e">
        <f t="shared" si="11"/>
        <v>#REF!</v>
      </c>
      <c r="AD42" s="113" t="e">
        <f t="shared" si="11"/>
        <v>#REF!</v>
      </c>
      <c r="AE42" s="113" t="e">
        <f t="shared" si="11"/>
        <v>#REF!</v>
      </c>
      <c r="AF42" s="113" t="e">
        <f t="shared" si="11"/>
        <v>#REF!</v>
      </c>
      <c r="AG42" s="113" t="e">
        <f t="shared" si="11"/>
        <v>#REF!</v>
      </c>
      <c r="AH42" s="113" t="e">
        <f t="shared" si="11"/>
        <v>#REF!</v>
      </c>
      <c r="AI42" s="113" t="e">
        <f t="shared" si="11"/>
        <v>#REF!</v>
      </c>
      <c r="AJ42" s="113" t="e">
        <f t="shared" si="11"/>
        <v>#REF!</v>
      </c>
      <c r="AK42" s="113" t="e">
        <f t="shared" si="11"/>
        <v>#REF!</v>
      </c>
      <c r="AL42" s="113" t="e">
        <f t="shared" si="11"/>
        <v>#REF!</v>
      </c>
      <c r="AM42" s="113" t="e">
        <f t="shared" si="11"/>
        <v>#REF!</v>
      </c>
      <c r="AN42" s="113" t="e">
        <f t="shared" si="11"/>
        <v>#REF!</v>
      </c>
      <c r="AO42" s="113" t="e">
        <f t="shared" si="11"/>
        <v>#REF!</v>
      </c>
      <c r="AP42" s="113" t="e">
        <f t="shared" si="11"/>
        <v>#REF!</v>
      </c>
      <c r="AQ42" s="113" t="e">
        <f t="shared" si="11"/>
        <v>#REF!</v>
      </c>
      <c r="AR42" s="113" t="e">
        <f t="shared" si="11"/>
        <v>#REF!</v>
      </c>
      <c r="AS42" s="113" t="e">
        <f t="shared" si="11"/>
        <v>#REF!</v>
      </c>
      <c r="AT42" s="113" t="e">
        <f t="shared" si="11"/>
        <v>#REF!</v>
      </c>
      <c r="AU42" s="113" t="e">
        <f t="shared" si="11"/>
        <v>#REF!</v>
      </c>
      <c r="AV42" s="113" t="e">
        <f t="shared" si="11"/>
        <v>#REF!</v>
      </c>
      <c r="AW42" s="113" t="e">
        <f t="shared" si="11"/>
        <v>#REF!</v>
      </c>
      <c r="AX42" s="113" t="e">
        <f t="shared" si="11"/>
        <v>#REF!</v>
      </c>
      <c r="AY42" s="113" t="e">
        <f t="shared" si="11"/>
        <v>#REF!</v>
      </c>
      <c r="AZ42" s="113" t="e">
        <f t="shared" si="11"/>
        <v>#REF!</v>
      </c>
      <c r="BA42" s="113" t="e">
        <f t="shared" si="11"/>
        <v>#REF!</v>
      </c>
      <c r="BB42" s="113" t="e">
        <f t="shared" si="11"/>
        <v>#REF!</v>
      </c>
      <c r="BC42" s="113" t="e">
        <f t="shared" si="11"/>
        <v>#REF!</v>
      </c>
      <c r="BD42" s="113" t="e">
        <f t="shared" si="11"/>
        <v>#REF!</v>
      </c>
    </row>
    <row r="43" spans="1:56" x14ac:dyDescent="0.2">
      <c r="A43" s="147"/>
    </row>
    <row r="44" spans="1:56" ht="10.35" customHeight="1" thickBot="1" x14ac:dyDescent="0.25">
      <c r="A44" s="77"/>
    </row>
    <row r="45" spans="1:56" ht="12.75" thickBot="1" x14ac:dyDescent="0.25">
      <c r="A45" s="149" t="s">
        <v>127</v>
      </c>
    </row>
    <row r="46" spans="1:56" x14ac:dyDescent="0.2">
      <c r="A46" s="223" t="s">
        <v>128</v>
      </c>
    </row>
    <row r="47" spans="1:56" x14ac:dyDescent="0.2">
      <c r="A47" s="223" t="s">
        <v>129</v>
      </c>
    </row>
    <row r="48" spans="1:56" ht="12" customHeight="1" x14ac:dyDescent="0.2">
      <c r="A48" s="97" t="s">
        <v>130</v>
      </c>
    </row>
    <row r="49" spans="1:1" x14ac:dyDescent="0.2">
      <c r="A49" s="223" t="s">
        <v>243</v>
      </c>
    </row>
    <row r="50" spans="1:1" ht="11.45" customHeight="1" x14ac:dyDescent="0.2">
      <c r="A50" s="77"/>
    </row>
    <row r="51" spans="1:1" x14ac:dyDescent="0.2">
      <c r="A51" s="161" t="s">
        <v>139</v>
      </c>
    </row>
    <row r="52" spans="1:1" x14ac:dyDescent="0.2">
      <c r="A52" s="257" t="s">
        <v>329</v>
      </c>
    </row>
    <row r="53" spans="1:1" ht="12.75" thickBot="1" x14ac:dyDescent="0.25">
      <c r="A53" s="20"/>
    </row>
    <row r="54" spans="1:1" ht="12.75" thickBot="1" x14ac:dyDescent="0.25">
      <c r="A54" s="245" t="s">
        <v>132</v>
      </c>
    </row>
    <row r="55" spans="1:1" ht="48" x14ac:dyDescent="0.2">
      <c r="A55" s="124" t="s">
        <v>161</v>
      </c>
    </row>
  </sheetData>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BD55"/>
  <sheetViews>
    <sheetView topLeftCell="A13" zoomScaleNormal="100" workbookViewId="0">
      <pane xSplit="1" topLeftCell="B1" activePane="topRight" state="frozen"/>
      <selection pane="topRight" activeCell="B25" sqref="B25:BD26"/>
    </sheetView>
  </sheetViews>
  <sheetFormatPr defaultColWidth="9" defaultRowHeight="12" x14ac:dyDescent="0.2"/>
  <cols>
    <col min="1" max="1" width="80.5703125" style="65" customWidth="1"/>
    <col min="2" max="16384" width="9" style="65"/>
  </cols>
  <sheetData>
    <row r="1" spans="1:56" ht="11.45" customHeight="1" x14ac:dyDescent="0.2">
      <c r="A1" s="83" t="s">
        <v>133</v>
      </c>
    </row>
    <row r="2" spans="1:56" ht="11.45" customHeight="1" x14ac:dyDescent="0.2">
      <c r="A2" s="207" t="s">
        <v>140</v>
      </c>
    </row>
    <row r="3" spans="1:56" ht="11.45" customHeight="1" x14ac:dyDescent="0.2">
      <c r="A3" s="207"/>
    </row>
    <row r="4" spans="1:56" ht="11.45" customHeight="1" x14ac:dyDescent="0.2">
      <c r="A4" s="207" t="s">
        <v>125</v>
      </c>
      <c r="B4" s="156" t="e">
        <f>'C завтраками| Bed and breakfast'!#REF!</f>
        <v>#REF!</v>
      </c>
      <c r="C4" s="156" t="e">
        <f>'C завтраками| Bed and breakfast'!#REF!</f>
        <v>#REF!</v>
      </c>
      <c r="D4" s="156" t="e">
        <f>'C завтраками| Bed and breakfast'!#REF!</f>
        <v>#REF!</v>
      </c>
      <c r="E4" s="156" t="e">
        <f>'C завтраками| Bed and breakfast'!#REF!</f>
        <v>#REF!</v>
      </c>
      <c r="F4" s="156" t="e">
        <f>'C завтраками| Bed and breakfast'!#REF!</f>
        <v>#REF!</v>
      </c>
      <c r="G4" s="156" t="e">
        <f>'C завтраками| Bed and breakfast'!#REF!</f>
        <v>#REF!</v>
      </c>
      <c r="H4" s="156" t="e">
        <f>'C завтраками| Bed and breakfast'!#REF!</f>
        <v>#REF!</v>
      </c>
      <c r="I4" s="156" t="e">
        <f>'C завтраками| Bed and breakfast'!#REF!</f>
        <v>#REF!</v>
      </c>
      <c r="J4" s="156" t="e">
        <f>'C завтраками| Bed and breakfast'!#REF!</f>
        <v>#REF!</v>
      </c>
      <c r="K4" s="156" t="e">
        <f>'C завтраками| Bed and breakfast'!#REF!</f>
        <v>#REF!</v>
      </c>
      <c r="L4" s="156" t="e">
        <f>'C завтраками| Bed and breakfast'!#REF!</f>
        <v>#REF!</v>
      </c>
      <c r="M4" s="156" t="e">
        <f>'C завтраками| Bed and breakfast'!#REF!</f>
        <v>#REF!</v>
      </c>
      <c r="N4" s="156" t="e">
        <f>'C завтраками| Bed and breakfast'!#REF!</f>
        <v>#REF!</v>
      </c>
      <c r="O4" s="156" t="e">
        <f>'C завтраками| Bed and breakfast'!#REF!</f>
        <v>#REF!</v>
      </c>
      <c r="P4" s="156" t="e">
        <f>'C завтраками| Bed and breakfast'!#REF!</f>
        <v>#REF!</v>
      </c>
      <c r="Q4" s="156" t="e">
        <f>'C завтраками| Bed and breakfast'!#REF!</f>
        <v>#REF!</v>
      </c>
      <c r="R4" s="156" t="e">
        <f>'C завтраками| Bed and breakfast'!#REF!</f>
        <v>#REF!</v>
      </c>
      <c r="S4" s="156" t="e">
        <f>'C завтраками| Bed and breakfast'!#REF!</f>
        <v>#REF!</v>
      </c>
      <c r="T4" s="156" t="e">
        <f>'C завтраками| Bed and breakfast'!#REF!</f>
        <v>#REF!</v>
      </c>
      <c r="U4" s="156" t="e">
        <f>'C завтраками| Bed and breakfast'!#REF!</f>
        <v>#REF!</v>
      </c>
      <c r="V4" s="156" t="e">
        <f>'C завтраками| Bed and breakfast'!#REF!</f>
        <v>#REF!</v>
      </c>
      <c r="W4" s="156" t="e">
        <f>'C завтраками| Bed and breakfast'!#REF!</f>
        <v>#REF!</v>
      </c>
      <c r="X4" s="156" t="e">
        <f>'C завтраками| Bed and breakfast'!#REF!</f>
        <v>#REF!</v>
      </c>
      <c r="Y4" s="156" t="e">
        <f>'C завтраками| Bed and breakfast'!#REF!</f>
        <v>#REF!</v>
      </c>
      <c r="Z4" s="156" t="e">
        <f>'C завтраками| Bed and breakfast'!#REF!</f>
        <v>#REF!</v>
      </c>
      <c r="AA4" s="156" t="e">
        <f>'C завтраками| Bed and breakfast'!#REF!</f>
        <v>#REF!</v>
      </c>
      <c r="AB4" s="156" t="e">
        <f>'C завтраками| Bed and breakfast'!#REF!</f>
        <v>#REF!</v>
      </c>
      <c r="AC4" s="156" t="e">
        <f>'C завтраками| Bed and breakfast'!#REF!</f>
        <v>#REF!</v>
      </c>
      <c r="AD4" s="156" t="e">
        <f>'C завтраками| Bed and breakfast'!#REF!</f>
        <v>#REF!</v>
      </c>
      <c r="AE4" s="156" t="e">
        <f>'C завтраками| Bed and breakfast'!#REF!</f>
        <v>#REF!</v>
      </c>
      <c r="AF4" s="156" t="e">
        <f>'C завтраками| Bed and breakfast'!#REF!</f>
        <v>#REF!</v>
      </c>
      <c r="AG4" s="156" t="e">
        <f>'C завтраками| Bed and breakfast'!#REF!</f>
        <v>#REF!</v>
      </c>
      <c r="AH4" s="156" t="e">
        <f>'C завтраками| Bed and breakfast'!#REF!</f>
        <v>#REF!</v>
      </c>
      <c r="AI4" s="156" t="e">
        <f>'C завтраками| Bed and breakfast'!#REF!</f>
        <v>#REF!</v>
      </c>
      <c r="AJ4" s="156" t="e">
        <f>'C завтраками| Bed and breakfast'!#REF!</f>
        <v>#REF!</v>
      </c>
      <c r="AK4" s="156" t="e">
        <f>'C завтраками| Bed and breakfast'!#REF!</f>
        <v>#REF!</v>
      </c>
      <c r="AL4" s="156" t="e">
        <f>'C завтраками| Bed and breakfast'!#REF!</f>
        <v>#REF!</v>
      </c>
      <c r="AM4" s="156" t="e">
        <f>'C завтраками| Bed and breakfast'!#REF!</f>
        <v>#REF!</v>
      </c>
      <c r="AN4" s="156" t="e">
        <f>'C завтраками| Bed and breakfast'!#REF!</f>
        <v>#REF!</v>
      </c>
      <c r="AO4" s="156" t="e">
        <f>'C завтраками| Bed and breakfast'!#REF!</f>
        <v>#REF!</v>
      </c>
      <c r="AP4" s="156" t="e">
        <f>'C завтраками| Bed and breakfast'!#REF!</f>
        <v>#REF!</v>
      </c>
      <c r="AQ4" s="156" t="e">
        <f>'C завтраками| Bed and breakfast'!#REF!</f>
        <v>#REF!</v>
      </c>
      <c r="AR4" s="156" t="e">
        <f>'C завтраками| Bed and breakfast'!#REF!</f>
        <v>#REF!</v>
      </c>
      <c r="AS4" s="156" t="e">
        <f>'C завтраками| Bed and breakfast'!#REF!</f>
        <v>#REF!</v>
      </c>
      <c r="AT4" s="156" t="e">
        <f>'C завтраками| Bed and breakfast'!#REF!</f>
        <v>#REF!</v>
      </c>
      <c r="AU4" s="156" t="e">
        <f>'C завтраками| Bed and breakfast'!#REF!</f>
        <v>#REF!</v>
      </c>
      <c r="AV4" s="156" t="e">
        <f>'C завтраками| Bed and breakfast'!#REF!</f>
        <v>#REF!</v>
      </c>
      <c r="AW4" s="156" t="e">
        <f>'C завтраками| Bed and breakfast'!#REF!</f>
        <v>#REF!</v>
      </c>
      <c r="AX4" s="156" t="e">
        <f>'C завтраками| Bed and breakfast'!#REF!</f>
        <v>#REF!</v>
      </c>
      <c r="AY4" s="156" t="e">
        <f>'C завтраками| Bed and breakfast'!#REF!</f>
        <v>#REF!</v>
      </c>
      <c r="AZ4" s="156" t="e">
        <f>'C завтраками| Bed and breakfast'!#REF!</f>
        <v>#REF!</v>
      </c>
      <c r="BA4" s="156" t="e">
        <f>'C завтраками| Bed and breakfast'!#REF!</f>
        <v>#REF!</v>
      </c>
      <c r="BB4" s="156" t="e">
        <f>'C завтраками| Bed and breakfast'!#REF!</f>
        <v>#REF!</v>
      </c>
      <c r="BC4" s="156" t="e">
        <f>'C завтраками| Bed and breakfast'!#REF!</f>
        <v>#REF!</v>
      </c>
      <c r="BD4" s="156" t="e">
        <f>'C завтраками| Bed and breakfast'!#REF!</f>
        <v>#REF!</v>
      </c>
    </row>
    <row r="5" spans="1:56" s="34" customFormat="1" ht="21.6" customHeight="1" x14ac:dyDescent="0.2">
      <c r="A5" s="67" t="s">
        <v>124</v>
      </c>
      <c r="B5" s="156" t="e">
        <f>'C завтраками| Bed and breakfast'!#REF!</f>
        <v>#REF!</v>
      </c>
      <c r="C5" s="156" t="e">
        <f>'C завтраками| Bed and breakfast'!#REF!</f>
        <v>#REF!</v>
      </c>
      <c r="D5" s="156" t="e">
        <f>'C завтраками| Bed and breakfast'!#REF!</f>
        <v>#REF!</v>
      </c>
      <c r="E5" s="156" t="e">
        <f>'C завтраками| Bed and breakfast'!#REF!</f>
        <v>#REF!</v>
      </c>
      <c r="F5" s="156" t="e">
        <f>'C завтраками| Bed and breakfast'!#REF!</f>
        <v>#REF!</v>
      </c>
      <c r="G5" s="156" t="e">
        <f>'C завтраками| Bed and breakfast'!#REF!</f>
        <v>#REF!</v>
      </c>
      <c r="H5" s="156" t="e">
        <f>'C завтраками| Bed and breakfast'!#REF!</f>
        <v>#REF!</v>
      </c>
      <c r="I5" s="156" t="e">
        <f>'C завтраками| Bed and breakfast'!#REF!</f>
        <v>#REF!</v>
      </c>
      <c r="J5" s="156" t="e">
        <f>'C завтраками| Bed and breakfast'!#REF!</f>
        <v>#REF!</v>
      </c>
      <c r="K5" s="156" t="e">
        <f>'C завтраками| Bed and breakfast'!#REF!</f>
        <v>#REF!</v>
      </c>
      <c r="L5" s="156" t="e">
        <f>'C завтраками| Bed and breakfast'!#REF!</f>
        <v>#REF!</v>
      </c>
      <c r="M5" s="156" t="e">
        <f>'C завтраками| Bed and breakfast'!#REF!</f>
        <v>#REF!</v>
      </c>
      <c r="N5" s="156" t="e">
        <f>'C завтраками| Bed and breakfast'!#REF!</f>
        <v>#REF!</v>
      </c>
      <c r="O5" s="156" t="e">
        <f>'C завтраками| Bed and breakfast'!#REF!</f>
        <v>#REF!</v>
      </c>
      <c r="P5" s="156" t="e">
        <f>'C завтраками| Bed and breakfast'!#REF!</f>
        <v>#REF!</v>
      </c>
      <c r="Q5" s="156" t="e">
        <f>'C завтраками| Bed and breakfast'!#REF!</f>
        <v>#REF!</v>
      </c>
      <c r="R5" s="156" t="e">
        <f>'C завтраками| Bed and breakfast'!#REF!</f>
        <v>#REF!</v>
      </c>
      <c r="S5" s="156" t="e">
        <f>'C завтраками| Bed and breakfast'!#REF!</f>
        <v>#REF!</v>
      </c>
      <c r="T5" s="156" t="e">
        <f>'C завтраками| Bed and breakfast'!#REF!</f>
        <v>#REF!</v>
      </c>
      <c r="U5" s="156" t="e">
        <f>'C завтраками| Bed and breakfast'!#REF!</f>
        <v>#REF!</v>
      </c>
      <c r="V5" s="156" t="e">
        <f>'C завтраками| Bed and breakfast'!#REF!</f>
        <v>#REF!</v>
      </c>
      <c r="W5" s="156" t="e">
        <f>'C завтраками| Bed and breakfast'!#REF!</f>
        <v>#REF!</v>
      </c>
      <c r="X5" s="156" t="e">
        <f>'C завтраками| Bed and breakfast'!#REF!</f>
        <v>#REF!</v>
      </c>
      <c r="Y5" s="156" t="e">
        <f>'C завтраками| Bed and breakfast'!#REF!</f>
        <v>#REF!</v>
      </c>
      <c r="Z5" s="156" t="e">
        <f>'C завтраками| Bed and breakfast'!#REF!</f>
        <v>#REF!</v>
      </c>
      <c r="AA5" s="156" t="e">
        <f>'C завтраками| Bed and breakfast'!#REF!</f>
        <v>#REF!</v>
      </c>
      <c r="AB5" s="156" t="e">
        <f>'C завтраками| Bed and breakfast'!#REF!</f>
        <v>#REF!</v>
      </c>
      <c r="AC5" s="156" t="e">
        <f>'C завтраками| Bed and breakfast'!#REF!</f>
        <v>#REF!</v>
      </c>
      <c r="AD5" s="156" t="e">
        <f>'C завтраками| Bed and breakfast'!#REF!</f>
        <v>#REF!</v>
      </c>
      <c r="AE5" s="156" t="e">
        <f>'C завтраками| Bed and breakfast'!#REF!</f>
        <v>#REF!</v>
      </c>
      <c r="AF5" s="156" t="e">
        <f>'C завтраками| Bed and breakfast'!#REF!</f>
        <v>#REF!</v>
      </c>
      <c r="AG5" s="156" t="e">
        <f>'C завтраками| Bed and breakfast'!#REF!</f>
        <v>#REF!</v>
      </c>
      <c r="AH5" s="156" t="e">
        <f>'C завтраками| Bed and breakfast'!#REF!</f>
        <v>#REF!</v>
      </c>
      <c r="AI5" s="156" t="e">
        <f>'C завтраками| Bed and breakfast'!#REF!</f>
        <v>#REF!</v>
      </c>
      <c r="AJ5" s="156" t="e">
        <f>'C завтраками| Bed and breakfast'!#REF!</f>
        <v>#REF!</v>
      </c>
      <c r="AK5" s="156" t="e">
        <f>'C завтраками| Bed and breakfast'!#REF!</f>
        <v>#REF!</v>
      </c>
      <c r="AL5" s="156" t="e">
        <f>'C завтраками| Bed and breakfast'!#REF!</f>
        <v>#REF!</v>
      </c>
      <c r="AM5" s="156" t="e">
        <f>'C завтраками| Bed and breakfast'!#REF!</f>
        <v>#REF!</v>
      </c>
      <c r="AN5" s="156" t="e">
        <f>'C завтраками| Bed and breakfast'!#REF!</f>
        <v>#REF!</v>
      </c>
      <c r="AO5" s="156" t="e">
        <f>'C завтраками| Bed and breakfast'!#REF!</f>
        <v>#REF!</v>
      </c>
      <c r="AP5" s="156" t="e">
        <f>'C завтраками| Bed and breakfast'!#REF!</f>
        <v>#REF!</v>
      </c>
      <c r="AQ5" s="156" t="e">
        <f>'C завтраками| Bed and breakfast'!#REF!</f>
        <v>#REF!</v>
      </c>
      <c r="AR5" s="156" t="e">
        <f>'C завтраками| Bed and breakfast'!#REF!</f>
        <v>#REF!</v>
      </c>
      <c r="AS5" s="156" t="e">
        <f>'C завтраками| Bed and breakfast'!#REF!</f>
        <v>#REF!</v>
      </c>
      <c r="AT5" s="156" t="e">
        <f>'C завтраками| Bed and breakfast'!#REF!</f>
        <v>#REF!</v>
      </c>
      <c r="AU5" s="156" t="e">
        <f>'C завтраками| Bed and breakfast'!#REF!</f>
        <v>#REF!</v>
      </c>
      <c r="AV5" s="156" t="e">
        <f>'C завтраками| Bed and breakfast'!#REF!</f>
        <v>#REF!</v>
      </c>
      <c r="AW5" s="156" t="e">
        <f>'C завтраками| Bed and breakfast'!#REF!</f>
        <v>#REF!</v>
      </c>
      <c r="AX5" s="156" t="e">
        <f>'C завтраками| Bed and breakfast'!#REF!</f>
        <v>#REF!</v>
      </c>
      <c r="AY5" s="156" t="e">
        <f>'C завтраками| Bed and breakfast'!#REF!</f>
        <v>#REF!</v>
      </c>
      <c r="AZ5" s="156" t="e">
        <f>'C завтраками| Bed and breakfast'!#REF!</f>
        <v>#REF!</v>
      </c>
      <c r="BA5" s="156" t="e">
        <f>'C завтраками| Bed and breakfast'!#REF!</f>
        <v>#REF!</v>
      </c>
      <c r="BB5" s="156" t="e">
        <f>'C завтраками| Bed and breakfast'!#REF!</f>
        <v>#REF!</v>
      </c>
      <c r="BC5" s="156" t="e">
        <f>'C завтраками| Bed and breakfast'!#REF!</f>
        <v>#REF!</v>
      </c>
      <c r="BD5" s="156" t="e">
        <f>'C завтраками| Bed and breakfast'!#REF!</f>
        <v>#REF!</v>
      </c>
    </row>
    <row r="6" spans="1:56" x14ac:dyDescent="0.2">
      <c r="A6" s="73" t="s">
        <v>144</v>
      </c>
    </row>
    <row r="7" spans="1:56" x14ac:dyDescent="0.2">
      <c r="A7" s="74">
        <v>1</v>
      </c>
      <c r="B7" s="113" t="e">
        <f>'C завтраками| Bed and breakfast'!#REF!*0.9</f>
        <v>#REF!</v>
      </c>
      <c r="C7" s="113" t="e">
        <f>'C завтраками| Bed and breakfast'!#REF!*0.9</f>
        <v>#REF!</v>
      </c>
      <c r="D7" s="113" t="e">
        <f>'C завтраками| Bed and breakfast'!#REF!*0.9</f>
        <v>#REF!</v>
      </c>
      <c r="E7" s="113" t="e">
        <f>'C завтраками| Bed and breakfast'!#REF!*0.9</f>
        <v>#REF!</v>
      </c>
      <c r="F7" s="113" t="e">
        <f>'C завтраками| Bed and breakfast'!#REF!*0.9</f>
        <v>#REF!</v>
      </c>
      <c r="G7" s="113" t="e">
        <f>'C завтраками| Bed and breakfast'!#REF!*0.9</f>
        <v>#REF!</v>
      </c>
      <c r="H7" s="113" t="e">
        <f>'C завтраками| Bed and breakfast'!#REF!*0.9</f>
        <v>#REF!</v>
      </c>
      <c r="I7" s="113" t="e">
        <f>'C завтраками| Bed and breakfast'!#REF!*0.9</f>
        <v>#REF!</v>
      </c>
      <c r="J7" s="113" t="e">
        <f>'C завтраками| Bed and breakfast'!#REF!*0.9</f>
        <v>#REF!</v>
      </c>
      <c r="K7" s="113" t="e">
        <f>'C завтраками| Bed and breakfast'!#REF!*0.9</f>
        <v>#REF!</v>
      </c>
      <c r="L7" s="113" t="e">
        <f>'C завтраками| Bed and breakfast'!#REF!*0.9</f>
        <v>#REF!</v>
      </c>
      <c r="M7" s="113" t="e">
        <f>'C завтраками| Bed and breakfast'!#REF!*0.9</f>
        <v>#REF!</v>
      </c>
      <c r="N7" s="113" t="e">
        <f>'C завтраками| Bed and breakfast'!#REF!*0.9</f>
        <v>#REF!</v>
      </c>
      <c r="O7" s="113" t="e">
        <f>'C завтраками| Bed and breakfast'!#REF!*0.9</f>
        <v>#REF!</v>
      </c>
      <c r="P7" s="113" t="e">
        <f>'C завтраками| Bed and breakfast'!#REF!*0.9</f>
        <v>#REF!</v>
      </c>
      <c r="Q7" s="113" t="e">
        <f>'C завтраками| Bed and breakfast'!#REF!*0.9</f>
        <v>#REF!</v>
      </c>
      <c r="R7" s="113" t="e">
        <f>'C завтраками| Bed and breakfast'!#REF!*0.9</f>
        <v>#REF!</v>
      </c>
      <c r="S7" s="113" t="e">
        <f>'C завтраками| Bed and breakfast'!#REF!*0.9</f>
        <v>#REF!</v>
      </c>
      <c r="T7" s="113" t="e">
        <f>'C завтраками| Bed and breakfast'!#REF!*0.9</f>
        <v>#REF!</v>
      </c>
      <c r="U7" s="113" t="e">
        <f>'C завтраками| Bed and breakfast'!#REF!*0.9</f>
        <v>#REF!</v>
      </c>
      <c r="V7" s="113" t="e">
        <f>'C завтраками| Bed and breakfast'!#REF!*0.9</f>
        <v>#REF!</v>
      </c>
      <c r="W7" s="113" t="e">
        <f>'C завтраками| Bed and breakfast'!#REF!*0.9</f>
        <v>#REF!</v>
      </c>
      <c r="X7" s="113" t="e">
        <f>'C завтраками| Bed and breakfast'!#REF!*0.9</f>
        <v>#REF!</v>
      </c>
      <c r="Y7" s="113" t="e">
        <f>'C завтраками| Bed and breakfast'!#REF!*0.9</f>
        <v>#REF!</v>
      </c>
      <c r="Z7" s="113" t="e">
        <f>'C завтраками| Bed and breakfast'!#REF!*0.9</f>
        <v>#REF!</v>
      </c>
      <c r="AA7" s="113" t="e">
        <f>'C завтраками| Bed and breakfast'!#REF!*0.9</f>
        <v>#REF!</v>
      </c>
      <c r="AB7" s="113" t="e">
        <f>'C завтраками| Bed and breakfast'!#REF!*0.9</f>
        <v>#REF!</v>
      </c>
      <c r="AC7" s="113" t="e">
        <f>'C завтраками| Bed and breakfast'!#REF!*0.9</f>
        <v>#REF!</v>
      </c>
      <c r="AD7" s="113" t="e">
        <f>'C завтраками| Bed and breakfast'!#REF!*0.9</f>
        <v>#REF!</v>
      </c>
      <c r="AE7" s="113" t="e">
        <f>'C завтраками| Bed and breakfast'!#REF!*0.9</f>
        <v>#REF!</v>
      </c>
      <c r="AF7" s="113" t="e">
        <f>'C завтраками| Bed and breakfast'!#REF!*0.9</f>
        <v>#REF!</v>
      </c>
      <c r="AG7" s="113" t="e">
        <f>'C завтраками| Bed and breakfast'!#REF!*0.9</f>
        <v>#REF!</v>
      </c>
      <c r="AH7" s="113" t="e">
        <f>'C завтраками| Bed and breakfast'!#REF!*0.9</f>
        <v>#REF!</v>
      </c>
      <c r="AI7" s="113" t="e">
        <f>'C завтраками| Bed and breakfast'!#REF!*0.9</f>
        <v>#REF!</v>
      </c>
      <c r="AJ7" s="113" t="e">
        <f>'C завтраками| Bed and breakfast'!#REF!*0.9</f>
        <v>#REF!</v>
      </c>
      <c r="AK7" s="113" t="e">
        <f>'C завтраками| Bed and breakfast'!#REF!*0.9</f>
        <v>#REF!</v>
      </c>
      <c r="AL7" s="113" t="e">
        <f>'C завтраками| Bed and breakfast'!#REF!*0.9</f>
        <v>#REF!</v>
      </c>
      <c r="AM7" s="113" t="e">
        <f>'C завтраками| Bed and breakfast'!#REF!*0.9</f>
        <v>#REF!</v>
      </c>
      <c r="AN7" s="113" t="e">
        <f>'C завтраками| Bed and breakfast'!#REF!*0.9</f>
        <v>#REF!</v>
      </c>
      <c r="AO7" s="113" t="e">
        <f>'C завтраками| Bed and breakfast'!#REF!*0.9</f>
        <v>#REF!</v>
      </c>
      <c r="AP7" s="113" t="e">
        <f>'C завтраками| Bed and breakfast'!#REF!*0.9</f>
        <v>#REF!</v>
      </c>
      <c r="AQ7" s="113" t="e">
        <f>'C завтраками| Bed and breakfast'!#REF!*0.9</f>
        <v>#REF!</v>
      </c>
      <c r="AR7" s="113" t="e">
        <f>'C завтраками| Bed and breakfast'!#REF!*0.9</f>
        <v>#REF!</v>
      </c>
      <c r="AS7" s="113" t="e">
        <f>'C завтраками| Bed and breakfast'!#REF!*0.9</f>
        <v>#REF!</v>
      </c>
      <c r="AT7" s="113" t="e">
        <f>'C завтраками| Bed and breakfast'!#REF!*0.9</f>
        <v>#REF!</v>
      </c>
      <c r="AU7" s="113" t="e">
        <f>'C завтраками| Bed and breakfast'!#REF!*0.9</f>
        <v>#REF!</v>
      </c>
      <c r="AV7" s="113" t="e">
        <f>'C завтраками| Bed and breakfast'!#REF!*0.9</f>
        <v>#REF!</v>
      </c>
      <c r="AW7" s="113" t="e">
        <f>'C завтраками| Bed and breakfast'!#REF!*0.9</f>
        <v>#REF!</v>
      </c>
      <c r="AX7" s="113" t="e">
        <f>'C завтраками| Bed and breakfast'!#REF!*0.9</f>
        <v>#REF!</v>
      </c>
      <c r="AY7" s="113" t="e">
        <f>'C завтраками| Bed and breakfast'!#REF!*0.9</f>
        <v>#REF!</v>
      </c>
      <c r="AZ7" s="113" t="e">
        <f>'C завтраками| Bed and breakfast'!#REF!*0.9</f>
        <v>#REF!</v>
      </c>
      <c r="BA7" s="113" t="e">
        <f>'C завтраками| Bed and breakfast'!#REF!*0.9</f>
        <v>#REF!</v>
      </c>
      <c r="BB7" s="113" t="e">
        <f>'C завтраками| Bed and breakfast'!#REF!*0.9</f>
        <v>#REF!</v>
      </c>
      <c r="BC7" s="113" t="e">
        <f>'C завтраками| Bed and breakfast'!#REF!*0.9</f>
        <v>#REF!</v>
      </c>
      <c r="BD7" s="113" t="e">
        <f>'C завтраками| Bed and breakfast'!#REF!*0.9</f>
        <v>#REF!</v>
      </c>
    </row>
    <row r="8" spans="1:56" x14ac:dyDescent="0.2">
      <c r="A8" s="74">
        <v>2</v>
      </c>
      <c r="B8" s="113" t="e">
        <f>'C завтраками| Bed and breakfast'!#REF!*0.9</f>
        <v>#REF!</v>
      </c>
      <c r="C8" s="113" t="e">
        <f>'C завтраками| Bed and breakfast'!#REF!*0.9</f>
        <v>#REF!</v>
      </c>
      <c r="D8" s="113" t="e">
        <f>'C завтраками| Bed and breakfast'!#REF!*0.9</f>
        <v>#REF!</v>
      </c>
      <c r="E8" s="113" t="e">
        <f>'C завтраками| Bed and breakfast'!#REF!*0.9</f>
        <v>#REF!</v>
      </c>
      <c r="F8" s="113" t="e">
        <f>'C завтраками| Bed and breakfast'!#REF!*0.9</f>
        <v>#REF!</v>
      </c>
      <c r="G8" s="113" t="e">
        <f>'C завтраками| Bed and breakfast'!#REF!*0.9</f>
        <v>#REF!</v>
      </c>
      <c r="H8" s="113" t="e">
        <f>'C завтраками| Bed and breakfast'!#REF!*0.9</f>
        <v>#REF!</v>
      </c>
      <c r="I8" s="113" t="e">
        <f>'C завтраками| Bed and breakfast'!#REF!*0.9</f>
        <v>#REF!</v>
      </c>
      <c r="J8" s="113" t="e">
        <f>'C завтраками| Bed and breakfast'!#REF!*0.9</f>
        <v>#REF!</v>
      </c>
      <c r="K8" s="113" t="e">
        <f>'C завтраками| Bed and breakfast'!#REF!*0.9</f>
        <v>#REF!</v>
      </c>
      <c r="L8" s="113" t="e">
        <f>'C завтраками| Bed and breakfast'!#REF!*0.9</f>
        <v>#REF!</v>
      </c>
      <c r="M8" s="113" t="e">
        <f>'C завтраками| Bed and breakfast'!#REF!*0.9</f>
        <v>#REF!</v>
      </c>
      <c r="N8" s="113" t="e">
        <f>'C завтраками| Bed and breakfast'!#REF!*0.9</f>
        <v>#REF!</v>
      </c>
      <c r="O8" s="113" t="e">
        <f>'C завтраками| Bed and breakfast'!#REF!*0.9</f>
        <v>#REF!</v>
      </c>
      <c r="P8" s="113" t="e">
        <f>'C завтраками| Bed and breakfast'!#REF!*0.9</f>
        <v>#REF!</v>
      </c>
      <c r="Q8" s="113" t="e">
        <f>'C завтраками| Bed and breakfast'!#REF!*0.9</f>
        <v>#REF!</v>
      </c>
      <c r="R8" s="113" t="e">
        <f>'C завтраками| Bed and breakfast'!#REF!*0.9</f>
        <v>#REF!</v>
      </c>
      <c r="S8" s="113" t="e">
        <f>'C завтраками| Bed and breakfast'!#REF!*0.9</f>
        <v>#REF!</v>
      </c>
      <c r="T8" s="113" t="e">
        <f>'C завтраками| Bed and breakfast'!#REF!*0.9</f>
        <v>#REF!</v>
      </c>
      <c r="U8" s="113" t="e">
        <f>'C завтраками| Bed and breakfast'!#REF!*0.9</f>
        <v>#REF!</v>
      </c>
      <c r="V8" s="113" t="e">
        <f>'C завтраками| Bed and breakfast'!#REF!*0.9</f>
        <v>#REF!</v>
      </c>
      <c r="W8" s="113" t="e">
        <f>'C завтраками| Bed and breakfast'!#REF!*0.9</f>
        <v>#REF!</v>
      </c>
      <c r="X8" s="113" t="e">
        <f>'C завтраками| Bed and breakfast'!#REF!*0.9</f>
        <v>#REF!</v>
      </c>
      <c r="Y8" s="113" t="e">
        <f>'C завтраками| Bed and breakfast'!#REF!*0.9</f>
        <v>#REF!</v>
      </c>
      <c r="Z8" s="113" t="e">
        <f>'C завтраками| Bed and breakfast'!#REF!*0.9</f>
        <v>#REF!</v>
      </c>
      <c r="AA8" s="113" t="e">
        <f>'C завтраками| Bed and breakfast'!#REF!*0.9</f>
        <v>#REF!</v>
      </c>
      <c r="AB8" s="113" t="e">
        <f>'C завтраками| Bed and breakfast'!#REF!*0.9</f>
        <v>#REF!</v>
      </c>
      <c r="AC8" s="113" t="e">
        <f>'C завтраками| Bed and breakfast'!#REF!*0.9</f>
        <v>#REF!</v>
      </c>
      <c r="AD8" s="113" t="e">
        <f>'C завтраками| Bed and breakfast'!#REF!*0.9</f>
        <v>#REF!</v>
      </c>
      <c r="AE8" s="113" t="e">
        <f>'C завтраками| Bed and breakfast'!#REF!*0.9</f>
        <v>#REF!</v>
      </c>
      <c r="AF8" s="113" t="e">
        <f>'C завтраками| Bed and breakfast'!#REF!*0.9</f>
        <v>#REF!</v>
      </c>
      <c r="AG8" s="113" t="e">
        <f>'C завтраками| Bed and breakfast'!#REF!*0.9</f>
        <v>#REF!</v>
      </c>
      <c r="AH8" s="113" t="e">
        <f>'C завтраками| Bed and breakfast'!#REF!*0.9</f>
        <v>#REF!</v>
      </c>
      <c r="AI8" s="113" t="e">
        <f>'C завтраками| Bed and breakfast'!#REF!*0.9</f>
        <v>#REF!</v>
      </c>
      <c r="AJ8" s="113" t="e">
        <f>'C завтраками| Bed and breakfast'!#REF!*0.9</f>
        <v>#REF!</v>
      </c>
      <c r="AK8" s="113" t="e">
        <f>'C завтраками| Bed and breakfast'!#REF!*0.9</f>
        <v>#REF!</v>
      </c>
      <c r="AL8" s="113" t="e">
        <f>'C завтраками| Bed and breakfast'!#REF!*0.9</f>
        <v>#REF!</v>
      </c>
      <c r="AM8" s="113" t="e">
        <f>'C завтраками| Bed and breakfast'!#REF!*0.9</f>
        <v>#REF!</v>
      </c>
      <c r="AN8" s="113" t="e">
        <f>'C завтраками| Bed and breakfast'!#REF!*0.9</f>
        <v>#REF!</v>
      </c>
      <c r="AO8" s="113" t="e">
        <f>'C завтраками| Bed and breakfast'!#REF!*0.9</f>
        <v>#REF!</v>
      </c>
      <c r="AP8" s="113" t="e">
        <f>'C завтраками| Bed and breakfast'!#REF!*0.9</f>
        <v>#REF!</v>
      </c>
      <c r="AQ8" s="113" t="e">
        <f>'C завтраками| Bed and breakfast'!#REF!*0.9</f>
        <v>#REF!</v>
      </c>
      <c r="AR8" s="113" t="e">
        <f>'C завтраками| Bed and breakfast'!#REF!*0.9</f>
        <v>#REF!</v>
      </c>
      <c r="AS8" s="113" t="e">
        <f>'C завтраками| Bed and breakfast'!#REF!*0.9</f>
        <v>#REF!</v>
      </c>
      <c r="AT8" s="113" t="e">
        <f>'C завтраками| Bed and breakfast'!#REF!*0.9</f>
        <v>#REF!</v>
      </c>
      <c r="AU8" s="113" t="e">
        <f>'C завтраками| Bed and breakfast'!#REF!*0.9</f>
        <v>#REF!</v>
      </c>
      <c r="AV8" s="113" t="e">
        <f>'C завтраками| Bed and breakfast'!#REF!*0.9</f>
        <v>#REF!</v>
      </c>
      <c r="AW8" s="113" t="e">
        <f>'C завтраками| Bed and breakfast'!#REF!*0.9</f>
        <v>#REF!</v>
      </c>
      <c r="AX8" s="113" t="e">
        <f>'C завтраками| Bed and breakfast'!#REF!*0.9</f>
        <v>#REF!</v>
      </c>
      <c r="AY8" s="113" t="e">
        <f>'C завтраками| Bed and breakfast'!#REF!*0.9</f>
        <v>#REF!</v>
      </c>
      <c r="AZ8" s="113" t="e">
        <f>'C завтраками| Bed and breakfast'!#REF!*0.9</f>
        <v>#REF!</v>
      </c>
      <c r="BA8" s="113" t="e">
        <f>'C завтраками| Bed and breakfast'!#REF!*0.9</f>
        <v>#REF!</v>
      </c>
      <c r="BB8" s="113" t="e">
        <f>'C завтраками| Bed and breakfast'!#REF!*0.9</f>
        <v>#REF!</v>
      </c>
      <c r="BC8" s="113" t="e">
        <f>'C завтраками| Bed and breakfast'!#REF!*0.9</f>
        <v>#REF!</v>
      </c>
      <c r="BD8" s="113" t="e">
        <f>'C завтраками| Bed and breakfast'!#REF!*0.9</f>
        <v>#REF!</v>
      </c>
    </row>
    <row r="9" spans="1:56"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row>
    <row r="10" spans="1:56" x14ac:dyDescent="0.2">
      <c r="A10" s="74">
        <v>1</v>
      </c>
      <c r="B10" s="113" t="e">
        <f>'C завтраками| Bed and breakfast'!#REF!*0.9</f>
        <v>#REF!</v>
      </c>
      <c r="C10" s="113" t="e">
        <f>'C завтраками| Bed and breakfast'!#REF!*0.9</f>
        <v>#REF!</v>
      </c>
      <c r="D10" s="113" t="e">
        <f>'C завтраками| Bed and breakfast'!#REF!*0.9</f>
        <v>#REF!</v>
      </c>
      <c r="E10" s="113" t="e">
        <f>'C завтраками| Bed and breakfast'!#REF!*0.9</f>
        <v>#REF!</v>
      </c>
      <c r="F10" s="113" t="e">
        <f>'C завтраками| Bed and breakfast'!#REF!*0.9</f>
        <v>#REF!</v>
      </c>
      <c r="G10" s="113" t="e">
        <f>'C завтраками| Bed and breakfast'!#REF!*0.9</f>
        <v>#REF!</v>
      </c>
      <c r="H10" s="113" t="e">
        <f>'C завтраками| Bed and breakfast'!#REF!*0.9</f>
        <v>#REF!</v>
      </c>
      <c r="I10" s="113" t="e">
        <f>'C завтраками| Bed and breakfast'!#REF!*0.9</f>
        <v>#REF!</v>
      </c>
      <c r="J10" s="113" t="e">
        <f>'C завтраками| Bed and breakfast'!#REF!*0.9</f>
        <v>#REF!</v>
      </c>
      <c r="K10" s="113" t="e">
        <f>'C завтраками| Bed and breakfast'!#REF!*0.9</f>
        <v>#REF!</v>
      </c>
      <c r="L10" s="113" t="e">
        <f>'C завтраками| Bed and breakfast'!#REF!*0.9</f>
        <v>#REF!</v>
      </c>
      <c r="M10" s="113" t="e">
        <f>'C завтраками| Bed and breakfast'!#REF!*0.9</f>
        <v>#REF!</v>
      </c>
      <c r="N10" s="113" t="e">
        <f>'C завтраками| Bed and breakfast'!#REF!*0.9</f>
        <v>#REF!</v>
      </c>
      <c r="O10" s="113" t="e">
        <f>'C завтраками| Bed and breakfast'!#REF!*0.9</f>
        <v>#REF!</v>
      </c>
      <c r="P10" s="113" t="e">
        <f>'C завтраками| Bed and breakfast'!#REF!*0.9</f>
        <v>#REF!</v>
      </c>
      <c r="Q10" s="113" t="e">
        <f>'C завтраками| Bed and breakfast'!#REF!*0.9</f>
        <v>#REF!</v>
      </c>
      <c r="R10" s="113" t="e">
        <f>'C завтраками| Bed and breakfast'!#REF!*0.9</f>
        <v>#REF!</v>
      </c>
      <c r="S10" s="113" t="e">
        <f>'C завтраками| Bed and breakfast'!#REF!*0.9</f>
        <v>#REF!</v>
      </c>
      <c r="T10" s="113" t="e">
        <f>'C завтраками| Bed and breakfast'!#REF!*0.9</f>
        <v>#REF!</v>
      </c>
      <c r="U10" s="113" t="e">
        <f>'C завтраками| Bed and breakfast'!#REF!*0.9</f>
        <v>#REF!</v>
      </c>
      <c r="V10" s="113" t="e">
        <f>'C завтраками| Bed and breakfast'!#REF!*0.9</f>
        <v>#REF!</v>
      </c>
      <c r="W10" s="113" t="e">
        <f>'C завтраками| Bed and breakfast'!#REF!*0.9</f>
        <v>#REF!</v>
      </c>
      <c r="X10" s="113" t="e">
        <f>'C завтраками| Bed and breakfast'!#REF!*0.9</f>
        <v>#REF!</v>
      </c>
      <c r="Y10" s="113" t="e">
        <f>'C завтраками| Bed and breakfast'!#REF!*0.9</f>
        <v>#REF!</v>
      </c>
      <c r="Z10" s="113" t="e">
        <f>'C завтраками| Bed and breakfast'!#REF!*0.9</f>
        <v>#REF!</v>
      </c>
      <c r="AA10" s="113" t="e">
        <f>'C завтраками| Bed and breakfast'!#REF!*0.9</f>
        <v>#REF!</v>
      </c>
      <c r="AB10" s="113" t="e">
        <f>'C завтраками| Bed and breakfast'!#REF!*0.9</f>
        <v>#REF!</v>
      </c>
      <c r="AC10" s="113" t="e">
        <f>'C завтраками| Bed and breakfast'!#REF!*0.9</f>
        <v>#REF!</v>
      </c>
      <c r="AD10" s="113" t="e">
        <f>'C завтраками| Bed and breakfast'!#REF!*0.9</f>
        <v>#REF!</v>
      </c>
      <c r="AE10" s="113" t="e">
        <f>'C завтраками| Bed and breakfast'!#REF!*0.9</f>
        <v>#REF!</v>
      </c>
      <c r="AF10" s="113" t="e">
        <f>'C завтраками| Bed and breakfast'!#REF!*0.9</f>
        <v>#REF!</v>
      </c>
      <c r="AG10" s="113" t="e">
        <f>'C завтраками| Bed and breakfast'!#REF!*0.9</f>
        <v>#REF!</v>
      </c>
      <c r="AH10" s="113" t="e">
        <f>'C завтраками| Bed and breakfast'!#REF!*0.9</f>
        <v>#REF!</v>
      </c>
      <c r="AI10" s="113" t="e">
        <f>'C завтраками| Bed and breakfast'!#REF!*0.9</f>
        <v>#REF!</v>
      </c>
      <c r="AJ10" s="113" t="e">
        <f>'C завтраками| Bed and breakfast'!#REF!*0.9</f>
        <v>#REF!</v>
      </c>
      <c r="AK10" s="113" t="e">
        <f>'C завтраками| Bed and breakfast'!#REF!*0.9</f>
        <v>#REF!</v>
      </c>
      <c r="AL10" s="113" t="e">
        <f>'C завтраками| Bed and breakfast'!#REF!*0.9</f>
        <v>#REF!</v>
      </c>
      <c r="AM10" s="113" t="e">
        <f>'C завтраками| Bed and breakfast'!#REF!*0.9</f>
        <v>#REF!</v>
      </c>
      <c r="AN10" s="113" t="e">
        <f>'C завтраками| Bed and breakfast'!#REF!*0.9</f>
        <v>#REF!</v>
      </c>
      <c r="AO10" s="113" t="e">
        <f>'C завтраками| Bed and breakfast'!#REF!*0.9</f>
        <v>#REF!</v>
      </c>
      <c r="AP10" s="113" t="e">
        <f>'C завтраками| Bed and breakfast'!#REF!*0.9</f>
        <v>#REF!</v>
      </c>
      <c r="AQ10" s="113" t="e">
        <f>'C завтраками| Bed and breakfast'!#REF!*0.9</f>
        <v>#REF!</v>
      </c>
      <c r="AR10" s="113" t="e">
        <f>'C завтраками| Bed and breakfast'!#REF!*0.9</f>
        <v>#REF!</v>
      </c>
      <c r="AS10" s="113" t="e">
        <f>'C завтраками| Bed and breakfast'!#REF!*0.9</f>
        <v>#REF!</v>
      </c>
      <c r="AT10" s="113" t="e">
        <f>'C завтраками| Bed and breakfast'!#REF!*0.9</f>
        <v>#REF!</v>
      </c>
      <c r="AU10" s="113" t="e">
        <f>'C завтраками| Bed and breakfast'!#REF!*0.9</f>
        <v>#REF!</v>
      </c>
      <c r="AV10" s="113" t="e">
        <f>'C завтраками| Bed and breakfast'!#REF!*0.9</f>
        <v>#REF!</v>
      </c>
      <c r="AW10" s="113" t="e">
        <f>'C завтраками| Bed and breakfast'!#REF!*0.9</f>
        <v>#REF!</v>
      </c>
      <c r="AX10" s="113" t="e">
        <f>'C завтраками| Bed and breakfast'!#REF!*0.9</f>
        <v>#REF!</v>
      </c>
      <c r="AY10" s="113" t="e">
        <f>'C завтраками| Bed and breakfast'!#REF!*0.9</f>
        <v>#REF!</v>
      </c>
      <c r="AZ10" s="113" t="e">
        <f>'C завтраками| Bed and breakfast'!#REF!*0.9</f>
        <v>#REF!</v>
      </c>
      <c r="BA10" s="113" t="e">
        <f>'C завтраками| Bed and breakfast'!#REF!*0.9</f>
        <v>#REF!</v>
      </c>
      <c r="BB10" s="113" t="e">
        <f>'C завтраками| Bed and breakfast'!#REF!*0.9</f>
        <v>#REF!</v>
      </c>
      <c r="BC10" s="113" t="e">
        <f>'C завтраками| Bed and breakfast'!#REF!*0.9</f>
        <v>#REF!</v>
      </c>
      <c r="BD10" s="113" t="e">
        <f>'C завтраками| Bed and breakfast'!#REF!*0.9</f>
        <v>#REF!</v>
      </c>
    </row>
    <row r="11" spans="1:56" x14ac:dyDescent="0.2">
      <c r="A11" s="74">
        <v>2</v>
      </c>
      <c r="B11" s="113" t="e">
        <f>'C завтраками| Bed and breakfast'!#REF!*0.9</f>
        <v>#REF!</v>
      </c>
      <c r="C11" s="113" t="e">
        <f>'C завтраками| Bed and breakfast'!#REF!*0.9</f>
        <v>#REF!</v>
      </c>
      <c r="D11" s="113" t="e">
        <f>'C завтраками| Bed and breakfast'!#REF!*0.9</f>
        <v>#REF!</v>
      </c>
      <c r="E11" s="113" t="e">
        <f>'C завтраками| Bed and breakfast'!#REF!*0.9</f>
        <v>#REF!</v>
      </c>
      <c r="F11" s="113" t="e">
        <f>'C завтраками| Bed and breakfast'!#REF!*0.9</f>
        <v>#REF!</v>
      </c>
      <c r="G11" s="113" t="e">
        <f>'C завтраками| Bed and breakfast'!#REF!*0.9</f>
        <v>#REF!</v>
      </c>
      <c r="H11" s="113" t="e">
        <f>'C завтраками| Bed and breakfast'!#REF!*0.9</f>
        <v>#REF!</v>
      </c>
      <c r="I11" s="113" t="e">
        <f>'C завтраками| Bed and breakfast'!#REF!*0.9</f>
        <v>#REF!</v>
      </c>
      <c r="J11" s="113" t="e">
        <f>'C завтраками| Bed and breakfast'!#REF!*0.9</f>
        <v>#REF!</v>
      </c>
      <c r="K11" s="113" t="e">
        <f>'C завтраками| Bed and breakfast'!#REF!*0.9</f>
        <v>#REF!</v>
      </c>
      <c r="L11" s="113" t="e">
        <f>'C завтраками| Bed and breakfast'!#REF!*0.9</f>
        <v>#REF!</v>
      </c>
      <c r="M11" s="113" t="e">
        <f>'C завтраками| Bed and breakfast'!#REF!*0.9</f>
        <v>#REF!</v>
      </c>
      <c r="N11" s="113" t="e">
        <f>'C завтраками| Bed and breakfast'!#REF!*0.9</f>
        <v>#REF!</v>
      </c>
      <c r="O11" s="113" t="e">
        <f>'C завтраками| Bed and breakfast'!#REF!*0.9</f>
        <v>#REF!</v>
      </c>
      <c r="P11" s="113" t="e">
        <f>'C завтраками| Bed and breakfast'!#REF!*0.9</f>
        <v>#REF!</v>
      </c>
      <c r="Q11" s="113" t="e">
        <f>'C завтраками| Bed and breakfast'!#REF!*0.9</f>
        <v>#REF!</v>
      </c>
      <c r="R11" s="113" t="e">
        <f>'C завтраками| Bed and breakfast'!#REF!*0.9</f>
        <v>#REF!</v>
      </c>
      <c r="S11" s="113" t="e">
        <f>'C завтраками| Bed and breakfast'!#REF!*0.9</f>
        <v>#REF!</v>
      </c>
      <c r="T11" s="113" t="e">
        <f>'C завтраками| Bed and breakfast'!#REF!*0.9</f>
        <v>#REF!</v>
      </c>
      <c r="U11" s="113" t="e">
        <f>'C завтраками| Bed and breakfast'!#REF!*0.9</f>
        <v>#REF!</v>
      </c>
      <c r="V11" s="113" t="e">
        <f>'C завтраками| Bed and breakfast'!#REF!*0.9</f>
        <v>#REF!</v>
      </c>
      <c r="W11" s="113" t="e">
        <f>'C завтраками| Bed and breakfast'!#REF!*0.9</f>
        <v>#REF!</v>
      </c>
      <c r="X11" s="113" t="e">
        <f>'C завтраками| Bed and breakfast'!#REF!*0.9</f>
        <v>#REF!</v>
      </c>
      <c r="Y11" s="113" t="e">
        <f>'C завтраками| Bed and breakfast'!#REF!*0.9</f>
        <v>#REF!</v>
      </c>
      <c r="Z11" s="113" t="e">
        <f>'C завтраками| Bed and breakfast'!#REF!*0.9</f>
        <v>#REF!</v>
      </c>
      <c r="AA11" s="113" t="e">
        <f>'C завтраками| Bed and breakfast'!#REF!*0.9</f>
        <v>#REF!</v>
      </c>
      <c r="AB11" s="113" t="e">
        <f>'C завтраками| Bed and breakfast'!#REF!*0.9</f>
        <v>#REF!</v>
      </c>
      <c r="AC11" s="113" t="e">
        <f>'C завтраками| Bed and breakfast'!#REF!*0.9</f>
        <v>#REF!</v>
      </c>
      <c r="AD11" s="113" t="e">
        <f>'C завтраками| Bed and breakfast'!#REF!*0.9</f>
        <v>#REF!</v>
      </c>
      <c r="AE11" s="113" t="e">
        <f>'C завтраками| Bed and breakfast'!#REF!*0.9</f>
        <v>#REF!</v>
      </c>
      <c r="AF11" s="113" t="e">
        <f>'C завтраками| Bed and breakfast'!#REF!*0.9</f>
        <v>#REF!</v>
      </c>
      <c r="AG11" s="113" t="e">
        <f>'C завтраками| Bed and breakfast'!#REF!*0.9</f>
        <v>#REF!</v>
      </c>
      <c r="AH11" s="113" t="e">
        <f>'C завтраками| Bed and breakfast'!#REF!*0.9</f>
        <v>#REF!</v>
      </c>
      <c r="AI11" s="113" t="e">
        <f>'C завтраками| Bed and breakfast'!#REF!*0.9</f>
        <v>#REF!</v>
      </c>
      <c r="AJ11" s="113" t="e">
        <f>'C завтраками| Bed and breakfast'!#REF!*0.9</f>
        <v>#REF!</v>
      </c>
      <c r="AK11" s="113" t="e">
        <f>'C завтраками| Bed and breakfast'!#REF!*0.9</f>
        <v>#REF!</v>
      </c>
      <c r="AL11" s="113" t="e">
        <f>'C завтраками| Bed and breakfast'!#REF!*0.9</f>
        <v>#REF!</v>
      </c>
      <c r="AM11" s="113" t="e">
        <f>'C завтраками| Bed and breakfast'!#REF!*0.9</f>
        <v>#REF!</v>
      </c>
      <c r="AN11" s="113" t="e">
        <f>'C завтраками| Bed and breakfast'!#REF!*0.9</f>
        <v>#REF!</v>
      </c>
      <c r="AO11" s="113" t="e">
        <f>'C завтраками| Bed and breakfast'!#REF!*0.9</f>
        <v>#REF!</v>
      </c>
      <c r="AP11" s="113" t="e">
        <f>'C завтраками| Bed and breakfast'!#REF!*0.9</f>
        <v>#REF!</v>
      </c>
      <c r="AQ11" s="113" t="e">
        <f>'C завтраками| Bed and breakfast'!#REF!*0.9</f>
        <v>#REF!</v>
      </c>
      <c r="AR11" s="113" t="e">
        <f>'C завтраками| Bed and breakfast'!#REF!*0.9</f>
        <v>#REF!</v>
      </c>
      <c r="AS11" s="113" t="e">
        <f>'C завтраками| Bed and breakfast'!#REF!*0.9</f>
        <v>#REF!</v>
      </c>
      <c r="AT11" s="113" t="e">
        <f>'C завтраками| Bed and breakfast'!#REF!*0.9</f>
        <v>#REF!</v>
      </c>
      <c r="AU11" s="113" t="e">
        <f>'C завтраками| Bed and breakfast'!#REF!*0.9</f>
        <v>#REF!</v>
      </c>
      <c r="AV11" s="113" t="e">
        <f>'C завтраками| Bed and breakfast'!#REF!*0.9</f>
        <v>#REF!</v>
      </c>
      <c r="AW11" s="113" t="e">
        <f>'C завтраками| Bed and breakfast'!#REF!*0.9</f>
        <v>#REF!</v>
      </c>
      <c r="AX11" s="113" t="e">
        <f>'C завтраками| Bed and breakfast'!#REF!*0.9</f>
        <v>#REF!</v>
      </c>
      <c r="AY11" s="113" t="e">
        <f>'C завтраками| Bed and breakfast'!#REF!*0.9</f>
        <v>#REF!</v>
      </c>
      <c r="AZ11" s="113" t="e">
        <f>'C завтраками| Bed and breakfast'!#REF!*0.9</f>
        <v>#REF!</v>
      </c>
      <c r="BA11" s="113" t="e">
        <f>'C завтраками| Bed and breakfast'!#REF!*0.9</f>
        <v>#REF!</v>
      </c>
      <c r="BB11" s="113" t="e">
        <f>'C завтраками| Bed and breakfast'!#REF!*0.9</f>
        <v>#REF!</v>
      </c>
      <c r="BC11" s="113" t="e">
        <f>'C завтраками| Bed and breakfast'!#REF!*0.9</f>
        <v>#REF!</v>
      </c>
      <c r="BD11" s="113" t="e">
        <f>'C завтраками| Bed and breakfast'!#REF!*0.9</f>
        <v>#REF!</v>
      </c>
    </row>
    <row r="12" spans="1:56"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row>
    <row r="13" spans="1:56" x14ac:dyDescent="0.2">
      <c r="A13" s="87">
        <v>1</v>
      </c>
      <c r="B13" s="113" t="e">
        <f>'C завтраками| Bed and breakfast'!#REF!*0.9</f>
        <v>#REF!</v>
      </c>
      <c r="C13" s="113" t="e">
        <f>'C завтраками| Bed and breakfast'!#REF!*0.9</f>
        <v>#REF!</v>
      </c>
      <c r="D13" s="113" t="e">
        <f>'C завтраками| Bed and breakfast'!#REF!*0.9</f>
        <v>#REF!</v>
      </c>
      <c r="E13" s="113" t="e">
        <f>'C завтраками| Bed and breakfast'!#REF!*0.9</f>
        <v>#REF!</v>
      </c>
      <c r="F13" s="113" t="e">
        <f>'C завтраками| Bed and breakfast'!#REF!*0.9</f>
        <v>#REF!</v>
      </c>
      <c r="G13" s="113" t="e">
        <f>'C завтраками| Bed and breakfast'!#REF!*0.9</f>
        <v>#REF!</v>
      </c>
      <c r="H13" s="113" t="e">
        <f>'C завтраками| Bed and breakfast'!#REF!*0.9</f>
        <v>#REF!</v>
      </c>
      <c r="I13" s="113" t="e">
        <f>'C завтраками| Bed and breakfast'!#REF!*0.9</f>
        <v>#REF!</v>
      </c>
      <c r="J13" s="113" t="e">
        <f>'C завтраками| Bed and breakfast'!#REF!*0.9</f>
        <v>#REF!</v>
      </c>
      <c r="K13" s="113" t="e">
        <f>'C завтраками| Bed and breakfast'!#REF!*0.9</f>
        <v>#REF!</v>
      </c>
      <c r="L13" s="113" t="e">
        <f>'C завтраками| Bed and breakfast'!#REF!*0.9</f>
        <v>#REF!</v>
      </c>
      <c r="M13" s="113" t="e">
        <f>'C завтраками| Bed and breakfast'!#REF!*0.9</f>
        <v>#REF!</v>
      </c>
      <c r="N13" s="113" t="e">
        <f>'C завтраками| Bed and breakfast'!#REF!*0.9</f>
        <v>#REF!</v>
      </c>
      <c r="O13" s="113" t="e">
        <f>'C завтраками| Bed and breakfast'!#REF!*0.9</f>
        <v>#REF!</v>
      </c>
      <c r="P13" s="113" t="e">
        <f>'C завтраками| Bed and breakfast'!#REF!*0.9</f>
        <v>#REF!</v>
      </c>
      <c r="Q13" s="113" t="e">
        <f>'C завтраками| Bed and breakfast'!#REF!*0.9</f>
        <v>#REF!</v>
      </c>
      <c r="R13" s="113" t="e">
        <f>'C завтраками| Bed and breakfast'!#REF!*0.9</f>
        <v>#REF!</v>
      </c>
      <c r="S13" s="113" t="e">
        <f>'C завтраками| Bed and breakfast'!#REF!*0.9</f>
        <v>#REF!</v>
      </c>
      <c r="T13" s="113" t="e">
        <f>'C завтраками| Bed and breakfast'!#REF!*0.9</f>
        <v>#REF!</v>
      </c>
      <c r="U13" s="113" t="e">
        <f>'C завтраками| Bed and breakfast'!#REF!*0.9</f>
        <v>#REF!</v>
      </c>
      <c r="V13" s="113" t="e">
        <f>'C завтраками| Bed and breakfast'!#REF!*0.9</f>
        <v>#REF!</v>
      </c>
      <c r="W13" s="113" t="e">
        <f>'C завтраками| Bed and breakfast'!#REF!*0.9</f>
        <v>#REF!</v>
      </c>
      <c r="X13" s="113" t="e">
        <f>'C завтраками| Bed and breakfast'!#REF!*0.9</f>
        <v>#REF!</v>
      </c>
      <c r="Y13" s="113" t="e">
        <f>'C завтраками| Bed and breakfast'!#REF!*0.9</f>
        <v>#REF!</v>
      </c>
      <c r="Z13" s="113" t="e">
        <f>'C завтраками| Bed and breakfast'!#REF!*0.9</f>
        <v>#REF!</v>
      </c>
      <c r="AA13" s="113" t="e">
        <f>'C завтраками| Bed and breakfast'!#REF!*0.9</f>
        <v>#REF!</v>
      </c>
      <c r="AB13" s="113" t="e">
        <f>'C завтраками| Bed and breakfast'!#REF!*0.9</f>
        <v>#REF!</v>
      </c>
      <c r="AC13" s="113" t="e">
        <f>'C завтраками| Bed and breakfast'!#REF!*0.9</f>
        <v>#REF!</v>
      </c>
      <c r="AD13" s="113" t="e">
        <f>'C завтраками| Bed and breakfast'!#REF!*0.9</f>
        <v>#REF!</v>
      </c>
      <c r="AE13" s="113" t="e">
        <f>'C завтраками| Bed and breakfast'!#REF!*0.9</f>
        <v>#REF!</v>
      </c>
      <c r="AF13" s="113" t="e">
        <f>'C завтраками| Bed and breakfast'!#REF!*0.9</f>
        <v>#REF!</v>
      </c>
      <c r="AG13" s="113" t="e">
        <f>'C завтраками| Bed and breakfast'!#REF!*0.9</f>
        <v>#REF!</v>
      </c>
      <c r="AH13" s="113" t="e">
        <f>'C завтраками| Bed and breakfast'!#REF!*0.9</f>
        <v>#REF!</v>
      </c>
      <c r="AI13" s="113" t="e">
        <f>'C завтраками| Bed and breakfast'!#REF!*0.9</f>
        <v>#REF!</v>
      </c>
      <c r="AJ13" s="113" t="e">
        <f>'C завтраками| Bed and breakfast'!#REF!*0.9</f>
        <v>#REF!</v>
      </c>
      <c r="AK13" s="113" t="e">
        <f>'C завтраками| Bed and breakfast'!#REF!*0.9</f>
        <v>#REF!</v>
      </c>
      <c r="AL13" s="113" t="e">
        <f>'C завтраками| Bed and breakfast'!#REF!*0.9</f>
        <v>#REF!</v>
      </c>
      <c r="AM13" s="113" t="e">
        <f>'C завтраками| Bed and breakfast'!#REF!*0.9</f>
        <v>#REF!</v>
      </c>
      <c r="AN13" s="113" t="e">
        <f>'C завтраками| Bed and breakfast'!#REF!*0.9</f>
        <v>#REF!</v>
      </c>
      <c r="AO13" s="113" t="e">
        <f>'C завтраками| Bed and breakfast'!#REF!*0.9</f>
        <v>#REF!</v>
      </c>
      <c r="AP13" s="113" t="e">
        <f>'C завтраками| Bed and breakfast'!#REF!*0.9</f>
        <v>#REF!</v>
      </c>
      <c r="AQ13" s="113" t="e">
        <f>'C завтраками| Bed and breakfast'!#REF!*0.9</f>
        <v>#REF!</v>
      </c>
      <c r="AR13" s="113" t="e">
        <f>'C завтраками| Bed and breakfast'!#REF!*0.9</f>
        <v>#REF!</v>
      </c>
      <c r="AS13" s="113" t="e">
        <f>'C завтраками| Bed and breakfast'!#REF!*0.9</f>
        <v>#REF!</v>
      </c>
      <c r="AT13" s="113" t="e">
        <f>'C завтраками| Bed and breakfast'!#REF!*0.9</f>
        <v>#REF!</v>
      </c>
      <c r="AU13" s="113" t="e">
        <f>'C завтраками| Bed and breakfast'!#REF!*0.9</f>
        <v>#REF!</v>
      </c>
      <c r="AV13" s="113" t="e">
        <f>'C завтраками| Bed and breakfast'!#REF!*0.9</f>
        <v>#REF!</v>
      </c>
      <c r="AW13" s="113" t="e">
        <f>'C завтраками| Bed and breakfast'!#REF!*0.9</f>
        <v>#REF!</v>
      </c>
      <c r="AX13" s="113" t="e">
        <f>'C завтраками| Bed and breakfast'!#REF!*0.9</f>
        <v>#REF!</v>
      </c>
      <c r="AY13" s="113" t="e">
        <f>'C завтраками| Bed and breakfast'!#REF!*0.9</f>
        <v>#REF!</v>
      </c>
      <c r="AZ13" s="113" t="e">
        <f>'C завтраками| Bed and breakfast'!#REF!*0.9</f>
        <v>#REF!</v>
      </c>
      <c r="BA13" s="113" t="e">
        <f>'C завтраками| Bed and breakfast'!#REF!*0.9</f>
        <v>#REF!</v>
      </c>
      <c r="BB13" s="113" t="e">
        <f>'C завтраками| Bed and breakfast'!#REF!*0.9</f>
        <v>#REF!</v>
      </c>
      <c r="BC13" s="113" t="e">
        <f>'C завтраками| Bed and breakfast'!#REF!*0.9</f>
        <v>#REF!</v>
      </c>
      <c r="BD13" s="113" t="e">
        <f>'C завтраками| Bed and breakfast'!#REF!*0.9</f>
        <v>#REF!</v>
      </c>
    </row>
    <row r="14" spans="1:56" x14ac:dyDescent="0.2">
      <c r="A14" s="87">
        <v>2</v>
      </c>
      <c r="B14" s="113" t="e">
        <f>'C завтраками| Bed and breakfast'!#REF!*0.9</f>
        <v>#REF!</v>
      </c>
      <c r="C14" s="113" t="e">
        <f>'C завтраками| Bed and breakfast'!#REF!*0.9</f>
        <v>#REF!</v>
      </c>
      <c r="D14" s="113" t="e">
        <f>'C завтраками| Bed and breakfast'!#REF!*0.9</f>
        <v>#REF!</v>
      </c>
      <c r="E14" s="113" t="e">
        <f>'C завтраками| Bed and breakfast'!#REF!*0.9</f>
        <v>#REF!</v>
      </c>
      <c r="F14" s="113" t="e">
        <f>'C завтраками| Bed and breakfast'!#REF!*0.9</f>
        <v>#REF!</v>
      </c>
      <c r="G14" s="113" t="e">
        <f>'C завтраками| Bed and breakfast'!#REF!*0.9</f>
        <v>#REF!</v>
      </c>
      <c r="H14" s="113" t="e">
        <f>'C завтраками| Bed and breakfast'!#REF!*0.9</f>
        <v>#REF!</v>
      </c>
      <c r="I14" s="113" t="e">
        <f>'C завтраками| Bed and breakfast'!#REF!*0.9</f>
        <v>#REF!</v>
      </c>
      <c r="J14" s="113" t="e">
        <f>'C завтраками| Bed and breakfast'!#REF!*0.9</f>
        <v>#REF!</v>
      </c>
      <c r="K14" s="113" t="e">
        <f>'C завтраками| Bed and breakfast'!#REF!*0.9</f>
        <v>#REF!</v>
      </c>
      <c r="L14" s="113" t="e">
        <f>'C завтраками| Bed and breakfast'!#REF!*0.9</f>
        <v>#REF!</v>
      </c>
      <c r="M14" s="113" t="e">
        <f>'C завтраками| Bed and breakfast'!#REF!*0.9</f>
        <v>#REF!</v>
      </c>
      <c r="N14" s="113" t="e">
        <f>'C завтраками| Bed and breakfast'!#REF!*0.9</f>
        <v>#REF!</v>
      </c>
      <c r="O14" s="113" t="e">
        <f>'C завтраками| Bed and breakfast'!#REF!*0.9</f>
        <v>#REF!</v>
      </c>
      <c r="P14" s="113" t="e">
        <f>'C завтраками| Bed and breakfast'!#REF!*0.9</f>
        <v>#REF!</v>
      </c>
      <c r="Q14" s="113" t="e">
        <f>'C завтраками| Bed and breakfast'!#REF!*0.9</f>
        <v>#REF!</v>
      </c>
      <c r="R14" s="113" t="e">
        <f>'C завтраками| Bed and breakfast'!#REF!*0.9</f>
        <v>#REF!</v>
      </c>
      <c r="S14" s="113" t="e">
        <f>'C завтраками| Bed and breakfast'!#REF!*0.9</f>
        <v>#REF!</v>
      </c>
      <c r="T14" s="113" t="e">
        <f>'C завтраками| Bed and breakfast'!#REF!*0.9</f>
        <v>#REF!</v>
      </c>
      <c r="U14" s="113" t="e">
        <f>'C завтраками| Bed and breakfast'!#REF!*0.9</f>
        <v>#REF!</v>
      </c>
      <c r="V14" s="113" t="e">
        <f>'C завтраками| Bed and breakfast'!#REF!*0.9</f>
        <v>#REF!</v>
      </c>
      <c r="W14" s="113" t="e">
        <f>'C завтраками| Bed and breakfast'!#REF!*0.9</f>
        <v>#REF!</v>
      </c>
      <c r="X14" s="113" t="e">
        <f>'C завтраками| Bed and breakfast'!#REF!*0.9</f>
        <v>#REF!</v>
      </c>
      <c r="Y14" s="113" t="e">
        <f>'C завтраками| Bed and breakfast'!#REF!*0.9</f>
        <v>#REF!</v>
      </c>
      <c r="Z14" s="113" t="e">
        <f>'C завтраками| Bed and breakfast'!#REF!*0.9</f>
        <v>#REF!</v>
      </c>
      <c r="AA14" s="113" t="e">
        <f>'C завтраками| Bed and breakfast'!#REF!*0.9</f>
        <v>#REF!</v>
      </c>
      <c r="AB14" s="113" t="e">
        <f>'C завтраками| Bed and breakfast'!#REF!*0.9</f>
        <v>#REF!</v>
      </c>
      <c r="AC14" s="113" t="e">
        <f>'C завтраками| Bed and breakfast'!#REF!*0.9</f>
        <v>#REF!</v>
      </c>
      <c r="AD14" s="113" t="e">
        <f>'C завтраками| Bed and breakfast'!#REF!*0.9</f>
        <v>#REF!</v>
      </c>
      <c r="AE14" s="113" t="e">
        <f>'C завтраками| Bed and breakfast'!#REF!*0.9</f>
        <v>#REF!</v>
      </c>
      <c r="AF14" s="113" t="e">
        <f>'C завтраками| Bed and breakfast'!#REF!*0.9</f>
        <v>#REF!</v>
      </c>
      <c r="AG14" s="113" t="e">
        <f>'C завтраками| Bed and breakfast'!#REF!*0.9</f>
        <v>#REF!</v>
      </c>
      <c r="AH14" s="113" t="e">
        <f>'C завтраками| Bed and breakfast'!#REF!*0.9</f>
        <v>#REF!</v>
      </c>
      <c r="AI14" s="113" t="e">
        <f>'C завтраками| Bed and breakfast'!#REF!*0.9</f>
        <v>#REF!</v>
      </c>
      <c r="AJ14" s="113" t="e">
        <f>'C завтраками| Bed and breakfast'!#REF!*0.9</f>
        <v>#REF!</v>
      </c>
      <c r="AK14" s="113" t="e">
        <f>'C завтраками| Bed and breakfast'!#REF!*0.9</f>
        <v>#REF!</v>
      </c>
      <c r="AL14" s="113" t="e">
        <f>'C завтраками| Bed and breakfast'!#REF!*0.9</f>
        <v>#REF!</v>
      </c>
      <c r="AM14" s="113" t="e">
        <f>'C завтраками| Bed and breakfast'!#REF!*0.9</f>
        <v>#REF!</v>
      </c>
      <c r="AN14" s="113" t="e">
        <f>'C завтраками| Bed and breakfast'!#REF!*0.9</f>
        <v>#REF!</v>
      </c>
      <c r="AO14" s="113" t="e">
        <f>'C завтраками| Bed and breakfast'!#REF!*0.9</f>
        <v>#REF!</v>
      </c>
      <c r="AP14" s="113" t="e">
        <f>'C завтраками| Bed and breakfast'!#REF!*0.9</f>
        <v>#REF!</v>
      </c>
      <c r="AQ14" s="113" t="e">
        <f>'C завтраками| Bed and breakfast'!#REF!*0.9</f>
        <v>#REF!</v>
      </c>
      <c r="AR14" s="113" t="e">
        <f>'C завтраками| Bed and breakfast'!#REF!*0.9</f>
        <v>#REF!</v>
      </c>
      <c r="AS14" s="113" t="e">
        <f>'C завтраками| Bed and breakfast'!#REF!*0.9</f>
        <v>#REF!</v>
      </c>
      <c r="AT14" s="113" t="e">
        <f>'C завтраками| Bed and breakfast'!#REF!*0.9</f>
        <v>#REF!</v>
      </c>
      <c r="AU14" s="113" t="e">
        <f>'C завтраками| Bed and breakfast'!#REF!*0.9</f>
        <v>#REF!</v>
      </c>
      <c r="AV14" s="113" t="e">
        <f>'C завтраками| Bed and breakfast'!#REF!*0.9</f>
        <v>#REF!</v>
      </c>
      <c r="AW14" s="113" t="e">
        <f>'C завтраками| Bed and breakfast'!#REF!*0.9</f>
        <v>#REF!</v>
      </c>
      <c r="AX14" s="113" t="e">
        <f>'C завтраками| Bed and breakfast'!#REF!*0.9</f>
        <v>#REF!</v>
      </c>
      <c r="AY14" s="113" t="e">
        <f>'C завтраками| Bed and breakfast'!#REF!*0.9</f>
        <v>#REF!</v>
      </c>
      <c r="AZ14" s="113" t="e">
        <f>'C завтраками| Bed and breakfast'!#REF!*0.9</f>
        <v>#REF!</v>
      </c>
      <c r="BA14" s="113" t="e">
        <f>'C завтраками| Bed and breakfast'!#REF!*0.9</f>
        <v>#REF!</v>
      </c>
      <c r="BB14" s="113" t="e">
        <f>'C завтраками| Bed and breakfast'!#REF!*0.9</f>
        <v>#REF!</v>
      </c>
      <c r="BC14" s="113" t="e">
        <f>'C завтраками| Bed and breakfast'!#REF!*0.9</f>
        <v>#REF!</v>
      </c>
      <c r="BD14" s="113" t="e">
        <f>'C завтраками| Bed and breakfast'!#REF!*0.9</f>
        <v>#REF!</v>
      </c>
    </row>
    <row r="15" spans="1:56"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row>
    <row r="16" spans="1:56" x14ac:dyDescent="0.2">
      <c r="A16" s="87">
        <v>1</v>
      </c>
      <c r="B16" s="113" t="e">
        <f>'C завтраками| Bed and breakfast'!#REF!*0.9</f>
        <v>#REF!</v>
      </c>
      <c r="C16" s="113" t="e">
        <f>'C завтраками| Bed and breakfast'!#REF!*0.9</f>
        <v>#REF!</v>
      </c>
      <c r="D16" s="113" t="e">
        <f>'C завтраками| Bed and breakfast'!#REF!*0.9</f>
        <v>#REF!</v>
      </c>
      <c r="E16" s="113" t="e">
        <f>'C завтраками| Bed and breakfast'!#REF!*0.9</f>
        <v>#REF!</v>
      </c>
      <c r="F16" s="113" t="e">
        <f>'C завтраками| Bed and breakfast'!#REF!*0.9</f>
        <v>#REF!</v>
      </c>
      <c r="G16" s="113" t="e">
        <f>'C завтраками| Bed and breakfast'!#REF!*0.9</f>
        <v>#REF!</v>
      </c>
      <c r="H16" s="113" t="e">
        <f>'C завтраками| Bed and breakfast'!#REF!*0.9</f>
        <v>#REF!</v>
      </c>
      <c r="I16" s="113" t="e">
        <f>'C завтраками| Bed and breakfast'!#REF!*0.9</f>
        <v>#REF!</v>
      </c>
      <c r="J16" s="113" t="e">
        <f>'C завтраками| Bed and breakfast'!#REF!*0.9</f>
        <v>#REF!</v>
      </c>
      <c r="K16" s="113" t="e">
        <f>'C завтраками| Bed and breakfast'!#REF!*0.9</f>
        <v>#REF!</v>
      </c>
      <c r="L16" s="113" t="e">
        <f>'C завтраками| Bed and breakfast'!#REF!*0.9</f>
        <v>#REF!</v>
      </c>
      <c r="M16" s="113" t="e">
        <f>'C завтраками| Bed and breakfast'!#REF!*0.9</f>
        <v>#REF!</v>
      </c>
      <c r="N16" s="113" t="e">
        <f>'C завтраками| Bed and breakfast'!#REF!*0.9</f>
        <v>#REF!</v>
      </c>
      <c r="O16" s="113" t="e">
        <f>'C завтраками| Bed and breakfast'!#REF!*0.9</f>
        <v>#REF!</v>
      </c>
      <c r="P16" s="113" t="e">
        <f>'C завтраками| Bed and breakfast'!#REF!*0.9</f>
        <v>#REF!</v>
      </c>
      <c r="Q16" s="113" t="e">
        <f>'C завтраками| Bed and breakfast'!#REF!*0.9</f>
        <v>#REF!</v>
      </c>
      <c r="R16" s="113" t="e">
        <f>'C завтраками| Bed and breakfast'!#REF!*0.9</f>
        <v>#REF!</v>
      </c>
      <c r="S16" s="113" t="e">
        <f>'C завтраками| Bed and breakfast'!#REF!*0.9</f>
        <v>#REF!</v>
      </c>
      <c r="T16" s="113" t="e">
        <f>'C завтраками| Bed and breakfast'!#REF!*0.9</f>
        <v>#REF!</v>
      </c>
      <c r="U16" s="113" t="e">
        <f>'C завтраками| Bed and breakfast'!#REF!*0.9</f>
        <v>#REF!</v>
      </c>
      <c r="V16" s="113" t="e">
        <f>'C завтраками| Bed and breakfast'!#REF!*0.9</f>
        <v>#REF!</v>
      </c>
      <c r="W16" s="113" t="e">
        <f>'C завтраками| Bed and breakfast'!#REF!*0.9</f>
        <v>#REF!</v>
      </c>
      <c r="X16" s="113" t="e">
        <f>'C завтраками| Bed and breakfast'!#REF!*0.9</f>
        <v>#REF!</v>
      </c>
      <c r="Y16" s="113" t="e">
        <f>'C завтраками| Bed and breakfast'!#REF!*0.9</f>
        <v>#REF!</v>
      </c>
      <c r="Z16" s="113" t="e">
        <f>'C завтраками| Bed and breakfast'!#REF!*0.9</f>
        <v>#REF!</v>
      </c>
      <c r="AA16" s="113" t="e">
        <f>'C завтраками| Bed and breakfast'!#REF!*0.9</f>
        <v>#REF!</v>
      </c>
      <c r="AB16" s="113" t="e">
        <f>'C завтраками| Bed and breakfast'!#REF!*0.9</f>
        <v>#REF!</v>
      </c>
      <c r="AC16" s="113" t="e">
        <f>'C завтраками| Bed and breakfast'!#REF!*0.9</f>
        <v>#REF!</v>
      </c>
      <c r="AD16" s="113" t="e">
        <f>'C завтраками| Bed and breakfast'!#REF!*0.9</f>
        <v>#REF!</v>
      </c>
      <c r="AE16" s="113" t="e">
        <f>'C завтраками| Bed and breakfast'!#REF!*0.9</f>
        <v>#REF!</v>
      </c>
      <c r="AF16" s="113" t="e">
        <f>'C завтраками| Bed and breakfast'!#REF!*0.9</f>
        <v>#REF!</v>
      </c>
      <c r="AG16" s="113" t="e">
        <f>'C завтраками| Bed and breakfast'!#REF!*0.9</f>
        <v>#REF!</v>
      </c>
      <c r="AH16" s="113" t="e">
        <f>'C завтраками| Bed and breakfast'!#REF!*0.9</f>
        <v>#REF!</v>
      </c>
      <c r="AI16" s="113" t="e">
        <f>'C завтраками| Bed and breakfast'!#REF!*0.9</f>
        <v>#REF!</v>
      </c>
      <c r="AJ16" s="113" t="e">
        <f>'C завтраками| Bed and breakfast'!#REF!*0.9</f>
        <v>#REF!</v>
      </c>
      <c r="AK16" s="113" t="e">
        <f>'C завтраками| Bed and breakfast'!#REF!*0.9</f>
        <v>#REF!</v>
      </c>
      <c r="AL16" s="113" t="e">
        <f>'C завтраками| Bed and breakfast'!#REF!*0.9</f>
        <v>#REF!</v>
      </c>
      <c r="AM16" s="113" t="e">
        <f>'C завтраками| Bed and breakfast'!#REF!*0.9</f>
        <v>#REF!</v>
      </c>
      <c r="AN16" s="113" t="e">
        <f>'C завтраками| Bed and breakfast'!#REF!*0.9</f>
        <v>#REF!</v>
      </c>
      <c r="AO16" s="113" t="e">
        <f>'C завтраками| Bed and breakfast'!#REF!*0.9</f>
        <v>#REF!</v>
      </c>
      <c r="AP16" s="113" t="e">
        <f>'C завтраками| Bed and breakfast'!#REF!*0.9</f>
        <v>#REF!</v>
      </c>
      <c r="AQ16" s="113" t="e">
        <f>'C завтраками| Bed and breakfast'!#REF!*0.9</f>
        <v>#REF!</v>
      </c>
      <c r="AR16" s="113" t="e">
        <f>'C завтраками| Bed and breakfast'!#REF!*0.9</f>
        <v>#REF!</v>
      </c>
      <c r="AS16" s="113" t="e">
        <f>'C завтраками| Bed and breakfast'!#REF!*0.9</f>
        <v>#REF!</v>
      </c>
      <c r="AT16" s="113" t="e">
        <f>'C завтраками| Bed and breakfast'!#REF!*0.9</f>
        <v>#REF!</v>
      </c>
      <c r="AU16" s="113" t="e">
        <f>'C завтраками| Bed and breakfast'!#REF!*0.9</f>
        <v>#REF!</v>
      </c>
      <c r="AV16" s="113" t="e">
        <f>'C завтраками| Bed and breakfast'!#REF!*0.9</f>
        <v>#REF!</v>
      </c>
      <c r="AW16" s="113" t="e">
        <f>'C завтраками| Bed and breakfast'!#REF!*0.9</f>
        <v>#REF!</v>
      </c>
      <c r="AX16" s="113" t="e">
        <f>'C завтраками| Bed and breakfast'!#REF!*0.9</f>
        <v>#REF!</v>
      </c>
      <c r="AY16" s="113" t="e">
        <f>'C завтраками| Bed and breakfast'!#REF!*0.9</f>
        <v>#REF!</v>
      </c>
      <c r="AZ16" s="113" t="e">
        <f>'C завтраками| Bed and breakfast'!#REF!*0.9</f>
        <v>#REF!</v>
      </c>
      <c r="BA16" s="113" t="e">
        <f>'C завтраками| Bed and breakfast'!#REF!*0.9</f>
        <v>#REF!</v>
      </c>
      <c r="BB16" s="113" t="e">
        <f>'C завтраками| Bed and breakfast'!#REF!*0.9</f>
        <v>#REF!</v>
      </c>
      <c r="BC16" s="113" t="e">
        <f>'C завтраками| Bed and breakfast'!#REF!*0.9</f>
        <v>#REF!</v>
      </c>
      <c r="BD16" s="113" t="e">
        <f>'C завтраками| Bed and breakfast'!#REF!*0.9</f>
        <v>#REF!</v>
      </c>
    </row>
    <row r="17" spans="1:56" x14ac:dyDescent="0.2">
      <c r="A17" s="87">
        <v>2</v>
      </c>
      <c r="B17" s="113" t="e">
        <f>'C завтраками| Bed and breakfast'!#REF!*0.9</f>
        <v>#REF!</v>
      </c>
      <c r="C17" s="113" t="e">
        <f>'C завтраками| Bed and breakfast'!#REF!*0.9</f>
        <v>#REF!</v>
      </c>
      <c r="D17" s="113" t="e">
        <f>'C завтраками| Bed and breakfast'!#REF!*0.9</f>
        <v>#REF!</v>
      </c>
      <c r="E17" s="113" t="e">
        <f>'C завтраками| Bed and breakfast'!#REF!*0.9</f>
        <v>#REF!</v>
      </c>
      <c r="F17" s="113" t="e">
        <f>'C завтраками| Bed and breakfast'!#REF!*0.9</f>
        <v>#REF!</v>
      </c>
      <c r="G17" s="113" t="e">
        <f>'C завтраками| Bed and breakfast'!#REF!*0.9</f>
        <v>#REF!</v>
      </c>
      <c r="H17" s="113" t="e">
        <f>'C завтраками| Bed and breakfast'!#REF!*0.9</f>
        <v>#REF!</v>
      </c>
      <c r="I17" s="113" t="e">
        <f>'C завтраками| Bed and breakfast'!#REF!*0.9</f>
        <v>#REF!</v>
      </c>
      <c r="J17" s="113" t="e">
        <f>'C завтраками| Bed and breakfast'!#REF!*0.9</f>
        <v>#REF!</v>
      </c>
      <c r="K17" s="113" t="e">
        <f>'C завтраками| Bed and breakfast'!#REF!*0.9</f>
        <v>#REF!</v>
      </c>
      <c r="L17" s="113" t="e">
        <f>'C завтраками| Bed and breakfast'!#REF!*0.9</f>
        <v>#REF!</v>
      </c>
      <c r="M17" s="113" t="e">
        <f>'C завтраками| Bed and breakfast'!#REF!*0.9</f>
        <v>#REF!</v>
      </c>
      <c r="N17" s="113" t="e">
        <f>'C завтраками| Bed and breakfast'!#REF!*0.9</f>
        <v>#REF!</v>
      </c>
      <c r="O17" s="113" t="e">
        <f>'C завтраками| Bed and breakfast'!#REF!*0.9</f>
        <v>#REF!</v>
      </c>
      <c r="P17" s="113" t="e">
        <f>'C завтраками| Bed and breakfast'!#REF!*0.9</f>
        <v>#REF!</v>
      </c>
      <c r="Q17" s="113" t="e">
        <f>'C завтраками| Bed and breakfast'!#REF!*0.9</f>
        <v>#REF!</v>
      </c>
      <c r="R17" s="113" t="e">
        <f>'C завтраками| Bed and breakfast'!#REF!*0.9</f>
        <v>#REF!</v>
      </c>
      <c r="S17" s="113" t="e">
        <f>'C завтраками| Bed and breakfast'!#REF!*0.9</f>
        <v>#REF!</v>
      </c>
      <c r="T17" s="113" t="e">
        <f>'C завтраками| Bed and breakfast'!#REF!*0.9</f>
        <v>#REF!</v>
      </c>
      <c r="U17" s="113" t="e">
        <f>'C завтраками| Bed and breakfast'!#REF!*0.9</f>
        <v>#REF!</v>
      </c>
      <c r="V17" s="113" t="e">
        <f>'C завтраками| Bed and breakfast'!#REF!*0.9</f>
        <v>#REF!</v>
      </c>
      <c r="W17" s="113" t="e">
        <f>'C завтраками| Bed and breakfast'!#REF!*0.9</f>
        <v>#REF!</v>
      </c>
      <c r="X17" s="113" t="e">
        <f>'C завтраками| Bed and breakfast'!#REF!*0.9</f>
        <v>#REF!</v>
      </c>
      <c r="Y17" s="113" t="e">
        <f>'C завтраками| Bed and breakfast'!#REF!*0.9</f>
        <v>#REF!</v>
      </c>
      <c r="Z17" s="113" t="e">
        <f>'C завтраками| Bed and breakfast'!#REF!*0.9</f>
        <v>#REF!</v>
      </c>
      <c r="AA17" s="113" t="e">
        <f>'C завтраками| Bed and breakfast'!#REF!*0.9</f>
        <v>#REF!</v>
      </c>
      <c r="AB17" s="113" t="e">
        <f>'C завтраками| Bed and breakfast'!#REF!*0.9</f>
        <v>#REF!</v>
      </c>
      <c r="AC17" s="113" t="e">
        <f>'C завтраками| Bed and breakfast'!#REF!*0.9</f>
        <v>#REF!</v>
      </c>
      <c r="AD17" s="113" t="e">
        <f>'C завтраками| Bed and breakfast'!#REF!*0.9</f>
        <v>#REF!</v>
      </c>
      <c r="AE17" s="113" t="e">
        <f>'C завтраками| Bed and breakfast'!#REF!*0.9</f>
        <v>#REF!</v>
      </c>
      <c r="AF17" s="113" t="e">
        <f>'C завтраками| Bed and breakfast'!#REF!*0.9</f>
        <v>#REF!</v>
      </c>
      <c r="AG17" s="113" t="e">
        <f>'C завтраками| Bed and breakfast'!#REF!*0.9</f>
        <v>#REF!</v>
      </c>
      <c r="AH17" s="113" t="e">
        <f>'C завтраками| Bed and breakfast'!#REF!*0.9</f>
        <v>#REF!</v>
      </c>
      <c r="AI17" s="113" t="e">
        <f>'C завтраками| Bed and breakfast'!#REF!*0.9</f>
        <v>#REF!</v>
      </c>
      <c r="AJ17" s="113" t="e">
        <f>'C завтраками| Bed and breakfast'!#REF!*0.9</f>
        <v>#REF!</v>
      </c>
      <c r="AK17" s="113" t="e">
        <f>'C завтраками| Bed and breakfast'!#REF!*0.9</f>
        <v>#REF!</v>
      </c>
      <c r="AL17" s="113" t="e">
        <f>'C завтраками| Bed and breakfast'!#REF!*0.9</f>
        <v>#REF!</v>
      </c>
      <c r="AM17" s="113" t="e">
        <f>'C завтраками| Bed and breakfast'!#REF!*0.9</f>
        <v>#REF!</v>
      </c>
      <c r="AN17" s="113" t="e">
        <f>'C завтраками| Bed and breakfast'!#REF!*0.9</f>
        <v>#REF!</v>
      </c>
      <c r="AO17" s="113" t="e">
        <f>'C завтраками| Bed and breakfast'!#REF!*0.9</f>
        <v>#REF!</v>
      </c>
      <c r="AP17" s="113" t="e">
        <f>'C завтраками| Bed and breakfast'!#REF!*0.9</f>
        <v>#REF!</v>
      </c>
      <c r="AQ17" s="113" t="e">
        <f>'C завтраками| Bed and breakfast'!#REF!*0.9</f>
        <v>#REF!</v>
      </c>
      <c r="AR17" s="113" t="e">
        <f>'C завтраками| Bed and breakfast'!#REF!*0.9</f>
        <v>#REF!</v>
      </c>
      <c r="AS17" s="113" t="e">
        <f>'C завтраками| Bed and breakfast'!#REF!*0.9</f>
        <v>#REF!</v>
      </c>
      <c r="AT17" s="113" t="e">
        <f>'C завтраками| Bed and breakfast'!#REF!*0.9</f>
        <v>#REF!</v>
      </c>
      <c r="AU17" s="113" t="e">
        <f>'C завтраками| Bed and breakfast'!#REF!*0.9</f>
        <v>#REF!</v>
      </c>
      <c r="AV17" s="113" t="e">
        <f>'C завтраками| Bed and breakfast'!#REF!*0.9</f>
        <v>#REF!</v>
      </c>
      <c r="AW17" s="113" t="e">
        <f>'C завтраками| Bed and breakfast'!#REF!*0.9</f>
        <v>#REF!</v>
      </c>
      <c r="AX17" s="113" t="e">
        <f>'C завтраками| Bed and breakfast'!#REF!*0.9</f>
        <v>#REF!</v>
      </c>
      <c r="AY17" s="113" t="e">
        <f>'C завтраками| Bed and breakfast'!#REF!*0.9</f>
        <v>#REF!</v>
      </c>
      <c r="AZ17" s="113" t="e">
        <f>'C завтраками| Bed and breakfast'!#REF!*0.9</f>
        <v>#REF!</v>
      </c>
      <c r="BA17" s="113" t="e">
        <f>'C завтраками| Bed and breakfast'!#REF!*0.9</f>
        <v>#REF!</v>
      </c>
      <c r="BB17" s="113" t="e">
        <f>'C завтраками| Bed and breakfast'!#REF!*0.9</f>
        <v>#REF!</v>
      </c>
      <c r="BC17" s="113" t="e">
        <f>'C завтраками| Bed and breakfast'!#REF!*0.9</f>
        <v>#REF!</v>
      </c>
      <c r="BD17" s="113" t="e">
        <f>'C завтраками| Bed and breakfast'!#REF!*0.9</f>
        <v>#REF!</v>
      </c>
    </row>
    <row r="18" spans="1:56"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row>
    <row r="19" spans="1:56" x14ac:dyDescent="0.2">
      <c r="A19" s="87" t="s">
        <v>78</v>
      </c>
      <c r="B19" s="113" t="e">
        <f>'C завтраками| Bed and breakfast'!#REF!*0.9</f>
        <v>#REF!</v>
      </c>
      <c r="C19" s="113" t="e">
        <f>'C завтраками| Bed and breakfast'!#REF!*0.9</f>
        <v>#REF!</v>
      </c>
      <c r="D19" s="113" t="e">
        <f>'C завтраками| Bed and breakfast'!#REF!*0.9</f>
        <v>#REF!</v>
      </c>
      <c r="E19" s="113" t="e">
        <f>'C завтраками| Bed and breakfast'!#REF!*0.9</f>
        <v>#REF!</v>
      </c>
      <c r="F19" s="113" t="e">
        <f>'C завтраками| Bed and breakfast'!#REF!*0.9</f>
        <v>#REF!</v>
      </c>
      <c r="G19" s="113" t="e">
        <f>'C завтраками| Bed and breakfast'!#REF!*0.9</f>
        <v>#REF!</v>
      </c>
      <c r="H19" s="113" t="e">
        <f>'C завтраками| Bed and breakfast'!#REF!*0.9</f>
        <v>#REF!</v>
      </c>
      <c r="I19" s="113" t="e">
        <f>'C завтраками| Bed and breakfast'!#REF!*0.9</f>
        <v>#REF!</v>
      </c>
      <c r="J19" s="113" t="e">
        <f>'C завтраками| Bed and breakfast'!#REF!*0.9</f>
        <v>#REF!</v>
      </c>
      <c r="K19" s="113" t="e">
        <f>'C завтраками| Bed and breakfast'!#REF!*0.9</f>
        <v>#REF!</v>
      </c>
      <c r="L19" s="113" t="e">
        <f>'C завтраками| Bed and breakfast'!#REF!*0.9</f>
        <v>#REF!</v>
      </c>
      <c r="M19" s="113" t="e">
        <f>'C завтраками| Bed and breakfast'!#REF!*0.9</f>
        <v>#REF!</v>
      </c>
      <c r="N19" s="113" t="e">
        <f>'C завтраками| Bed and breakfast'!#REF!*0.9</f>
        <v>#REF!</v>
      </c>
      <c r="O19" s="113" t="e">
        <f>'C завтраками| Bed and breakfast'!#REF!*0.9</f>
        <v>#REF!</v>
      </c>
      <c r="P19" s="113" t="e">
        <f>'C завтраками| Bed and breakfast'!#REF!*0.9</f>
        <v>#REF!</v>
      </c>
      <c r="Q19" s="113" t="e">
        <f>'C завтраками| Bed and breakfast'!#REF!*0.9</f>
        <v>#REF!</v>
      </c>
      <c r="R19" s="113" t="e">
        <f>'C завтраками| Bed and breakfast'!#REF!*0.9</f>
        <v>#REF!</v>
      </c>
      <c r="S19" s="113" t="e">
        <f>'C завтраками| Bed and breakfast'!#REF!*0.9</f>
        <v>#REF!</v>
      </c>
      <c r="T19" s="113" t="e">
        <f>'C завтраками| Bed and breakfast'!#REF!*0.9</f>
        <v>#REF!</v>
      </c>
      <c r="U19" s="113" t="e">
        <f>'C завтраками| Bed and breakfast'!#REF!*0.9</f>
        <v>#REF!</v>
      </c>
      <c r="V19" s="113" t="e">
        <f>'C завтраками| Bed and breakfast'!#REF!*0.9</f>
        <v>#REF!</v>
      </c>
      <c r="W19" s="113" t="e">
        <f>'C завтраками| Bed and breakfast'!#REF!*0.9</f>
        <v>#REF!</v>
      </c>
      <c r="X19" s="113" t="e">
        <f>'C завтраками| Bed and breakfast'!#REF!*0.9</f>
        <v>#REF!</v>
      </c>
      <c r="Y19" s="113" t="e">
        <f>'C завтраками| Bed and breakfast'!#REF!*0.9</f>
        <v>#REF!</v>
      </c>
      <c r="Z19" s="113" t="e">
        <f>'C завтраками| Bed and breakfast'!#REF!*0.9</f>
        <v>#REF!</v>
      </c>
      <c r="AA19" s="113" t="e">
        <f>'C завтраками| Bed and breakfast'!#REF!*0.9</f>
        <v>#REF!</v>
      </c>
      <c r="AB19" s="113" t="e">
        <f>'C завтраками| Bed and breakfast'!#REF!*0.9</f>
        <v>#REF!</v>
      </c>
      <c r="AC19" s="113" t="e">
        <f>'C завтраками| Bed and breakfast'!#REF!*0.9</f>
        <v>#REF!</v>
      </c>
      <c r="AD19" s="113" t="e">
        <f>'C завтраками| Bed and breakfast'!#REF!*0.9</f>
        <v>#REF!</v>
      </c>
      <c r="AE19" s="113" t="e">
        <f>'C завтраками| Bed and breakfast'!#REF!*0.9</f>
        <v>#REF!</v>
      </c>
      <c r="AF19" s="113" t="e">
        <f>'C завтраками| Bed and breakfast'!#REF!*0.9</f>
        <v>#REF!</v>
      </c>
      <c r="AG19" s="113" t="e">
        <f>'C завтраками| Bed and breakfast'!#REF!*0.9</f>
        <v>#REF!</v>
      </c>
      <c r="AH19" s="113" t="e">
        <f>'C завтраками| Bed and breakfast'!#REF!*0.9</f>
        <v>#REF!</v>
      </c>
      <c r="AI19" s="113" t="e">
        <f>'C завтраками| Bed and breakfast'!#REF!*0.9</f>
        <v>#REF!</v>
      </c>
      <c r="AJ19" s="113" t="e">
        <f>'C завтраками| Bed and breakfast'!#REF!*0.9</f>
        <v>#REF!</v>
      </c>
      <c r="AK19" s="113" t="e">
        <f>'C завтраками| Bed and breakfast'!#REF!*0.9</f>
        <v>#REF!</v>
      </c>
      <c r="AL19" s="113" t="e">
        <f>'C завтраками| Bed and breakfast'!#REF!*0.9</f>
        <v>#REF!</v>
      </c>
      <c r="AM19" s="113" t="e">
        <f>'C завтраками| Bed and breakfast'!#REF!*0.9</f>
        <v>#REF!</v>
      </c>
      <c r="AN19" s="113" t="e">
        <f>'C завтраками| Bed and breakfast'!#REF!*0.9</f>
        <v>#REF!</v>
      </c>
      <c r="AO19" s="113" t="e">
        <f>'C завтраками| Bed and breakfast'!#REF!*0.9</f>
        <v>#REF!</v>
      </c>
      <c r="AP19" s="113" t="e">
        <f>'C завтраками| Bed and breakfast'!#REF!*0.9</f>
        <v>#REF!</v>
      </c>
      <c r="AQ19" s="113" t="e">
        <f>'C завтраками| Bed and breakfast'!#REF!*0.9</f>
        <v>#REF!</v>
      </c>
      <c r="AR19" s="113" t="e">
        <f>'C завтраками| Bed and breakfast'!#REF!*0.9</f>
        <v>#REF!</v>
      </c>
      <c r="AS19" s="113" t="e">
        <f>'C завтраками| Bed and breakfast'!#REF!*0.9</f>
        <v>#REF!</v>
      </c>
      <c r="AT19" s="113" t="e">
        <f>'C завтраками| Bed and breakfast'!#REF!*0.9</f>
        <v>#REF!</v>
      </c>
      <c r="AU19" s="113" t="e">
        <f>'C завтраками| Bed and breakfast'!#REF!*0.9</f>
        <v>#REF!</v>
      </c>
      <c r="AV19" s="113" t="e">
        <f>'C завтраками| Bed and breakfast'!#REF!*0.9</f>
        <v>#REF!</v>
      </c>
      <c r="AW19" s="113" t="e">
        <f>'C завтраками| Bed and breakfast'!#REF!*0.9</f>
        <v>#REF!</v>
      </c>
      <c r="AX19" s="113" t="e">
        <f>'C завтраками| Bed and breakfast'!#REF!*0.9</f>
        <v>#REF!</v>
      </c>
      <c r="AY19" s="113" t="e">
        <f>'C завтраками| Bed and breakfast'!#REF!*0.9</f>
        <v>#REF!</v>
      </c>
      <c r="AZ19" s="113" t="e">
        <f>'C завтраками| Bed and breakfast'!#REF!*0.9</f>
        <v>#REF!</v>
      </c>
      <c r="BA19" s="113" t="e">
        <f>'C завтраками| Bed and breakfast'!#REF!*0.9</f>
        <v>#REF!</v>
      </c>
      <c r="BB19" s="113" t="e">
        <f>'C завтраками| Bed and breakfast'!#REF!*0.9</f>
        <v>#REF!</v>
      </c>
      <c r="BC19" s="113" t="e">
        <f>'C завтраками| Bed and breakfast'!#REF!*0.9</f>
        <v>#REF!</v>
      </c>
      <c r="BD19" s="113" t="e">
        <f>'C завтраками| Bed and breakfast'!#REF!*0.9</f>
        <v>#REF!</v>
      </c>
    </row>
    <row r="20" spans="1:56"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row>
    <row r="21" spans="1:56" x14ac:dyDescent="0.2">
      <c r="A21" s="87" t="s">
        <v>67</v>
      </c>
      <c r="B21" s="113" t="e">
        <f>'C завтраками| Bed and breakfast'!#REF!*0.9</f>
        <v>#REF!</v>
      </c>
      <c r="C21" s="113" t="e">
        <f>'C завтраками| Bed and breakfast'!#REF!*0.9</f>
        <v>#REF!</v>
      </c>
      <c r="D21" s="113" t="e">
        <f>'C завтраками| Bed and breakfast'!#REF!*0.9</f>
        <v>#REF!</v>
      </c>
      <c r="E21" s="113" t="e">
        <f>'C завтраками| Bed and breakfast'!#REF!*0.9</f>
        <v>#REF!</v>
      </c>
      <c r="F21" s="113" t="e">
        <f>'C завтраками| Bed and breakfast'!#REF!*0.9</f>
        <v>#REF!</v>
      </c>
      <c r="G21" s="113" t="e">
        <f>'C завтраками| Bed and breakfast'!#REF!*0.9</f>
        <v>#REF!</v>
      </c>
      <c r="H21" s="113" t="e">
        <f>'C завтраками| Bed and breakfast'!#REF!*0.9</f>
        <v>#REF!</v>
      </c>
      <c r="I21" s="113" t="e">
        <f>'C завтраками| Bed and breakfast'!#REF!*0.9</f>
        <v>#REF!</v>
      </c>
      <c r="J21" s="113" t="e">
        <f>'C завтраками| Bed and breakfast'!#REF!*0.9</f>
        <v>#REF!</v>
      </c>
      <c r="K21" s="113" t="e">
        <f>'C завтраками| Bed and breakfast'!#REF!*0.9</f>
        <v>#REF!</v>
      </c>
      <c r="L21" s="113" t="e">
        <f>'C завтраками| Bed and breakfast'!#REF!*0.9</f>
        <v>#REF!</v>
      </c>
      <c r="M21" s="113" t="e">
        <f>'C завтраками| Bed and breakfast'!#REF!*0.9</f>
        <v>#REF!</v>
      </c>
      <c r="N21" s="113" t="e">
        <f>'C завтраками| Bed and breakfast'!#REF!*0.9</f>
        <v>#REF!</v>
      </c>
      <c r="O21" s="113" t="e">
        <f>'C завтраками| Bed and breakfast'!#REF!*0.9</f>
        <v>#REF!</v>
      </c>
      <c r="P21" s="113" t="e">
        <f>'C завтраками| Bed and breakfast'!#REF!*0.9</f>
        <v>#REF!</v>
      </c>
      <c r="Q21" s="113" t="e">
        <f>'C завтраками| Bed and breakfast'!#REF!*0.9</f>
        <v>#REF!</v>
      </c>
      <c r="R21" s="113" t="e">
        <f>'C завтраками| Bed and breakfast'!#REF!*0.9</f>
        <v>#REF!</v>
      </c>
      <c r="S21" s="113" t="e">
        <f>'C завтраками| Bed and breakfast'!#REF!*0.9</f>
        <v>#REF!</v>
      </c>
      <c r="T21" s="113" t="e">
        <f>'C завтраками| Bed and breakfast'!#REF!*0.9</f>
        <v>#REF!</v>
      </c>
      <c r="U21" s="113" t="e">
        <f>'C завтраками| Bed and breakfast'!#REF!*0.9</f>
        <v>#REF!</v>
      </c>
      <c r="V21" s="113" t="e">
        <f>'C завтраками| Bed and breakfast'!#REF!*0.9</f>
        <v>#REF!</v>
      </c>
      <c r="W21" s="113" t="e">
        <f>'C завтраками| Bed and breakfast'!#REF!*0.9</f>
        <v>#REF!</v>
      </c>
      <c r="X21" s="113" t="e">
        <f>'C завтраками| Bed and breakfast'!#REF!*0.9</f>
        <v>#REF!</v>
      </c>
      <c r="Y21" s="113" t="e">
        <f>'C завтраками| Bed and breakfast'!#REF!*0.9</f>
        <v>#REF!</v>
      </c>
      <c r="Z21" s="113" t="e">
        <f>'C завтраками| Bed and breakfast'!#REF!*0.9</f>
        <v>#REF!</v>
      </c>
      <c r="AA21" s="113" t="e">
        <f>'C завтраками| Bed and breakfast'!#REF!*0.9</f>
        <v>#REF!</v>
      </c>
      <c r="AB21" s="113" t="e">
        <f>'C завтраками| Bed and breakfast'!#REF!*0.9</f>
        <v>#REF!</v>
      </c>
      <c r="AC21" s="113" t="e">
        <f>'C завтраками| Bed and breakfast'!#REF!*0.9</f>
        <v>#REF!</v>
      </c>
      <c r="AD21" s="113" t="e">
        <f>'C завтраками| Bed and breakfast'!#REF!*0.9</f>
        <v>#REF!</v>
      </c>
      <c r="AE21" s="113" t="e">
        <f>'C завтраками| Bed and breakfast'!#REF!*0.9</f>
        <v>#REF!</v>
      </c>
      <c r="AF21" s="113" t="e">
        <f>'C завтраками| Bed and breakfast'!#REF!*0.9</f>
        <v>#REF!</v>
      </c>
      <c r="AG21" s="113" t="e">
        <f>'C завтраками| Bed and breakfast'!#REF!*0.9</f>
        <v>#REF!</v>
      </c>
      <c r="AH21" s="113" t="e">
        <f>'C завтраками| Bed and breakfast'!#REF!*0.9</f>
        <v>#REF!</v>
      </c>
      <c r="AI21" s="113" t="e">
        <f>'C завтраками| Bed and breakfast'!#REF!*0.9</f>
        <v>#REF!</v>
      </c>
      <c r="AJ21" s="113" t="e">
        <f>'C завтраками| Bed and breakfast'!#REF!*0.9</f>
        <v>#REF!</v>
      </c>
      <c r="AK21" s="113" t="e">
        <f>'C завтраками| Bed and breakfast'!#REF!*0.9</f>
        <v>#REF!</v>
      </c>
      <c r="AL21" s="113" t="e">
        <f>'C завтраками| Bed and breakfast'!#REF!*0.9</f>
        <v>#REF!</v>
      </c>
      <c r="AM21" s="113" t="e">
        <f>'C завтраками| Bed and breakfast'!#REF!*0.9</f>
        <v>#REF!</v>
      </c>
      <c r="AN21" s="113" t="e">
        <f>'C завтраками| Bed and breakfast'!#REF!*0.9</f>
        <v>#REF!</v>
      </c>
      <c r="AO21" s="113" t="e">
        <f>'C завтраками| Bed and breakfast'!#REF!*0.9</f>
        <v>#REF!</v>
      </c>
      <c r="AP21" s="113" t="e">
        <f>'C завтраками| Bed and breakfast'!#REF!*0.9</f>
        <v>#REF!</v>
      </c>
      <c r="AQ21" s="113" t="e">
        <f>'C завтраками| Bed and breakfast'!#REF!*0.9</f>
        <v>#REF!</v>
      </c>
      <c r="AR21" s="113" t="e">
        <f>'C завтраками| Bed and breakfast'!#REF!*0.9</f>
        <v>#REF!</v>
      </c>
      <c r="AS21" s="113" t="e">
        <f>'C завтраками| Bed and breakfast'!#REF!*0.9</f>
        <v>#REF!</v>
      </c>
      <c r="AT21" s="113" t="e">
        <f>'C завтраками| Bed and breakfast'!#REF!*0.9</f>
        <v>#REF!</v>
      </c>
      <c r="AU21" s="113" t="e">
        <f>'C завтраками| Bed and breakfast'!#REF!*0.9</f>
        <v>#REF!</v>
      </c>
      <c r="AV21" s="113" t="e">
        <f>'C завтраками| Bed and breakfast'!#REF!*0.9</f>
        <v>#REF!</v>
      </c>
      <c r="AW21" s="113" t="e">
        <f>'C завтраками| Bed and breakfast'!#REF!*0.9</f>
        <v>#REF!</v>
      </c>
      <c r="AX21" s="113" t="e">
        <f>'C завтраками| Bed and breakfast'!#REF!*0.9</f>
        <v>#REF!</v>
      </c>
      <c r="AY21" s="113" t="e">
        <f>'C завтраками| Bed and breakfast'!#REF!*0.9</f>
        <v>#REF!</v>
      </c>
      <c r="AZ21" s="113" t="e">
        <f>'C завтраками| Bed and breakfast'!#REF!*0.9</f>
        <v>#REF!</v>
      </c>
      <c r="BA21" s="113" t="e">
        <f>'C завтраками| Bed and breakfast'!#REF!*0.9</f>
        <v>#REF!</v>
      </c>
      <c r="BB21" s="113" t="e">
        <f>'C завтраками| Bed and breakfast'!#REF!*0.9</f>
        <v>#REF!</v>
      </c>
      <c r="BC21" s="113" t="e">
        <f>'C завтраками| Bed and breakfast'!#REF!*0.9</f>
        <v>#REF!</v>
      </c>
      <c r="BD21" s="113" t="e">
        <f>'C завтраками| Bed and breakfast'!#REF!*0.9</f>
        <v>#REF!</v>
      </c>
    </row>
    <row r="22" spans="1:56"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row>
    <row r="23" spans="1:56" ht="10.35" customHeight="1" x14ac:dyDescent="0.2">
      <c r="A23" s="147"/>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row>
    <row r="24" spans="1:56" ht="10.35" customHeight="1" x14ac:dyDescent="0.2">
      <c r="A24" s="96"/>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row>
    <row r="25" spans="1:56" ht="25.5" customHeight="1" x14ac:dyDescent="0.2">
      <c r="A25" s="146" t="s">
        <v>159</v>
      </c>
      <c r="B25" s="256" t="e">
        <f t="shared" ref="B25:B26" si="0">B4</f>
        <v>#REF!</v>
      </c>
      <c r="C25" s="256" t="e">
        <f t="shared" ref="C25:BD25" si="1">C4</f>
        <v>#REF!</v>
      </c>
      <c r="D25" s="256" t="e">
        <f t="shared" si="1"/>
        <v>#REF!</v>
      </c>
      <c r="E25" s="256" t="e">
        <f t="shared" si="1"/>
        <v>#REF!</v>
      </c>
      <c r="F25" s="256" t="e">
        <f t="shared" si="1"/>
        <v>#REF!</v>
      </c>
      <c r="G25" s="256" t="e">
        <f t="shared" si="1"/>
        <v>#REF!</v>
      </c>
      <c r="H25" s="256" t="e">
        <f t="shared" si="1"/>
        <v>#REF!</v>
      </c>
      <c r="I25" s="256" t="e">
        <f t="shared" si="1"/>
        <v>#REF!</v>
      </c>
      <c r="J25" s="256" t="e">
        <f t="shared" si="1"/>
        <v>#REF!</v>
      </c>
      <c r="K25" s="256" t="e">
        <f t="shared" si="1"/>
        <v>#REF!</v>
      </c>
      <c r="L25" s="256" t="e">
        <f t="shared" si="1"/>
        <v>#REF!</v>
      </c>
      <c r="M25" s="256" t="e">
        <f t="shared" si="1"/>
        <v>#REF!</v>
      </c>
      <c r="N25" s="256" t="e">
        <f t="shared" si="1"/>
        <v>#REF!</v>
      </c>
      <c r="O25" s="256" t="e">
        <f t="shared" si="1"/>
        <v>#REF!</v>
      </c>
      <c r="P25" s="256" t="e">
        <f t="shared" si="1"/>
        <v>#REF!</v>
      </c>
      <c r="Q25" s="256" t="e">
        <f t="shared" si="1"/>
        <v>#REF!</v>
      </c>
      <c r="R25" s="256" t="e">
        <f t="shared" si="1"/>
        <v>#REF!</v>
      </c>
      <c r="S25" s="256" t="e">
        <f t="shared" si="1"/>
        <v>#REF!</v>
      </c>
      <c r="T25" s="256" t="e">
        <f t="shared" si="1"/>
        <v>#REF!</v>
      </c>
      <c r="U25" s="256" t="e">
        <f t="shared" si="1"/>
        <v>#REF!</v>
      </c>
      <c r="V25" s="256" t="e">
        <f t="shared" si="1"/>
        <v>#REF!</v>
      </c>
      <c r="W25" s="256" t="e">
        <f t="shared" si="1"/>
        <v>#REF!</v>
      </c>
      <c r="X25" s="256" t="e">
        <f t="shared" si="1"/>
        <v>#REF!</v>
      </c>
      <c r="Y25" s="256" t="e">
        <f t="shared" si="1"/>
        <v>#REF!</v>
      </c>
      <c r="Z25" s="256" t="e">
        <f t="shared" si="1"/>
        <v>#REF!</v>
      </c>
      <c r="AA25" s="256" t="e">
        <f t="shared" si="1"/>
        <v>#REF!</v>
      </c>
      <c r="AB25" s="256" t="e">
        <f t="shared" si="1"/>
        <v>#REF!</v>
      </c>
      <c r="AC25" s="256" t="e">
        <f t="shared" si="1"/>
        <v>#REF!</v>
      </c>
      <c r="AD25" s="256" t="e">
        <f t="shared" si="1"/>
        <v>#REF!</v>
      </c>
      <c r="AE25" s="256" t="e">
        <f t="shared" si="1"/>
        <v>#REF!</v>
      </c>
      <c r="AF25" s="256" t="e">
        <f t="shared" si="1"/>
        <v>#REF!</v>
      </c>
      <c r="AG25" s="256" t="e">
        <f t="shared" si="1"/>
        <v>#REF!</v>
      </c>
      <c r="AH25" s="256" t="e">
        <f t="shared" si="1"/>
        <v>#REF!</v>
      </c>
      <c r="AI25" s="256" t="e">
        <f t="shared" si="1"/>
        <v>#REF!</v>
      </c>
      <c r="AJ25" s="256" t="e">
        <f t="shared" si="1"/>
        <v>#REF!</v>
      </c>
      <c r="AK25" s="256" t="e">
        <f t="shared" si="1"/>
        <v>#REF!</v>
      </c>
      <c r="AL25" s="256" t="e">
        <f t="shared" si="1"/>
        <v>#REF!</v>
      </c>
      <c r="AM25" s="256" t="e">
        <f t="shared" si="1"/>
        <v>#REF!</v>
      </c>
      <c r="AN25" s="256" t="e">
        <f t="shared" si="1"/>
        <v>#REF!</v>
      </c>
      <c r="AO25" s="256" t="e">
        <f t="shared" si="1"/>
        <v>#REF!</v>
      </c>
      <c r="AP25" s="256" t="e">
        <f t="shared" si="1"/>
        <v>#REF!</v>
      </c>
      <c r="AQ25" s="256" t="e">
        <f t="shared" si="1"/>
        <v>#REF!</v>
      </c>
      <c r="AR25" s="256" t="e">
        <f t="shared" si="1"/>
        <v>#REF!</v>
      </c>
      <c r="AS25" s="256" t="e">
        <f t="shared" si="1"/>
        <v>#REF!</v>
      </c>
      <c r="AT25" s="256" t="e">
        <f t="shared" si="1"/>
        <v>#REF!</v>
      </c>
      <c r="AU25" s="256" t="e">
        <f t="shared" si="1"/>
        <v>#REF!</v>
      </c>
      <c r="AV25" s="256" t="e">
        <f t="shared" si="1"/>
        <v>#REF!</v>
      </c>
      <c r="AW25" s="256" t="e">
        <f t="shared" si="1"/>
        <v>#REF!</v>
      </c>
      <c r="AX25" s="256" t="e">
        <f t="shared" si="1"/>
        <v>#REF!</v>
      </c>
      <c r="AY25" s="256" t="e">
        <f t="shared" si="1"/>
        <v>#REF!</v>
      </c>
      <c r="AZ25" s="256" t="e">
        <f t="shared" si="1"/>
        <v>#REF!</v>
      </c>
      <c r="BA25" s="256" t="e">
        <f t="shared" si="1"/>
        <v>#REF!</v>
      </c>
      <c r="BB25" s="256" t="e">
        <f t="shared" si="1"/>
        <v>#REF!</v>
      </c>
      <c r="BC25" s="256" t="e">
        <f t="shared" si="1"/>
        <v>#REF!</v>
      </c>
      <c r="BD25" s="256" t="e">
        <f t="shared" si="1"/>
        <v>#REF!</v>
      </c>
    </row>
    <row r="26" spans="1:56" s="34" customFormat="1" ht="24.6" customHeight="1" x14ac:dyDescent="0.2">
      <c r="A26" s="67" t="s">
        <v>124</v>
      </c>
      <c r="B26" s="256" t="e">
        <f t="shared" si="0"/>
        <v>#REF!</v>
      </c>
      <c r="C26" s="256" t="e">
        <f t="shared" ref="C26:BD26" si="2">C5</f>
        <v>#REF!</v>
      </c>
      <c r="D26" s="256" t="e">
        <f t="shared" si="2"/>
        <v>#REF!</v>
      </c>
      <c r="E26" s="256" t="e">
        <f t="shared" si="2"/>
        <v>#REF!</v>
      </c>
      <c r="F26" s="256" t="e">
        <f t="shared" si="2"/>
        <v>#REF!</v>
      </c>
      <c r="G26" s="256" t="e">
        <f t="shared" si="2"/>
        <v>#REF!</v>
      </c>
      <c r="H26" s="256" t="e">
        <f t="shared" si="2"/>
        <v>#REF!</v>
      </c>
      <c r="I26" s="256" t="e">
        <f t="shared" si="2"/>
        <v>#REF!</v>
      </c>
      <c r="J26" s="256" t="e">
        <f t="shared" si="2"/>
        <v>#REF!</v>
      </c>
      <c r="K26" s="256" t="e">
        <f t="shared" si="2"/>
        <v>#REF!</v>
      </c>
      <c r="L26" s="256" t="e">
        <f t="shared" si="2"/>
        <v>#REF!</v>
      </c>
      <c r="M26" s="256" t="e">
        <f t="shared" si="2"/>
        <v>#REF!</v>
      </c>
      <c r="N26" s="256" t="e">
        <f t="shared" si="2"/>
        <v>#REF!</v>
      </c>
      <c r="O26" s="256" t="e">
        <f t="shared" si="2"/>
        <v>#REF!</v>
      </c>
      <c r="P26" s="256" t="e">
        <f t="shared" si="2"/>
        <v>#REF!</v>
      </c>
      <c r="Q26" s="256" t="e">
        <f t="shared" si="2"/>
        <v>#REF!</v>
      </c>
      <c r="R26" s="256" t="e">
        <f t="shared" si="2"/>
        <v>#REF!</v>
      </c>
      <c r="S26" s="256" t="e">
        <f t="shared" si="2"/>
        <v>#REF!</v>
      </c>
      <c r="T26" s="256" t="e">
        <f t="shared" si="2"/>
        <v>#REF!</v>
      </c>
      <c r="U26" s="256" t="e">
        <f t="shared" si="2"/>
        <v>#REF!</v>
      </c>
      <c r="V26" s="256" t="e">
        <f t="shared" si="2"/>
        <v>#REF!</v>
      </c>
      <c r="W26" s="256" t="e">
        <f t="shared" si="2"/>
        <v>#REF!</v>
      </c>
      <c r="X26" s="256" t="e">
        <f t="shared" si="2"/>
        <v>#REF!</v>
      </c>
      <c r="Y26" s="256" t="e">
        <f t="shared" si="2"/>
        <v>#REF!</v>
      </c>
      <c r="Z26" s="256" t="e">
        <f t="shared" si="2"/>
        <v>#REF!</v>
      </c>
      <c r="AA26" s="256" t="e">
        <f t="shared" si="2"/>
        <v>#REF!</v>
      </c>
      <c r="AB26" s="256" t="e">
        <f t="shared" si="2"/>
        <v>#REF!</v>
      </c>
      <c r="AC26" s="256" t="e">
        <f t="shared" si="2"/>
        <v>#REF!</v>
      </c>
      <c r="AD26" s="256" t="e">
        <f t="shared" si="2"/>
        <v>#REF!</v>
      </c>
      <c r="AE26" s="256" t="e">
        <f t="shared" si="2"/>
        <v>#REF!</v>
      </c>
      <c r="AF26" s="256" t="e">
        <f t="shared" si="2"/>
        <v>#REF!</v>
      </c>
      <c r="AG26" s="256" t="e">
        <f t="shared" si="2"/>
        <v>#REF!</v>
      </c>
      <c r="AH26" s="256" t="e">
        <f t="shared" si="2"/>
        <v>#REF!</v>
      </c>
      <c r="AI26" s="256" t="e">
        <f t="shared" si="2"/>
        <v>#REF!</v>
      </c>
      <c r="AJ26" s="256" t="e">
        <f t="shared" si="2"/>
        <v>#REF!</v>
      </c>
      <c r="AK26" s="256" t="e">
        <f t="shared" si="2"/>
        <v>#REF!</v>
      </c>
      <c r="AL26" s="256" t="e">
        <f t="shared" si="2"/>
        <v>#REF!</v>
      </c>
      <c r="AM26" s="256" t="e">
        <f t="shared" si="2"/>
        <v>#REF!</v>
      </c>
      <c r="AN26" s="256" t="e">
        <f t="shared" si="2"/>
        <v>#REF!</v>
      </c>
      <c r="AO26" s="256" t="e">
        <f t="shared" si="2"/>
        <v>#REF!</v>
      </c>
      <c r="AP26" s="256" t="e">
        <f t="shared" si="2"/>
        <v>#REF!</v>
      </c>
      <c r="AQ26" s="256" t="e">
        <f t="shared" si="2"/>
        <v>#REF!</v>
      </c>
      <c r="AR26" s="256" t="e">
        <f t="shared" si="2"/>
        <v>#REF!</v>
      </c>
      <c r="AS26" s="256" t="e">
        <f t="shared" si="2"/>
        <v>#REF!</v>
      </c>
      <c r="AT26" s="256" t="e">
        <f t="shared" si="2"/>
        <v>#REF!</v>
      </c>
      <c r="AU26" s="256" t="e">
        <f t="shared" si="2"/>
        <v>#REF!</v>
      </c>
      <c r="AV26" s="256" t="e">
        <f t="shared" si="2"/>
        <v>#REF!</v>
      </c>
      <c r="AW26" s="256" t="e">
        <f t="shared" si="2"/>
        <v>#REF!</v>
      </c>
      <c r="AX26" s="256" t="e">
        <f t="shared" si="2"/>
        <v>#REF!</v>
      </c>
      <c r="AY26" s="256" t="e">
        <f t="shared" si="2"/>
        <v>#REF!</v>
      </c>
      <c r="AZ26" s="256" t="e">
        <f t="shared" si="2"/>
        <v>#REF!</v>
      </c>
      <c r="BA26" s="256" t="e">
        <f t="shared" si="2"/>
        <v>#REF!</v>
      </c>
      <c r="BB26" s="256" t="e">
        <f t="shared" si="2"/>
        <v>#REF!</v>
      </c>
      <c r="BC26" s="256" t="e">
        <f t="shared" si="2"/>
        <v>#REF!</v>
      </c>
      <c r="BD26" s="256" t="e">
        <f t="shared" si="2"/>
        <v>#REF!</v>
      </c>
    </row>
    <row r="27" spans="1:56" x14ac:dyDescent="0.2">
      <c r="A27" s="86" t="s">
        <v>135</v>
      </c>
    </row>
    <row r="28" spans="1:56" x14ac:dyDescent="0.2">
      <c r="A28" s="87">
        <v>1</v>
      </c>
      <c r="B28" s="113" t="e">
        <f>ROUND(B7*0.87,)</f>
        <v>#REF!</v>
      </c>
      <c r="C28" s="113" t="e">
        <f t="shared" ref="C28:BD28" si="3">ROUND(C7*0.87,)</f>
        <v>#REF!</v>
      </c>
      <c r="D28" s="113" t="e">
        <f t="shared" si="3"/>
        <v>#REF!</v>
      </c>
      <c r="E28" s="113" t="e">
        <f t="shared" si="3"/>
        <v>#REF!</v>
      </c>
      <c r="F28" s="113" t="e">
        <f t="shared" si="3"/>
        <v>#REF!</v>
      </c>
      <c r="G28" s="113" t="e">
        <f t="shared" si="3"/>
        <v>#REF!</v>
      </c>
      <c r="H28" s="113" t="e">
        <f t="shared" si="3"/>
        <v>#REF!</v>
      </c>
      <c r="I28" s="113" t="e">
        <f t="shared" si="3"/>
        <v>#REF!</v>
      </c>
      <c r="J28" s="113" t="e">
        <f t="shared" si="3"/>
        <v>#REF!</v>
      </c>
      <c r="K28" s="113" t="e">
        <f t="shared" si="3"/>
        <v>#REF!</v>
      </c>
      <c r="L28" s="113" t="e">
        <f t="shared" si="3"/>
        <v>#REF!</v>
      </c>
      <c r="M28" s="113" t="e">
        <f t="shared" si="3"/>
        <v>#REF!</v>
      </c>
      <c r="N28" s="113" t="e">
        <f t="shared" si="3"/>
        <v>#REF!</v>
      </c>
      <c r="O28" s="113" t="e">
        <f t="shared" si="3"/>
        <v>#REF!</v>
      </c>
      <c r="P28" s="113" t="e">
        <f t="shared" si="3"/>
        <v>#REF!</v>
      </c>
      <c r="Q28" s="113" t="e">
        <f t="shared" si="3"/>
        <v>#REF!</v>
      </c>
      <c r="R28" s="113" t="e">
        <f t="shared" si="3"/>
        <v>#REF!</v>
      </c>
      <c r="S28" s="113" t="e">
        <f t="shared" si="3"/>
        <v>#REF!</v>
      </c>
      <c r="T28" s="113" t="e">
        <f t="shared" si="3"/>
        <v>#REF!</v>
      </c>
      <c r="U28" s="113" t="e">
        <f t="shared" si="3"/>
        <v>#REF!</v>
      </c>
      <c r="V28" s="113" t="e">
        <f t="shared" si="3"/>
        <v>#REF!</v>
      </c>
      <c r="W28" s="113" t="e">
        <f t="shared" si="3"/>
        <v>#REF!</v>
      </c>
      <c r="X28" s="113" t="e">
        <f t="shared" si="3"/>
        <v>#REF!</v>
      </c>
      <c r="Y28" s="113" t="e">
        <f t="shared" si="3"/>
        <v>#REF!</v>
      </c>
      <c r="Z28" s="113" t="e">
        <f t="shared" si="3"/>
        <v>#REF!</v>
      </c>
      <c r="AA28" s="113" t="e">
        <f t="shared" si="3"/>
        <v>#REF!</v>
      </c>
      <c r="AB28" s="113" t="e">
        <f t="shared" si="3"/>
        <v>#REF!</v>
      </c>
      <c r="AC28" s="113" t="e">
        <f t="shared" si="3"/>
        <v>#REF!</v>
      </c>
      <c r="AD28" s="113" t="e">
        <f t="shared" si="3"/>
        <v>#REF!</v>
      </c>
      <c r="AE28" s="113" t="e">
        <f t="shared" si="3"/>
        <v>#REF!</v>
      </c>
      <c r="AF28" s="113" t="e">
        <f t="shared" si="3"/>
        <v>#REF!</v>
      </c>
      <c r="AG28" s="113" t="e">
        <f t="shared" si="3"/>
        <v>#REF!</v>
      </c>
      <c r="AH28" s="113" t="e">
        <f t="shared" si="3"/>
        <v>#REF!</v>
      </c>
      <c r="AI28" s="113" t="e">
        <f t="shared" si="3"/>
        <v>#REF!</v>
      </c>
      <c r="AJ28" s="113" t="e">
        <f t="shared" si="3"/>
        <v>#REF!</v>
      </c>
      <c r="AK28" s="113" t="e">
        <f t="shared" si="3"/>
        <v>#REF!</v>
      </c>
      <c r="AL28" s="113" t="e">
        <f t="shared" si="3"/>
        <v>#REF!</v>
      </c>
      <c r="AM28" s="113" t="e">
        <f t="shared" si="3"/>
        <v>#REF!</v>
      </c>
      <c r="AN28" s="113" t="e">
        <f t="shared" si="3"/>
        <v>#REF!</v>
      </c>
      <c r="AO28" s="113" t="e">
        <f t="shared" si="3"/>
        <v>#REF!</v>
      </c>
      <c r="AP28" s="113" t="e">
        <f t="shared" si="3"/>
        <v>#REF!</v>
      </c>
      <c r="AQ28" s="113" t="e">
        <f t="shared" si="3"/>
        <v>#REF!</v>
      </c>
      <c r="AR28" s="113" t="e">
        <f t="shared" si="3"/>
        <v>#REF!</v>
      </c>
      <c r="AS28" s="113" t="e">
        <f t="shared" si="3"/>
        <v>#REF!</v>
      </c>
      <c r="AT28" s="113" t="e">
        <f t="shared" si="3"/>
        <v>#REF!</v>
      </c>
      <c r="AU28" s="113" t="e">
        <f t="shared" si="3"/>
        <v>#REF!</v>
      </c>
      <c r="AV28" s="113" t="e">
        <f t="shared" si="3"/>
        <v>#REF!</v>
      </c>
      <c r="AW28" s="113" t="e">
        <f t="shared" si="3"/>
        <v>#REF!</v>
      </c>
      <c r="AX28" s="113" t="e">
        <f t="shared" si="3"/>
        <v>#REF!</v>
      </c>
      <c r="AY28" s="113" t="e">
        <f t="shared" si="3"/>
        <v>#REF!</v>
      </c>
      <c r="AZ28" s="113" t="e">
        <f t="shared" si="3"/>
        <v>#REF!</v>
      </c>
      <c r="BA28" s="113" t="e">
        <f t="shared" si="3"/>
        <v>#REF!</v>
      </c>
      <c r="BB28" s="113" t="e">
        <f t="shared" si="3"/>
        <v>#REF!</v>
      </c>
      <c r="BC28" s="113" t="e">
        <f t="shared" si="3"/>
        <v>#REF!</v>
      </c>
      <c r="BD28" s="113" t="e">
        <f t="shared" si="3"/>
        <v>#REF!</v>
      </c>
    </row>
    <row r="29" spans="1:56" x14ac:dyDescent="0.2">
      <c r="A29" s="87">
        <v>2</v>
      </c>
      <c r="B29" s="113" t="e">
        <f>ROUND(B8*0.87,)</f>
        <v>#REF!</v>
      </c>
      <c r="C29" s="113" t="e">
        <f t="shared" ref="C29:BD29" si="4">ROUND(C8*0.87,)</f>
        <v>#REF!</v>
      </c>
      <c r="D29" s="113" t="e">
        <f t="shared" si="4"/>
        <v>#REF!</v>
      </c>
      <c r="E29" s="113" t="e">
        <f t="shared" si="4"/>
        <v>#REF!</v>
      </c>
      <c r="F29" s="113" t="e">
        <f t="shared" si="4"/>
        <v>#REF!</v>
      </c>
      <c r="G29" s="113" t="e">
        <f t="shared" si="4"/>
        <v>#REF!</v>
      </c>
      <c r="H29" s="113" t="e">
        <f t="shared" si="4"/>
        <v>#REF!</v>
      </c>
      <c r="I29" s="113" t="e">
        <f t="shared" si="4"/>
        <v>#REF!</v>
      </c>
      <c r="J29" s="113" t="e">
        <f t="shared" si="4"/>
        <v>#REF!</v>
      </c>
      <c r="K29" s="113" t="e">
        <f t="shared" si="4"/>
        <v>#REF!</v>
      </c>
      <c r="L29" s="113" t="e">
        <f t="shared" si="4"/>
        <v>#REF!</v>
      </c>
      <c r="M29" s="113" t="e">
        <f t="shared" si="4"/>
        <v>#REF!</v>
      </c>
      <c r="N29" s="113" t="e">
        <f t="shared" si="4"/>
        <v>#REF!</v>
      </c>
      <c r="O29" s="113" t="e">
        <f t="shared" si="4"/>
        <v>#REF!</v>
      </c>
      <c r="P29" s="113" t="e">
        <f t="shared" si="4"/>
        <v>#REF!</v>
      </c>
      <c r="Q29" s="113" t="e">
        <f t="shared" si="4"/>
        <v>#REF!</v>
      </c>
      <c r="R29" s="113" t="e">
        <f t="shared" si="4"/>
        <v>#REF!</v>
      </c>
      <c r="S29" s="113" t="e">
        <f t="shared" si="4"/>
        <v>#REF!</v>
      </c>
      <c r="T29" s="113" t="e">
        <f t="shared" si="4"/>
        <v>#REF!</v>
      </c>
      <c r="U29" s="113" t="e">
        <f t="shared" si="4"/>
        <v>#REF!</v>
      </c>
      <c r="V29" s="113" t="e">
        <f t="shared" si="4"/>
        <v>#REF!</v>
      </c>
      <c r="W29" s="113" t="e">
        <f t="shared" si="4"/>
        <v>#REF!</v>
      </c>
      <c r="X29" s="113" t="e">
        <f t="shared" si="4"/>
        <v>#REF!</v>
      </c>
      <c r="Y29" s="113" t="e">
        <f t="shared" si="4"/>
        <v>#REF!</v>
      </c>
      <c r="Z29" s="113" t="e">
        <f t="shared" si="4"/>
        <v>#REF!</v>
      </c>
      <c r="AA29" s="113" t="e">
        <f t="shared" si="4"/>
        <v>#REF!</v>
      </c>
      <c r="AB29" s="113" t="e">
        <f t="shared" si="4"/>
        <v>#REF!</v>
      </c>
      <c r="AC29" s="113" t="e">
        <f t="shared" si="4"/>
        <v>#REF!</v>
      </c>
      <c r="AD29" s="113" t="e">
        <f t="shared" si="4"/>
        <v>#REF!</v>
      </c>
      <c r="AE29" s="113" t="e">
        <f t="shared" si="4"/>
        <v>#REF!</v>
      </c>
      <c r="AF29" s="113" t="e">
        <f t="shared" si="4"/>
        <v>#REF!</v>
      </c>
      <c r="AG29" s="113" t="e">
        <f t="shared" si="4"/>
        <v>#REF!</v>
      </c>
      <c r="AH29" s="113" t="e">
        <f t="shared" si="4"/>
        <v>#REF!</v>
      </c>
      <c r="AI29" s="113" t="e">
        <f t="shared" si="4"/>
        <v>#REF!</v>
      </c>
      <c r="AJ29" s="113" t="e">
        <f t="shared" si="4"/>
        <v>#REF!</v>
      </c>
      <c r="AK29" s="113" t="e">
        <f t="shared" si="4"/>
        <v>#REF!</v>
      </c>
      <c r="AL29" s="113" t="e">
        <f t="shared" si="4"/>
        <v>#REF!</v>
      </c>
      <c r="AM29" s="113" t="e">
        <f t="shared" si="4"/>
        <v>#REF!</v>
      </c>
      <c r="AN29" s="113" t="e">
        <f t="shared" si="4"/>
        <v>#REF!</v>
      </c>
      <c r="AO29" s="113" t="e">
        <f t="shared" si="4"/>
        <v>#REF!</v>
      </c>
      <c r="AP29" s="113" t="e">
        <f t="shared" si="4"/>
        <v>#REF!</v>
      </c>
      <c r="AQ29" s="113" t="e">
        <f t="shared" si="4"/>
        <v>#REF!</v>
      </c>
      <c r="AR29" s="113" t="e">
        <f t="shared" si="4"/>
        <v>#REF!</v>
      </c>
      <c r="AS29" s="113" t="e">
        <f t="shared" si="4"/>
        <v>#REF!</v>
      </c>
      <c r="AT29" s="113" t="e">
        <f t="shared" si="4"/>
        <v>#REF!</v>
      </c>
      <c r="AU29" s="113" t="e">
        <f t="shared" si="4"/>
        <v>#REF!</v>
      </c>
      <c r="AV29" s="113" t="e">
        <f t="shared" si="4"/>
        <v>#REF!</v>
      </c>
      <c r="AW29" s="113" t="e">
        <f t="shared" si="4"/>
        <v>#REF!</v>
      </c>
      <c r="AX29" s="113" t="e">
        <f t="shared" si="4"/>
        <v>#REF!</v>
      </c>
      <c r="AY29" s="113" t="e">
        <f t="shared" si="4"/>
        <v>#REF!</v>
      </c>
      <c r="AZ29" s="113" t="e">
        <f t="shared" si="4"/>
        <v>#REF!</v>
      </c>
      <c r="BA29" s="113" t="e">
        <f t="shared" si="4"/>
        <v>#REF!</v>
      </c>
      <c r="BB29" s="113" t="e">
        <f t="shared" si="4"/>
        <v>#REF!</v>
      </c>
      <c r="BC29" s="113" t="e">
        <f t="shared" si="4"/>
        <v>#REF!</v>
      </c>
      <c r="BD29" s="113" t="e">
        <f t="shared" si="4"/>
        <v>#REF!</v>
      </c>
    </row>
    <row r="30" spans="1:56" x14ac:dyDescent="0.2">
      <c r="A30" s="95" t="s">
        <v>143</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row>
    <row r="31" spans="1:56" x14ac:dyDescent="0.2">
      <c r="A31" s="87">
        <v>1</v>
      </c>
      <c r="B31" s="113" t="e">
        <f t="shared" ref="B31:B42" si="5">ROUND(B10*0.87,)</f>
        <v>#REF!</v>
      </c>
      <c r="C31" s="113" t="e">
        <f t="shared" ref="C31:BD31" si="6">ROUND(C10*0.87,)</f>
        <v>#REF!</v>
      </c>
      <c r="D31" s="113" t="e">
        <f t="shared" si="6"/>
        <v>#REF!</v>
      </c>
      <c r="E31" s="113" t="e">
        <f t="shared" si="6"/>
        <v>#REF!</v>
      </c>
      <c r="F31" s="113" t="e">
        <f t="shared" si="6"/>
        <v>#REF!</v>
      </c>
      <c r="G31" s="113" t="e">
        <f t="shared" si="6"/>
        <v>#REF!</v>
      </c>
      <c r="H31" s="113" t="e">
        <f t="shared" si="6"/>
        <v>#REF!</v>
      </c>
      <c r="I31" s="113" t="e">
        <f t="shared" si="6"/>
        <v>#REF!</v>
      </c>
      <c r="J31" s="113" t="e">
        <f t="shared" si="6"/>
        <v>#REF!</v>
      </c>
      <c r="K31" s="113" t="e">
        <f t="shared" si="6"/>
        <v>#REF!</v>
      </c>
      <c r="L31" s="113" t="e">
        <f t="shared" si="6"/>
        <v>#REF!</v>
      </c>
      <c r="M31" s="113" t="e">
        <f t="shared" si="6"/>
        <v>#REF!</v>
      </c>
      <c r="N31" s="113" t="e">
        <f t="shared" si="6"/>
        <v>#REF!</v>
      </c>
      <c r="O31" s="113" t="e">
        <f t="shared" si="6"/>
        <v>#REF!</v>
      </c>
      <c r="P31" s="113" t="e">
        <f t="shared" si="6"/>
        <v>#REF!</v>
      </c>
      <c r="Q31" s="113" t="e">
        <f t="shared" si="6"/>
        <v>#REF!</v>
      </c>
      <c r="R31" s="113" t="e">
        <f t="shared" si="6"/>
        <v>#REF!</v>
      </c>
      <c r="S31" s="113" t="e">
        <f t="shared" si="6"/>
        <v>#REF!</v>
      </c>
      <c r="T31" s="113" t="e">
        <f t="shared" si="6"/>
        <v>#REF!</v>
      </c>
      <c r="U31" s="113" t="e">
        <f t="shared" si="6"/>
        <v>#REF!</v>
      </c>
      <c r="V31" s="113" t="e">
        <f t="shared" si="6"/>
        <v>#REF!</v>
      </c>
      <c r="W31" s="113" t="e">
        <f t="shared" si="6"/>
        <v>#REF!</v>
      </c>
      <c r="X31" s="113" t="e">
        <f t="shared" si="6"/>
        <v>#REF!</v>
      </c>
      <c r="Y31" s="113" t="e">
        <f t="shared" si="6"/>
        <v>#REF!</v>
      </c>
      <c r="Z31" s="113" t="e">
        <f t="shared" si="6"/>
        <v>#REF!</v>
      </c>
      <c r="AA31" s="113" t="e">
        <f t="shared" si="6"/>
        <v>#REF!</v>
      </c>
      <c r="AB31" s="113" t="e">
        <f t="shared" si="6"/>
        <v>#REF!</v>
      </c>
      <c r="AC31" s="113" t="e">
        <f t="shared" si="6"/>
        <v>#REF!</v>
      </c>
      <c r="AD31" s="113" t="e">
        <f t="shared" si="6"/>
        <v>#REF!</v>
      </c>
      <c r="AE31" s="113" t="e">
        <f t="shared" si="6"/>
        <v>#REF!</v>
      </c>
      <c r="AF31" s="113" t="e">
        <f t="shared" si="6"/>
        <v>#REF!</v>
      </c>
      <c r="AG31" s="113" t="e">
        <f t="shared" si="6"/>
        <v>#REF!</v>
      </c>
      <c r="AH31" s="113" t="e">
        <f t="shared" si="6"/>
        <v>#REF!</v>
      </c>
      <c r="AI31" s="113" t="e">
        <f t="shared" si="6"/>
        <v>#REF!</v>
      </c>
      <c r="AJ31" s="113" t="e">
        <f t="shared" si="6"/>
        <v>#REF!</v>
      </c>
      <c r="AK31" s="113" t="e">
        <f t="shared" si="6"/>
        <v>#REF!</v>
      </c>
      <c r="AL31" s="113" t="e">
        <f t="shared" si="6"/>
        <v>#REF!</v>
      </c>
      <c r="AM31" s="113" t="e">
        <f t="shared" si="6"/>
        <v>#REF!</v>
      </c>
      <c r="AN31" s="113" t="e">
        <f t="shared" si="6"/>
        <v>#REF!</v>
      </c>
      <c r="AO31" s="113" t="e">
        <f t="shared" si="6"/>
        <v>#REF!</v>
      </c>
      <c r="AP31" s="113" t="e">
        <f t="shared" si="6"/>
        <v>#REF!</v>
      </c>
      <c r="AQ31" s="113" t="e">
        <f t="shared" si="6"/>
        <v>#REF!</v>
      </c>
      <c r="AR31" s="113" t="e">
        <f t="shared" si="6"/>
        <v>#REF!</v>
      </c>
      <c r="AS31" s="113" t="e">
        <f t="shared" si="6"/>
        <v>#REF!</v>
      </c>
      <c r="AT31" s="113" t="e">
        <f t="shared" si="6"/>
        <v>#REF!</v>
      </c>
      <c r="AU31" s="113" t="e">
        <f t="shared" si="6"/>
        <v>#REF!</v>
      </c>
      <c r="AV31" s="113" t="e">
        <f t="shared" si="6"/>
        <v>#REF!</v>
      </c>
      <c r="AW31" s="113" t="e">
        <f t="shared" si="6"/>
        <v>#REF!</v>
      </c>
      <c r="AX31" s="113" t="e">
        <f t="shared" si="6"/>
        <v>#REF!</v>
      </c>
      <c r="AY31" s="113" t="e">
        <f t="shared" si="6"/>
        <v>#REF!</v>
      </c>
      <c r="AZ31" s="113" t="e">
        <f t="shared" si="6"/>
        <v>#REF!</v>
      </c>
      <c r="BA31" s="113" t="e">
        <f t="shared" si="6"/>
        <v>#REF!</v>
      </c>
      <c r="BB31" s="113" t="e">
        <f t="shared" si="6"/>
        <v>#REF!</v>
      </c>
      <c r="BC31" s="113" t="e">
        <f t="shared" si="6"/>
        <v>#REF!</v>
      </c>
      <c r="BD31" s="113" t="e">
        <f t="shared" si="6"/>
        <v>#REF!</v>
      </c>
    </row>
    <row r="32" spans="1:56" x14ac:dyDescent="0.2">
      <c r="A32" s="87">
        <v>2</v>
      </c>
      <c r="B32" s="113" t="e">
        <f t="shared" si="5"/>
        <v>#REF!</v>
      </c>
      <c r="C32" s="113" t="e">
        <f t="shared" ref="C32:BD32" si="7">ROUND(C11*0.87,)</f>
        <v>#REF!</v>
      </c>
      <c r="D32" s="113" t="e">
        <f t="shared" si="7"/>
        <v>#REF!</v>
      </c>
      <c r="E32" s="113" t="e">
        <f t="shared" si="7"/>
        <v>#REF!</v>
      </c>
      <c r="F32" s="113" t="e">
        <f t="shared" si="7"/>
        <v>#REF!</v>
      </c>
      <c r="G32" s="113" t="e">
        <f t="shared" si="7"/>
        <v>#REF!</v>
      </c>
      <c r="H32" s="113" t="e">
        <f t="shared" si="7"/>
        <v>#REF!</v>
      </c>
      <c r="I32" s="113" t="e">
        <f t="shared" si="7"/>
        <v>#REF!</v>
      </c>
      <c r="J32" s="113" t="e">
        <f t="shared" si="7"/>
        <v>#REF!</v>
      </c>
      <c r="K32" s="113" t="e">
        <f t="shared" si="7"/>
        <v>#REF!</v>
      </c>
      <c r="L32" s="113" t="e">
        <f t="shared" si="7"/>
        <v>#REF!</v>
      </c>
      <c r="M32" s="113" t="e">
        <f t="shared" si="7"/>
        <v>#REF!</v>
      </c>
      <c r="N32" s="113" t="e">
        <f t="shared" si="7"/>
        <v>#REF!</v>
      </c>
      <c r="O32" s="113" t="e">
        <f t="shared" si="7"/>
        <v>#REF!</v>
      </c>
      <c r="P32" s="113" t="e">
        <f t="shared" si="7"/>
        <v>#REF!</v>
      </c>
      <c r="Q32" s="113" t="e">
        <f t="shared" si="7"/>
        <v>#REF!</v>
      </c>
      <c r="R32" s="113" t="e">
        <f t="shared" si="7"/>
        <v>#REF!</v>
      </c>
      <c r="S32" s="113" t="e">
        <f t="shared" si="7"/>
        <v>#REF!</v>
      </c>
      <c r="T32" s="113" t="e">
        <f t="shared" si="7"/>
        <v>#REF!</v>
      </c>
      <c r="U32" s="113" t="e">
        <f t="shared" si="7"/>
        <v>#REF!</v>
      </c>
      <c r="V32" s="113" t="e">
        <f t="shared" si="7"/>
        <v>#REF!</v>
      </c>
      <c r="W32" s="113" t="e">
        <f t="shared" si="7"/>
        <v>#REF!</v>
      </c>
      <c r="X32" s="113" t="e">
        <f t="shared" si="7"/>
        <v>#REF!</v>
      </c>
      <c r="Y32" s="113" t="e">
        <f t="shared" si="7"/>
        <v>#REF!</v>
      </c>
      <c r="Z32" s="113" t="e">
        <f t="shared" si="7"/>
        <v>#REF!</v>
      </c>
      <c r="AA32" s="113" t="e">
        <f t="shared" si="7"/>
        <v>#REF!</v>
      </c>
      <c r="AB32" s="113" t="e">
        <f t="shared" si="7"/>
        <v>#REF!</v>
      </c>
      <c r="AC32" s="113" t="e">
        <f t="shared" si="7"/>
        <v>#REF!</v>
      </c>
      <c r="AD32" s="113" t="e">
        <f t="shared" si="7"/>
        <v>#REF!</v>
      </c>
      <c r="AE32" s="113" t="e">
        <f t="shared" si="7"/>
        <v>#REF!</v>
      </c>
      <c r="AF32" s="113" t="e">
        <f t="shared" si="7"/>
        <v>#REF!</v>
      </c>
      <c r="AG32" s="113" t="e">
        <f t="shared" si="7"/>
        <v>#REF!</v>
      </c>
      <c r="AH32" s="113" t="e">
        <f t="shared" si="7"/>
        <v>#REF!</v>
      </c>
      <c r="AI32" s="113" t="e">
        <f t="shared" si="7"/>
        <v>#REF!</v>
      </c>
      <c r="AJ32" s="113" t="e">
        <f t="shared" si="7"/>
        <v>#REF!</v>
      </c>
      <c r="AK32" s="113" t="e">
        <f t="shared" si="7"/>
        <v>#REF!</v>
      </c>
      <c r="AL32" s="113" t="e">
        <f t="shared" si="7"/>
        <v>#REF!</v>
      </c>
      <c r="AM32" s="113" t="e">
        <f t="shared" si="7"/>
        <v>#REF!</v>
      </c>
      <c r="AN32" s="113" t="e">
        <f t="shared" si="7"/>
        <v>#REF!</v>
      </c>
      <c r="AO32" s="113" t="e">
        <f t="shared" si="7"/>
        <v>#REF!</v>
      </c>
      <c r="AP32" s="113" t="e">
        <f t="shared" si="7"/>
        <v>#REF!</v>
      </c>
      <c r="AQ32" s="113" t="e">
        <f t="shared" si="7"/>
        <v>#REF!</v>
      </c>
      <c r="AR32" s="113" t="e">
        <f t="shared" si="7"/>
        <v>#REF!</v>
      </c>
      <c r="AS32" s="113" t="e">
        <f t="shared" si="7"/>
        <v>#REF!</v>
      </c>
      <c r="AT32" s="113" t="e">
        <f t="shared" si="7"/>
        <v>#REF!</v>
      </c>
      <c r="AU32" s="113" t="e">
        <f t="shared" si="7"/>
        <v>#REF!</v>
      </c>
      <c r="AV32" s="113" t="e">
        <f t="shared" si="7"/>
        <v>#REF!</v>
      </c>
      <c r="AW32" s="113" t="e">
        <f t="shared" si="7"/>
        <v>#REF!</v>
      </c>
      <c r="AX32" s="113" t="e">
        <f t="shared" si="7"/>
        <v>#REF!</v>
      </c>
      <c r="AY32" s="113" t="e">
        <f t="shared" si="7"/>
        <v>#REF!</v>
      </c>
      <c r="AZ32" s="113" t="e">
        <f t="shared" si="7"/>
        <v>#REF!</v>
      </c>
      <c r="BA32" s="113" t="e">
        <f t="shared" si="7"/>
        <v>#REF!</v>
      </c>
      <c r="BB32" s="113" t="e">
        <f t="shared" si="7"/>
        <v>#REF!</v>
      </c>
      <c r="BC32" s="113" t="e">
        <f t="shared" si="7"/>
        <v>#REF!</v>
      </c>
      <c r="BD32" s="113" t="e">
        <f t="shared" si="7"/>
        <v>#REF!</v>
      </c>
    </row>
    <row r="33" spans="1:56" x14ac:dyDescent="0.2">
      <c r="A33" s="86" t="s">
        <v>134</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row>
    <row r="34" spans="1:56" x14ac:dyDescent="0.2">
      <c r="A34" s="88">
        <v>1</v>
      </c>
      <c r="B34" s="113" t="e">
        <f t="shared" si="5"/>
        <v>#REF!</v>
      </c>
      <c r="C34" s="113" t="e">
        <f t="shared" ref="C34:BD34" si="8">ROUND(C13*0.87,)</f>
        <v>#REF!</v>
      </c>
      <c r="D34" s="113" t="e">
        <f t="shared" si="8"/>
        <v>#REF!</v>
      </c>
      <c r="E34" s="113" t="e">
        <f t="shared" si="8"/>
        <v>#REF!</v>
      </c>
      <c r="F34" s="113" t="e">
        <f t="shared" si="8"/>
        <v>#REF!</v>
      </c>
      <c r="G34" s="113" t="e">
        <f t="shared" si="8"/>
        <v>#REF!</v>
      </c>
      <c r="H34" s="113" t="e">
        <f t="shared" si="8"/>
        <v>#REF!</v>
      </c>
      <c r="I34" s="113" t="e">
        <f t="shared" si="8"/>
        <v>#REF!</v>
      </c>
      <c r="J34" s="113" t="e">
        <f t="shared" si="8"/>
        <v>#REF!</v>
      </c>
      <c r="K34" s="113" t="e">
        <f t="shared" si="8"/>
        <v>#REF!</v>
      </c>
      <c r="L34" s="113" t="e">
        <f t="shared" si="8"/>
        <v>#REF!</v>
      </c>
      <c r="M34" s="113" t="e">
        <f t="shared" si="8"/>
        <v>#REF!</v>
      </c>
      <c r="N34" s="113" t="e">
        <f t="shared" si="8"/>
        <v>#REF!</v>
      </c>
      <c r="O34" s="113" t="e">
        <f t="shared" si="8"/>
        <v>#REF!</v>
      </c>
      <c r="P34" s="113" t="e">
        <f t="shared" si="8"/>
        <v>#REF!</v>
      </c>
      <c r="Q34" s="113" t="e">
        <f t="shared" si="8"/>
        <v>#REF!</v>
      </c>
      <c r="R34" s="113" t="e">
        <f t="shared" si="8"/>
        <v>#REF!</v>
      </c>
      <c r="S34" s="113" t="e">
        <f t="shared" si="8"/>
        <v>#REF!</v>
      </c>
      <c r="T34" s="113" t="e">
        <f t="shared" si="8"/>
        <v>#REF!</v>
      </c>
      <c r="U34" s="113" t="e">
        <f t="shared" si="8"/>
        <v>#REF!</v>
      </c>
      <c r="V34" s="113" t="e">
        <f t="shared" si="8"/>
        <v>#REF!</v>
      </c>
      <c r="W34" s="113" t="e">
        <f t="shared" si="8"/>
        <v>#REF!</v>
      </c>
      <c r="X34" s="113" t="e">
        <f t="shared" si="8"/>
        <v>#REF!</v>
      </c>
      <c r="Y34" s="113" t="e">
        <f t="shared" si="8"/>
        <v>#REF!</v>
      </c>
      <c r="Z34" s="113" t="e">
        <f t="shared" si="8"/>
        <v>#REF!</v>
      </c>
      <c r="AA34" s="113" t="e">
        <f t="shared" si="8"/>
        <v>#REF!</v>
      </c>
      <c r="AB34" s="113" t="e">
        <f t="shared" si="8"/>
        <v>#REF!</v>
      </c>
      <c r="AC34" s="113" t="e">
        <f t="shared" si="8"/>
        <v>#REF!</v>
      </c>
      <c r="AD34" s="113" t="e">
        <f t="shared" si="8"/>
        <v>#REF!</v>
      </c>
      <c r="AE34" s="113" t="e">
        <f t="shared" si="8"/>
        <v>#REF!</v>
      </c>
      <c r="AF34" s="113" t="e">
        <f t="shared" si="8"/>
        <v>#REF!</v>
      </c>
      <c r="AG34" s="113" t="e">
        <f t="shared" si="8"/>
        <v>#REF!</v>
      </c>
      <c r="AH34" s="113" t="e">
        <f t="shared" si="8"/>
        <v>#REF!</v>
      </c>
      <c r="AI34" s="113" t="e">
        <f t="shared" si="8"/>
        <v>#REF!</v>
      </c>
      <c r="AJ34" s="113" t="e">
        <f t="shared" si="8"/>
        <v>#REF!</v>
      </c>
      <c r="AK34" s="113" t="e">
        <f t="shared" si="8"/>
        <v>#REF!</v>
      </c>
      <c r="AL34" s="113" t="e">
        <f t="shared" si="8"/>
        <v>#REF!</v>
      </c>
      <c r="AM34" s="113" t="e">
        <f t="shared" si="8"/>
        <v>#REF!</v>
      </c>
      <c r="AN34" s="113" t="e">
        <f t="shared" si="8"/>
        <v>#REF!</v>
      </c>
      <c r="AO34" s="113" t="e">
        <f t="shared" si="8"/>
        <v>#REF!</v>
      </c>
      <c r="AP34" s="113" t="e">
        <f t="shared" si="8"/>
        <v>#REF!</v>
      </c>
      <c r="AQ34" s="113" t="e">
        <f t="shared" si="8"/>
        <v>#REF!</v>
      </c>
      <c r="AR34" s="113" t="e">
        <f t="shared" si="8"/>
        <v>#REF!</v>
      </c>
      <c r="AS34" s="113" t="e">
        <f t="shared" si="8"/>
        <v>#REF!</v>
      </c>
      <c r="AT34" s="113" t="e">
        <f t="shared" si="8"/>
        <v>#REF!</v>
      </c>
      <c r="AU34" s="113" t="e">
        <f t="shared" si="8"/>
        <v>#REF!</v>
      </c>
      <c r="AV34" s="113" t="e">
        <f t="shared" si="8"/>
        <v>#REF!</v>
      </c>
      <c r="AW34" s="113" t="e">
        <f t="shared" si="8"/>
        <v>#REF!</v>
      </c>
      <c r="AX34" s="113" t="e">
        <f t="shared" si="8"/>
        <v>#REF!</v>
      </c>
      <c r="AY34" s="113" t="e">
        <f t="shared" si="8"/>
        <v>#REF!</v>
      </c>
      <c r="AZ34" s="113" t="e">
        <f t="shared" si="8"/>
        <v>#REF!</v>
      </c>
      <c r="BA34" s="113" t="e">
        <f t="shared" si="8"/>
        <v>#REF!</v>
      </c>
      <c r="BB34" s="113" t="e">
        <f t="shared" si="8"/>
        <v>#REF!</v>
      </c>
      <c r="BC34" s="113" t="e">
        <f t="shared" si="8"/>
        <v>#REF!</v>
      </c>
      <c r="BD34" s="113" t="e">
        <f t="shared" si="8"/>
        <v>#REF!</v>
      </c>
    </row>
    <row r="35" spans="1:56" x14ac:dyDescent="0.2">
      <c r="A35" s="88">
        <v>2</v>
      </c>
      <c r="B35" s="113" t="e">
        <f t="shared" si="5"/>
        <v>#REF!</v>
      </c>
      <c r="C35" s="113" t="e">
        <f t="shared" ref="C35:BD35" si="9">ROUND(C14*0.87,)</f>
        <v>#REF!</v>
      </c>
      <c r="D35" s="113" t="e">
        <f t="shared" si="9"/>
        <v>#REF!</v>
      </c>
      <c r="E35" s="113" t="e">
        <f t="shared" si="9"/>
        <v>#REF!</v>
      </c>
      <c r="F35" s="113" t="e">
        <f t="shared" si="9"/>
        <v>#REF!</v>
      </c>
      <c r="G35" s="113" t="e">
        <f t="shared" si="9"/>
        <v>#REF!</v>
      </c>
      <c r="H35" s="113" t="e">
        <f t="shared" si="9"/>
        <v>#REF!</v>
      </c>
      <c r="I35" s="113" t="e">
        <f t="shared" si="9"/>
        <v>#REF!</v>
      </c>
      <c r="J35" s="113" t="e">
        <f t="shared" si="9"/>
        <v>#REF!</v>
      </c>
      <c r="K35" s="113" t="e">
        <f t="shared" si="9"/>
        <v>#REF!</v>
      </c>
      <c r="L35" s="113" t="e">
        <f t="shared" si="9"/>
        <v>#REF!</v>
      </c>
      <c r="M35" s="113" t="e">
        <f t="shared" si="9"/>
        <v>#REF!</v>
      </c>
      <c r="N35" s="113" t="e">
        <f t="shared" si="9"/>
        <v>#REF!</v>
      </c>
      <c r="O35" s="113" t="e">
        <f t="shared" si="9"/>
        <v>#REF!</v>
      </c>
      <c r="P35" s="113" t="e">
        <f t="shared" si="9"/>
        <v>#REF!</v>
      </c>
      <c r="Q35" s="113" t="e">
        <f t="shared" si="9"/>
        <v>#REF!</v>
      </c>
      <c r="R35" s="113" t="e">
        <f t="shared" si="9"/>
        <v>#REF!</v>
      </c>
      <c r="S35" s="113" t="e">
        <f t="shared" si="9"/>
        <v>#REF!</v>
      </c>
      <c r="T35" s="113" t="e">
        <f t="shared" si="9"/>
        <v>#REF!</v>
      </c>
      <c r="U35" s="113" t="e">
        <f t="shared" si="9"/>
        <v>#REF!</v>
      </c>
      <c r="V35" s="113" t="e">
        <f t="shared" si="9"/>
        <v>#REF!</v>
      </c>
      <c r="W35" s="113" t="e">
        <f t="shared" si="9"/>
        <v>#REF!</v>
      </c>
      <c r="X35" s="113" t="e">
        <f t="shared" si="9"/>
        <v>#REF!</v>
      </c>
      <c r="Y35" s="113" t="e">
        <f t="shared" si="9"/>
        <v>#REF!</v>
      </c>
      <c r="Z35" s="113" t="e">
        <f t="shared" si="9"/>
        <v>#REF!</v>
      </c>
      <c r="AA35" s="113" t="e">
        <f t="shared" si="9"/>
        <v>#REF!</v>
      </c>
      <c r="AB35" s="113" t="e">
        <f t="shared" si="9"/>
        <v>#REF!</v>
      </c>
      <c r="AC35" s="113" t="e">
        <f t="shared" si="9"/>
        <v>#REF!</v>
      </c>
      <c r="AD35" s="113" t="e">
        <f t="shared" si="9"/>
        <v>#REF!</v>
      </c>
      <c r="AE35" s="113" t="e">
        <f t="shared" si="9"/>
        <v>#REF!</v>
      </c>
      <c r="AF35" s="113" t="e">
        <f t="shared" si="9"/>
        <v>#REF!</v>
      </c>
      <c r="AG35" s="113" t="e">
        <f t="shared" si="9"/>
        <v>#REF!</v>
      </c>
      <c r="AH35" s="113" t="e">
        <f t="shared" si="9"/>
        <v>#REF!</v>
      </c>
      <c r="AI35" s="113" t="e">
        <f t="shared" si="9"/>
        <v>#REF!</v>
      </c>
      <c r="AJ35" s="113" t="e">
        <f t="shared" si="9"/>
        <v>#REF!</v>
      </c>
      <c r="AK35" s="113" t="e">
        <f t="shared" si="9"/>
        <v>#REF!</v>
      </c>
      <c r="AL35" s="113" t="e">
        <f t="shared" si="9"/>
        <v>#REF!</v>
      </c>
      <c r="AM35" s="113" t="e">
        <f t="shared" si="9"/>
        <v>#REF!</v>
      </c>
      <c r="AN35" s="113" t="e">
        <f t="shared" si="9"/>
        <v>#REF!</v>
      </c>
      <c r="AO35" s="113" t="e">
        <f t="shared" si="9"/>
        <v>#REF!</v>
      </c>
      <c r="AP35" s="113" t="e">
        <f t="shared" si="9"/>
        <v>#REF!</v>
      </c>
      <c r="AQ35" s="113" t="e">
        <f t="shared" si="9"/>
        <v>#REF!</v>
      </c>
      <c r="AR35" s="113" t="e">
        <f t="shared" si="9"/>
        <v>#REF!</v>
      </c>
      <c r="AS35" s="113" t="e">
        <f t="shared" si="9"/>
        <v>#REF!</v>
      </c>
      <c r="AT35" s="113" t="e">
        <f t="shared" si="9"/>
        <v>#REF!</v>
      </c>
      <c r="AU35" s="113" t="e">
        <f t="shared" si="9"/>
        <v>#REF!</v>
      </c>
      <c r="AV35" s="113" t="e">
        <f t="shared" si="9"/>
        <v>#REF!</v>
      </c>
      <c r="AW35" s="113" t="e">
        <f t="shared" si="9"/>
        <v>#REF!</v>
      </c>
      <c r="AX35" s="113" t="e">
        <f t="shared" si="9"/>
        <v>#REF!</v>
      </c>
      <c r="AY35" s="113" t="e">
        <f t="shared" si="9"/>
        <v>#REF!</v>
      </c>
      <c r="AZ35" s="113" t="e">
        <f t="shared" si="9"/>
        <v>#REF!</v>
      </c>
      <c r="BA35" s="113" t="e">
        <f t="shared" si="9"/>
        <v>#REF!</v>
      </c>
      <c r="BB35" s="113" t="e">
        <f t="shared" si="9"/>
        <v>#REF!</v>
      </c>
      <c r="BC35" s="113" t="e">
        <f t="shared" si="9"/>
        <v>#REF!</v>
      </c>
      <c r="BD35" s="113" t="e">
        <f t="shared" si="9"/>
        <v>#REF!</v>
      </c>
    </row>
    <row r="36" spans="1:56" x14ac:dyDescent="0.2">
      <c r="A36" s="86" t="s">
        <v>136</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row>
    <row r="37" spans="1:56" x14ac:dyDescent="0.2">
      <c r="A37" s="88">
        <v>1</v>
      </c>
      <c r="B37" s="113" t="e">
        <f t="shared" si="5"/>
        <v>#REF!</v>
      </c>
      <c r="C37" s="113" t="e">
        <f t="shared" ref="C37:BD37" si="10">ROUND(C16*0.87,)</f>
        <v>#REF!</v>
      </c>
      <c r="D37" s="113" t="e">
        <f t="shared" si="10"/>
        <v>#REF!</v>
      </c>
      <c r="E37" s="113" t="e">
        <f t="shared" si="10"/>
        <v>#REF!</v>
      </c>
      <c r="F37" s="113" t="e">
        <f t="shared" si="10"/>
        <v>#REF!</v>
      </c>
      <c r="G37" s="113" t="e">
        <f t="shared" si="10"/>
        <v>#REF!</v>
      </c>
      <c r="H37" s="113" t="e">
        <f t="shared" si="10"/>
        <v>#REF!</v>
      </c>
      <c r="I37" s="113" t="e">
        <f t="shared" si="10"/>
        <v>#REF!</v>
      </c>
      <c r="J37" s="113" t="e">
        <f t="shared" si="10"/>
        <v>#REF!</v>
      </c>
      <c r="K37" s="113" t="e">
        <f t="shared" si="10"/>
        <v>#REF!</v>
      </c>
      <c r="L37" s="113" t="e">
        <f t="shared" si="10"/>
        <v>#REF!</v>
      </c>
      <c r="M37" s="113" t="e">
        <f t="shared" si="10"/>
        <v>#REF!</v>
      </c>
      <c r="N37" s="113" t="e">
        <f t="shared" si="10"/>
        <v>#REF!</v>
      </c>
      <c r="O37" s="113" t="e">
        <f t="shared" si="10"/>
        <v>#REF!</v>
      </c>
      <c r="P37" s="113" t="e">
        <f t="shared" si="10"/>
        <v>#REF!</v>
      </c>
      <c r="Q37" s="113" t="e">
        <f t="shared" si="10"/>
        <v>#REF!</v>
      </c>
      <c r="R37" s="113" t="e">
        <f t="shared" si="10"/>
        <v>#REF!</v>
      </c>
      <c r="S37" s="113" t="e">
        <f t="shared" si="10"/>
        <v>#REF!</v>
      </c>
      <c r="T37" s="113" t="e">
        <f t="shared" si="10"/>
        <v>#REF!</v>
      </c>
      <c r="U37" s="113" t="e">
        <f t="shared" si="10"/>
        <v>#REF!</v>
      </c>
      <c r="V37" s="113" t="e">
        <f t="shared" si="10"/>
        <v>#REF!</v>
      </c>
      <c r="W37" s="113" t="e">
        <f t="shared" si="10"/>
        <v>#REF!</v>
      </c>
      <c r="X37" s="113" t="e">
        <f t="shared" si="10"/>
        <v>#REF!</v>
      </c>
      <c r="Y37" s="113" t="e">
        <f t="shared" si="10"/>
        <v>#REF!</v>
      </c>
      <c r="Z37" s="113" t="e">
        <f t="shared" si="10"/>
        <v>#REF!</v>
      </c>
      <c r="AA37" s="113" t="e">
        <f t="shared" si="10"/>
        <v>#REF!</v>
      </c>
      <c r="AB37" s="113" t="e">
        <f t="shared" si="10"/>
        <v>#REF!</v>
      </c>
      <c r="AC37" s="113" t="e">
        <f t="shared" si="10"/>
        <v>#REF!</v>
      </c>
      <c r="AD37" s="113" t="e">
        <f t="shared" si="10"/>
        <v>#REF!</v>
      </c>
      <c r="AE37" s="113" t="e">
        <f t="shared" si="10"/>
        <v>#REF!</v>
      </c>
      <c r="AF37" s="113" t="e">
        <f t="shared" si="10"/>
        <v>#REF!</v>
      </c>
      <c r="AG37" s="113" t="e">
        <f t="shared" si="10"/>
        <v>#REF!</v>
      </c>
      <c r="AH37" s="113" t="e">
        <f t="shared" si="10"/>
        <v>#REF!</v>
      </c>
      <c r="AI37" s="113" t="e">
        <f t="shared" si="10"/>
        <v>#REF!</v>
      </c>
      <c r="AJ37" s="113" t="e">
        <f t="shared" si="10"/>
        <v>#REF!</v>
      </c>
      <c r="AK37" s="113" t="e">
        <f t="shared" si="10"/>
        <v>#REF!</v>
      </c>
      <c r="AL37" s="113" t="e">
        <f t="shared" si="10"/>
        <v>#REF!</v>
      </c>
      <c r="AM37" s="113" t="e">
        <f t="shared" si="10"/>
        <v>#REF!</v>
      </c>
      <c r="AN37" s="113" t="e">
        <f t="shared" si="10"/>
        <v>#REF!</v>
      </c>
      <c r="AO37" s="113" t="e">
        <f t="shared" si="10"/>
        <v>#REF!</v>
      </c>
      <c r="AP37" s="113" t="e">
        <f t="shared" si="10"/>
        <v>#REF!</v>
      </c>
      <c r="AQ37" s="113" t="e">
        <f t="shared" si="10"/>
        <v>#REF!</v>
      </c>
      <c r="AR37" s="113" t="e">
        <f t="shared" si="10"/>
        <v>#REF!</v>
      </c>
      <c r="AS37" s="113" t="e">
        <f t="shared" si="10"/>
        <v>#REF!</v>
      </c>
      <c r="AT37" s="113" t="e">
        <f t="shared" si="10"/>
        <v>#REF!</v>
      </c>
      <c r="AU37" s="113" t="e">
        <f t="shared" si="10"/>
        <v>#REF!</v>
      </c>
      <c r="AV37" s="113" t="e">
        <f t="shared" si="10"/>
        <v>#REF!</v>
      </c>
      <c r="AW37" s="113" t="e">
        <f t="shared" si="10"/>
        <v>#REF!</v>
      </c>
      <c r="AX37" s="113" t="e">
        <f t="shared" si="10"/>
        <v>#REF!</v>
      </c>
      <c r="AY37" s="113" t="e">
        <f t="shared" si="10"/>
        <v>#REF!</v>
      </c>
      <c r="AZ37" s="113" t="e">
        <f t="shared" si="10"/>
        <v>#REF!</v>
      </c>
      <c r="BA37" s="113" t="e">
        <f t="shared" si="10"/>
        <v>#REF!</v>
      </c>
      <c r="BB37" s="113" t="e">
        <f t="shared" si="10"/>
        <v>#REF!</v>
      </c>
      <c r="BC37" s="113" t="e">
        <f t="shared" si="10"/>
        <v>#REF!</v>
      </c>
      <c r="BD37" s="113" t="e">
        <f t="shared" si="10"/>
        <v>#REF!</v>
      </c>
    </row>
    <row r="38" spans="1:56" x14ac:dyDescent="0.2">
      <c r="A38" s="88">
        <v>2</v>
      </c>
      <c r="B38" s="113" t="e">
        <f t="shared" si="5"/>
        <v>#REF!</v>
      </c>
      <c r="C38" s="113" t="e">
        <f t="shared" ref="C38:BD38" si="11">ROUND(C17*0.87,)</f>
        <v>#REF!</v>
      </c>
      <c r="D38" s="113" t="e">
        <f t="shared" si="11"/>
        <v>#REF!</v>
      </c>
      <c r="E38" s="113" t="e">
        <f t="shared" si="11"/>
        <v>#REF!</v>
      </c>
      <c r="F38" s="113" t="e">
        <f t="shared" si="11"/>
        <v>#REF!</v>
      </c>
      <c r="G38" s="113" t="e">
        <f t="shared" si="11"/>
        <v>#REF!</v>
      </c>
      <c r="H38" s="113" t="e">
        <f t="shared" si="11"/>
        <v>#REF!</v>
      </c>
      <c r="I38" s="113" t="e">
        <f t="shared" si="11"/>
        <v>#REF!</v>
      </c>
      <c r="J38" s="113" t="e">
        <f t="shared" si="11"/>
        <v>#REF!</v>
      </c>
      <c r="K38" s="113" t="e">
        <f t="shared" si="11"/>
        <v>#REF!</v>
      </c>
      <c r="L38" s="113" t="e">
        <f t="shared" si="11"/>
        <v>#REF!</v>
      </c>
      <c r="M38" s="113" t="e">
        <f t="shared" si="11"/>
        <v>#REF!</v>
      </c>
      <c r="N38" s="113" t="e">
        <f t="shared" si="11"/>
        <v>#REF!</v>
      </c>
      <c r="O38" s="113" t="e">
        <f t="shared" si="11"/>
        <v>#REF!</v>
      </c>
      <c r="P38" s="113" t="e">
        <f t="shared" si="11"/>
        <v>#REF!</v>
      </c>
      <c r="Q38" s="113" t="e">
        <f t="shared" si="11"/>
        <v>#REF!</v>
      </c>
      <c r="R38" s="113" t="e">
        <f t="shared" si="11"/>
        <v>#REF!</v>
      </c>
      <c r="S38" s="113" t="e">
        <f t="shared" si="11"/>
        <v>#REF!</v>
      </c>
      <c r="T38" s="113" t="e">
        <f t="shared" si="11"/>
        <v>#REF!</v>
      </c>
      <c r="U38" s="113" t="e">
        <f t="shared" si="11"/>
        <v>#REF!</v>
      </c>
      <c r="V38" s="113" t="e">
        <f t="shared" si="11"/>
        <v>#REF!</v>
      </c>
      <c r="W38" s="113" t="e">
        <f t="shared" si="11"/>
        <v>#REF!</v>
      </c>
      <c r="X38" s="113" t="e">
        <f t="shared" si="11"/>
        <v>#REF!</v>
      </c>
      <c r="Y38" s="113" t="e">
        <f t="shared" si="11"/>
        <v>#REF!</v>
      </c>
      <c r="Z38" s="113" t="e">
        <f t="shared" si="11"/>
        <v>#REF!</v>
      </c>
      <c r="AA38" s="113" t="e">
        <f t="shared" si="11"/>
        <v>#REF!</v>
      </c>
      <c r="AB38" s="113" t="e">
        <f t="shared" si="11"/>
        <v>#REF!</v>
      </c>
      <c r="AC38" s="113" t="e">
        <f t="shared" si="11"/>
        <v>#REF!</v>
      </c>
      <c r="AD38" s="113" t="e">
        <f t="shared" si="11"/>
        <v>#REF!</v>
      </c>
      <c r="AE38" s="113" t="e">
        <f t="shared" si="11"/>
        <v>#REF!</v>
      </c>
      <c r="AF38" s="113" t="e">
        <f t="shared" si="11"/>
        <v>#REF!</v>
      </c>
      <c r="AG38" s="113" t="e">
        <f t="shared" si="11"/>
        <v>#REF!</v>
      </c>
      <c r="AH38" s="113" t="e">
        <f t="shared" si="11"/>
        <v>#REF!</v>
      </c>
      <c r="AI38" s="113" t="e">
        <f t="shared" si="11"/>
        <v>#REF!</v>
      </c>
      <c r="AJ38" s="113" t="e">
        <f t="shared" si="11"/>
        <v>#REF!</v>
      </c>
      <c r="AK38" s="113" t="e">
        <f t="shared" si="11"/>
        <v>#REF!</v>
      </c>
      <c r="AL38" s="113" t="e">
        <f t="shared" si="11"/>
        <v>#REF!</v>
      </c>
      <c r="AM38" s="113" t="e">
        <f t="shared" si="11"/>
        <v>#REF!</v>
      </c>
      <c r="AN38" s="113" t="e">
        <f t="shared" si="11"/>
        <v>#REF!</v>
      </c>
      <c r="AO38" s="113" t="e">
        <f t="shared" si="11"/>
        <v>#REF!</v>
      </c>
      <c r="AP38" s="113" t="e">
        <f t="shared" si="11"/>
        <v>#REF!</v>
      </c>
      <c r="AQ38" s="113" t="e">
        <f t="shared" si="11"/>
        <v>#REF!</v>
      </c>
      <c r="AR38" s="113" t="e">
        <f t="shared" si="11"/>
        <v>#REF!</v>
      </c>
      <c r="AS38" s="113" t="e">
        <f t="shared" si="11"/>
        <v>#REF!</v>
      </c>
      <c r="AT38" s="113" t="e">
        <f t="shared" si="11"/>
        <v>#REF!</v>
      </c>
      <c r="AU38" s="113" t="e">
        <f t="shared" si="11"/>
        <v>#REF!</v>
      </c>
      <c r="AV38" s="113" t="e">
        <f t="shared" si="11"/>
        <v>#REF!</v>
      </c>
      <c r="AW38" s="113" t="e">
        <f t="shared" si="11"/>
        <v>#REF!</v>
      </c>
      <c r="AX38" s="113" t="e">
        <f t="shared" si="11"/>
        <v>#REF!</v>
      </c>
      <c r="AY38" s="113" t="e">
        <f t="shared" si="11"/>
        <v>#REF!</v>
      </c>
      <c r="AZ38" s="113" t="e">
        <f t="shared" si="11"/>
        <v>#REF!</v>
      </c>
      <c r="BA38" s="113" t="e">
        <f t="shared" si="11"/>
        <v>#REF!</v>
      </c>
      <c r="BB38" s="113" t="e">
        <f t="shared" si="11"/>
        <v>#REF!</v>
      </c>
      <c r="BC38" s="113" t="e">
        <f t="shared" si="11"/>
        <v>#REF!</v>
      </c>
      <c r="BD38" s="113" t="e">
        <f t="shared" si="11"/>
        <v>#REF!</v>
      </c>
    </row>
    <row r="39" spans="1:56" x14ac:dyDescent="0.2">
      <c r="A39" s="86" t="s">
        <v>138</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row>
    <row r="40" spans="1:56" x14ac:dyDescent="0.2">
      <c r="A40" s="87" t="s">
        <v>78</v>
      </c>
      <c r="B40" s="113" t="e">
        <f t="shared" si="5"/>
        <v>#REF!</v>
      </c>
      <c r="C40" s="113" t="e">
        <f t="shared" ref="C40:BD40" si="12">ROUND(C19*0.87,)</f>
        <v>#REF!</v>
      </c>
      <c r="D40" s="113" t="e">
        <f t="shared" si="12"/>
        <v>#REF!</v>
      </c>
      <c r="E40" s="113" t="e">
        <f t="shared" si="12"/>
        <v>#REF!</v>
      </c>
      <c r="F40" s="113" t="e">
        <f t="shared" si="12"/>
        <v>#REF!</v>
      </c>
      <c r="G40" s="113" t="e">
        <f t="shared" si="12"/>
        <v>#REF!</v>
      </c>
      <c r="H40" s="113" t="e">
        <f t="shared" si="12"/>
        <v>#REF!</v>
      </c>
      <c r="I40" s="113" t="e">
        <f t="shared" si="12"/>
        <v>#REF!</v>
      </c>
      <c r="J40" s="113" t="e">
        <f t="shared" si="12"/>
        <v>#REF!</v>
      </c>
      <c r="K40" s="113" t="e">
        <f t="shared" si="12"/>
        <v>#REF!</v>
      </c>
      <c r="L40" s="113" t="e">
        <f t="shared" si="12"/>
        <v>#REF!</v>
      </c>
      <c r="M40" s="113" t="e">
        <f t="shared" si="12"/>
        <v>#REF!</v>
      </c>
      <c r="N40" s="113" t="e">
        <f t="shared" si="12"/>
        <v>#REF!</v>
      </c>
      <c r="O40" s="113" t="e">
        <f t="shared" si="12"/>
        <v>#REF!</v>
      </c>
      <c r="P40" s="113" t="e">
        <f t="shared" si="12"/>
        <v>#REF!</v>
      </c>
      <c r="Q40" s="113" t="e">
        <f t="shared" si="12"/>
        <v>#REF!</v>
      </c>
      <c r="R40" s="113" t="e">
        <f t="shared" si="12"/>
        <v>#REF!</v>
      </c>
      <c r="S40" s="113" t="e">
        <f t="shared" si="12"/>
        <v>#REF!</v>
      </c>
      <c r="T40" s="113" t="e">
        <f t="shared" si="12"/>
        <v>#REF!</v>
      </c>
      <c r="U40" s="113" t="e">
        <f t="shared" si="12"/>
        <v>#REF!</v>
      </c>
      <c r="V40" s="113" t="e">
        <f t="shared" si="12"/>
        <v>#REF!</v>
      </c>
      <c r="W40" s="113" t="e">
        <f t="shared" si="12"/>
        <v>#REF!</v>
      </c>
      <c r="X40" s="113" t="e">
        <f t="shared" si="12"/>
        <v>#REF!</v>
      </c>
      <c r="Y40" s="113" t="e">
        <f t="shared" si="12"/>
        <v>#REF!</v>
      </c>
      <c r="Z40" s="113" t="e">
        <f t="shared" si="12"/>
        <v>#REF!</v>
      </c>
      <c r="AA40" s="113" t="e">
        <f t="shared" si="12"/>
        <v>#REF!</v>
      </c>
      <c r="AB40" s="113" t="e">
        <f t="shared" si="12"/>
        <v>#REF!</v>
      </c>
      <c r="AC40" s="113" t="e">
        <f t="shared" si="12"/>
        <v>#REF!</v>
      </c>
      <c r="AD40" s="113" t="e">
        <f t="shared" si="12"/>
        <v>#REF!</v>
      </c>
      <c r="AE40" s="113" t="e">
        <f t="shared" si="12"/>
        <v>#REF!</v>
      </c>
      <c r="AF40" s="113" t="e">
        <f t="shared" si="12"/>
        <v>#REF!</v>
      </c>
      <c r="AG40" s="113" t="e">
        <f t="shared" si="12"/>
        <v>#REF!</v>
      </c>
      <c r="AH40" s="113" t="e">
        <f t="shared" si="12"/>
        <v>#REF!</v>
      </c>
      <c r="AI40" s="113" t="e">
        <f t="shared" si="12"/>
        <v>#REF!</v>
      </c>
      <c r="AJ40" s="113" t="e">
        <f t="shared" si="12"/>
        <v>#REF!</v>
      </c>
      <c r="AK40" s="113" t="e">
        <f t="shared" si="12"/>
        <v>#REF!</v>
      </c>
      <c r="AL40" s="113" t="e">
        <f t="shared" si="12"/>
        <v>#REF!</v>
      </c>
      <c r="AM40" s="113" t="e">
        <f t="shared" si="12"/>
        <v>#REF!</v>
      </c>
      <c r="AN40" s="113" t="e">
        <f t="shared" si="12"/>
        <v>#REF!</v>
      </c>
      <c r="AO40" s="113" t="e">
        <f t="shared" si="12"/>
        <v>#REF!</v>
      </c>
      <c r="AP40" s="113" t="e">
        <f t="shared" si="12"/>
        <v>#REF!</v>
      </c>
      <c r="AQ40" s="113" t="e">
        <f t="shared" si="12"/>
        <v>#REF!</v>
      </c>
      <c r="AR40" s="113" t="e">
        <f t="shared" si="12"/>
        <v>#REF!</v>
      </c>
      <c r="AS40" s="113" t="e">
        <f t="shared" si="12"/>
        <v>#REF!</v>
      </c>
      <c r="AT40" s="113" t="e">
        <f t="shared" si="12"/>
        <v>#REF!</v>
      </c>
      <c r="AU40" s="113" t="e">
        <f t="shared" si="12"/>
        <v>#REF!</v>
      </c>
      <c r="AV40" s="113" t="e">
        <f t="shared" si="12"/>
        <v>#REF!</v>
      </c>
      <c r="AW40" s="113" t="e">
        <f t="shared" si="12"/>
        <v>#REF!</v>
      </c>
      <c r="AX40" s="113" t="e">
        <f t="shared" si="12"/>
        <v>#REF!</v>
      </c>
      <c r="AY40" s="113" t="e">
        <f t="shared" si="12"/>
        <v>#REF!</v>
      </c>
      <c r="AZ40" s="113" t="e">
        <f t="shared" si="12"/>
        <v>#REF!</v>
      </c>
      <c r="BA40" s="113" t="e">
        <f t="shared" si="12"/>
        <v>#REF!</v>
      </c>
      <c r="BB40" s="113" t="e">
        <f t="shared" si="12"/>
        <v>#REF!</v>
      </c>
      <c r="BC40" s="113" t="e">
        <f t="shared" si="12"/>
        <v>#REF!</v>
      </c>
      <c r="BD40" s="113" t="e">
        <f t="shared" si="12"/>
        <v>#REF!</v>
      </c>
    </row>
    <row r="41" spans="1:56" x14ac:dyDescent="0.2">
      <c r="A41" s="86" t="s">
        <v>137</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row>
    <row r="42" spans="1:56" x14ac:dyDescent="0.2">
      <c r="A42" s="87" t="s">
        <v>67</v>
      </c>
      <c r="B42" s="113" t="e">
        <f t="shared" si="5"/>
        <v>#REF!</v>
      </c>
      <c r="C42" s="113" t="e">
        <f t="shared" ref="C42:BD42" si="13">ROUND(C21*0.87,)</f>
        <v>#REF!</v>
      </c>
      <c r="D42" s="113" t="e">
        <f t="shared" si="13"/>
        <v>#REF!</v>
      </c>
      <c r="E42" s="113" t="e">
        <f t="shared" si="13"/>
        <v>#REF!</v>
      </c>
      <c r="F42" s="113" t="e">
        <f t="shared" si="13"/>
        <v>#REF!</v>
      </c>
      <c r="G42" s="113" t="e">
        <f t="shared" si="13"/>
        <v>#REF!</v>
      </c>
      <c r="H42" s="113" t="e">
        <f t="shared" si="13"/>
        <v>#REF!</v>
      </c>
      <c r="I42" s="113" t="e">
        <f t="shared" si="13"/>
        <v>#REF!</v>
      </c>
      <c r="J42" s="113" t="e">
        <f t="shared" si="13"/>
        <v>#REF!</v>
      </c>
      <c r="K42" s="113" t="e">
        <f t="shared" si="13"/>
        <v>#REF!</v>
      </c>
      <c r="L42" s="113" t="e">
        <f t="shared" si="13"/>
        <v>#REF!</v>
      </c>
      <c r="M42" s="113" t="e">
        <f t="shared" si="13"/>
        <v>#REF!</v>
      </c>
      <c r="N42" s="113" t="e">
        <f t="shared" si="13"/>
        <v>#REF!</v>
      </c>
      <c r="O42" s="113" t="e">
        <f t="shared" si="13"/>
        <v>#REF!</v>
      </c>
      <c r="P42" s="113" t="e">
        <f t="shared" si="13"/>
        <v>#REF!</v>
      </c>
      <c r="Q42" s="113" t="e">
        <f t="shared" si="13"/>
        <v>#REF!</v>
      </c>
      <c r="R42" s="113" t="e">
        <f t="shared" si="13"/>
        <v>#REF!</v>
      </c>
      <c r="S42" s="113" t="e">
        <f t="shared" si="13"/>
        <v>#REF!</v>
      </c>
      <c r="T42" s="113" t="e">
        <f t="shared" si="13"/>
        <v>#REF!</v>
      </c>
      <c r="U42" s="113" t="e">
        <f t="shared" si="13"/>
        <v>#REF!</v>
      </c>
      <c r="V42" s="113" t="e">
        <f t="shared" si="13"/>
        <v>#REF!</v>
      </c>
      <c r="W42" s="113" t="e">
        <f t="shared" si="13"/>
        <v>#REF!</v>
      </c>
      <c r="X42" s="113" t="e">
        <f t="shared" si="13"/>
        <v>#REF!</v>
      </c>
      <c r="Y42" s="113" t="e">
        <f t="shared" si="13"/>
        <v>#REF!</v>
      </c>
      <c r="Z42" s="113" t="e">
        <f t="shared" si="13"/>
        <v>#REF!</v>
      </c>
      <c r="AA42" s="113" t="e">
        <f t="shared" si="13"/>
        <v>#REF!</v>
      </c>
      <c r="AB42" s="113" t="e">
        <f t="shared" si="13"/>
        <v>#REF!</v>
      </c>
      <c r="AC42" s="113" t="e">
        <f t="shared" si="13"/>
        <v>#REF!</v>
      </c>
      <c r="AD42" s="113" t="e">
        <f t="shared" si="13"/>
        <v>#REF!</v>
      </c>
      <c r="AE42" s="113" t="e">
        <f t="shared" si="13"/>
        <v>#REF!</v>
      </c>
      <c r="AF42" s="113" t="e">
        <f t="shared" si="13"/>
        <v>#REF!</v>
      </c>
      <c r="AG42" s="113" t="e">
        <f t="shared" si="13"/>
        <v>#REF!</v>
      </c>
      <c r="AH42" s="113" t="e">
        <f t="shared" si="13"/>
        <v>#REF!</v>
      </c>
      <c r="AI42" s="113" t="e">
        <f t="shared" si="13"/>
        <v>#REF!</v>
      </c>
      <c r="AJ42" s="113" t="e">
        <f t="shared" si="13"/>
        <v>#REF!</v>
      </c>
      <c r="AK42" s="113" t="e">
        <f t="shared" si="13"/>
        <v>#REF!</v>
      </c>
      <c r="AL42" s="113" t="e">
        <f t="shared" si="13"/>
        <v>#REF!</v>
      </c>
      <c r="AM42" s="113" t="e">
        <f t="shared" si="13"/>
        <v>#REF!</v>
      </c>
      <c r="AN42" s="113" t="e">
        <f t="shared" si="13"/>
        <v>#REF!</v>
      </c>
      <c r="AO42" s="113" t="e">
        <f t="shared" si="13"/>
        <v>#REF!</v>
      </c>
      <c r="AP42" s="113" t="e">
        <f t="shared" si="13"/>
        <v>#REF!</v>
      </c>
      <c r="AQ42" s="113" t="e">
        <f t="shared" si="13"/>
        <v>#REF!</v>
      </c>
      <c r="AR42" s="113" t="e">
        <f t="shared" si="13"/>
        <v>#REF!</v>
      </c>
      <c r="AS42" s="113" t="e">
        <f t="shared" si="13"/>
        <v>#REF!</v>
      </c>
      <c r="AT42" s="113" t="e">
        <f t="shared" si="13"/>
        <v>#REF!</v>
      </c>
      <c r="AU42" s="113" t="e">
        <f t="shared" si="13"/>
        <v>#REF!</v>
      </c>
      <c r="AV42" s="113" t="e">
        <f t="shared" si="13"/>
        <v>#REF!</v>
      </c>
      <c r="AW42" s="113" t="e">
        <f t="shared" si="13"/>
        <v>#REF!</v>
      </c>
      <c r="AX42" s="113" t="e">
        <f t="shared" si="13"/>
        <v>#REF!</v>
      </c>
      <c r="AY42" s="113" t="e">
        <f t="shared" si="13"/>
        <v>#REF!</v>
      </c>
      <c r="AZ42" s="113" t="e">
        <f t="shared" si="13"/>
        <v>#REF!</v>
      </c>
      <c r="BA42" s="113" t="e">
        <f t="shared" si="13"/>
        <v>#REF!</v>
      </c>
      <c r="BB42" s="113" t="e">
        <f t="shared" si="13"/>
        <v>#REF!</v>
      </c>
      <c r="BC42" s="113" t="e">
        <f t="shared" si="13"/>
        <v>#REF!</v>
      </c>
      <c r="BD42" s="113" t="e">
        <f t="shared" si="13"/>
        <v>#REF!</v>
      </c>
    </row>
    <row r="43" spans="1:56" x14ac:dyDescent="0.2">
      <c r="A43" s="147"/>
    </row>
    <row r="44" spans="1:56" ht="10.35" customHeight="1" thickBot="1" x14ac:dyDescent="0.25">
      <c r="A44" s="77"/>
    </row>
    <row r="45" spans="1:56" ht="12.75" thickBot="1" x14ac:dyDescent="0.25">
      <c r="A45" s="149" t="s">
        <v>127</v>
      </c>
    </row>
    <row r="46" spans="1:56" x14ac:dyDescent="0.2">
      <c r="A46" s="223" t="s">
        <v>128</v>
      </c>
    </row>
    <row r="47" spans="1:56" x14ac:dyDescent="0.2">
      <c r="A47" s="223" t="s">
        <v>129</v>
      </c>
    </row>
    <row r="48" spans="1:56" ht="12" customHeight="1" x14ac:dyDescent="0.2">
      <c r="A48" s="97" t="s">
        <v>130</v>
      </c>
    </row>
    <row r="49" spans="1:1" x14ac:dyDescent="0.2">
      <c r="A49" s="223" t="s">
        <v>243</v>
      </c>
    </row>
    <row r="50" spans="1:1" ht="11.45" customHeight="1" x14ac:dyDescent="0.2">
      <c r="A50" s="77"/>
    </row>
    <row r="51" spans="1:1" x14ac:dyDescent="0.2">
      <c r="A51" s="161" t="s">
        <v>139</v>
      </c>
    </row>
    <row r="52" spans="1:1" x14ac:dyDescent="0.2">
      <c r="A52" s="257" t="s">
        <v>329</v>
      </c>
    </row>
    <row r="53" spans="1:1" ht="12.75" thickBot="1" x14ac:dyDescent="0.25">
      <c r="A53" s="20"/>
    </row>
    <row r="54" spans="1:1" ht="12.75" thickBot="1" x14ac:dyDescent="0.25">
      <c r="A54" s="245" t="s">
        <v>132</v>
      </c>
    </row>
    <row r="55" spans="1:1" ht="48" x14ac:dyDescent="0.2">
      <c r="A55" s="124" t="s">
        <v>161</v>
      </c>
    </row>
  </sheetData>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FFC000"/>
  </sheetPr>
  <dimension ref="A1:BD33"/>
  <sheetViews>
    <sheetView zoomScaleNormal="100" workbookViewId="0">
      <pane xSplit="1" topLeftCell="B1" activePane="topRight" state="frozen"/>
      <selection pane="topRight" activeCell="B3" sqref="B3:BD4"/>
    </sheetView>
  </sheetViews>
  <sheetFormatPr defaultColWidth="9" defaultRowHeight="12" x14ac:dyDescent="0.2"/>
  <cols>
    <col min="1" max="1" width="80.5703125" style="65" customWidth="1"/>
    <col min="2" max="16384" width="9" style="65"/>
  </cols>
  <sheetData>
    <row r="1" spans="1:56" ht="11.45" customHeight="1" x14ac:dyDescent="0.2">
      <c r="A1" s="83" t="s">
        <v>133</v>
      </c>
    </row>
    <row r="2" spans="1:56" ht="11.45" customHeight="1" x14ac:dyDescent="0.2">
      <c r="A2" s="207" t="s">
        <v>140</v>
      </c>
    </row>
    <row r="3" spans="1:56" ht="25.5" customHeight="1" x14ac:dyDescent="0.2">
      <c r="A3" s="146" t="s">
        <v>159</v>
      </c>
      <c r="B3" s="256" t="e">
        <f>'РБ ВВ 15(2024) |FIT18'!B25</f>
        <v>#REF!</v>
      </c>
      <c r="C3" s="256" t="e">
        <f>'РБ ВВ 15(2024) |FIT18'!C25</f>
        <v>#REF!</v>
      </c>
      <c r="D3" s="256" t="e">
        <f>'РБ ВВ 15(2024) |FIT18'!D25</f>
        <v>#REF!</v>
      </c>
      <c r="E3" s="256" t="e">
        <f>'РБ ВВ 15(2024) |FIT18'!E25</f>
        <v>#REF!</v>
      </c>
      <c r="F3" s="256" t="e">
        <f>'РБ ВВ 15(2024) |FIT18'!F25</f>
        <v>#REF!</v>
      </c>
      <c r="G3" s="256" t="e">
        <f>'РБ ВВ 15(2024) |FIT18'!G25</f>
        <v>#REF!</v>
      </c>
      <c r="H3" s="256" t="e">
        <f>'РБ ВВ 15(2024) |FIT18'!H25</f>
        <v>#REF!</v>
      </c>
      <c r="I3" s="256" t="e">
        <f>'РБ ВВ 15(2024) |FIT18'!I25</f>
        <v>#REF!</v>
      </c>
      <c r="J3" s="256" t="e">
        <f>'РБ ВВ 15(2024) |FIT18'!J25</f>
        <v>#REF!</v>
      </c>
      <c r="K3" s="256" t="e">
        <f>'РБ ВВ 15(2024) |FIT18'!K25</f>
        <v>#REF!</v>
      </c>
      <c r="L3" s="256" t="e">
        <f>'РБ ВВ 15(2024) |FIT18'!L25</f>
        <v>#REF!</v>
      </c>
      <c r="M3" s="256" t="e">
        <f>'РБ ВВ 15(2024) |FIT18'!M25</f>
        <v>#REF!</v>
      </c>
      <c r="N3" s="256" t="e">
        <f>'РБ ВВ 15(2024) |FIT18'!N25</f>
        <v>#REF!</v>
      </c>
      <c r="O3" s="256" t="e">
        <f>'РБ ВВ 15(2024) |FIT18'!O25</f>
        <v>#REF!</v>
      </c>
      <c r="P3" s="256" t="e">
        <f>'РБ ВВ 15(2024) |FIT18'!P25</f>
        <v>#REF!</v>
      </c>
      <c r="Q3" s="256" t="e">
        <f>'РБ ВВ 15(2024) |FIT18'!Q25</f>
        <v>#REF!</v>
      </c>
      <c r="R3" s="256" t="e">
        <f>'РБ ВВ 15(2024) |FIT18'!R25</f>
        <v>#REF!</v>
      </c>
      <c r="S3" s="256" t="e">
        <f>'РБ ВВ 15(2024) |FIT18'!S25</f>
        <v>#REF!</v>
      </c>
      <c r="T3" s="256" t="e">
        <f>'РБ ВВ 15(2024) |FIT18'!T25</f>
        <v>#REF!</v>
      </c>
      <c r="U3" s="256" t="e">
        <f>'РБ ВВ 15(2024) |FIT18'!U25</f>
        <v>#REF!</v>
      </c>
      <c r="V3" s="256" t="e">
        <f>'РБ ВВ 15(2024) |FIT18'!V25</f>
        <v>#REF!</v>
      </c>
      <c r="W3" s="256" t="e">
        <f>'РБ ВВ 15(2024) |FIT18'!W25</f>
        <v>#REF!</v>
      </c>
      <c r="X3" s="256" t="e">
        <f>'РБ ВВ 15(2024) |FIT18'!X25</f>
        <v>#REF!</v>
      </c>
      <c r="Y3" s="256" t="e">
        <f>'РБ ВВ 15(2024) |FIT18'!Y25</f>
        <v>#REF!</v>
      </c>
      <c r="Z3" s="256" t="e">
        <f>'РБ ВВ 15(2024) |FIT18'!Z25</f>
        <v>#REF!</v>
      </c>
      <c r="AA3" s="256" t="e">
        <f>'РБ ВВ 15(2024) |FIT18'!AA25</f>
        <v>#REF!</v>
      </c>
      <c r="AB3" s="256" t="e">
        <f>'РБ ВВ 15(2024) |FIT18'!AB25</f>
        <v>#REF!</v>
      </c>
      <c r="AC3" s="256" t="e">
        <f>'РБ ВВ 15(2024) |FIT18'!AC25</f>
        <v>#REF!</v>
      </c>
      <c r="AD3" s="256" t="e">
        <f>'РБ ВВ 15(2024) |FIT18'!AD25</f>
        <v>#REF!</v>
      </c>
      <c r="AE3" s="256" t="e">
        <f>'РБ ВВ 15(2024) |FIT18'!AE25</f>
        <v>#REF!</v>
      </c>
      <c r="AF3" s="256" t="e">
        <f>'РБ ВВ 15(2024) |FIT18'!AF25</f>
        <v>#REF!</v>
      </c>
      <c r="AG3" s="256" t="e">
        <f>'РБ ВВ 15(2024) |FIT18'!AG25</f>
        <v>#REF!</v>
      </c>
      <c r="AH3" s="256" t="e">
        <f>'РБ ВВ 15(2024) |FIT18'!AH25</f>
        <v>#REF!</v>
      </c>
      <c r="AI3" s="256" t="e">
        <f>'РБ ВВ 15(2024) |FIT18'!AI25</f>
        <v>#REF!</v>
      </c>
      <c r="AJ3" s="256" t="e">
        <f>'РБ ВВ 15(2024) |FIT18'!AJ25</f>
        <v>#REF!</v>
      </c>
      <c r="AK3" s="256" t="e">
        <f>'РБ ВВ 15(2024) |FIT18'!AK25</f>
        <v>#REF!</v>
      </c>
      <c r="AL3" s="256" t="e">
        <f>'РБ ВВ 15(2024) |FIT18'!AL25</f>
        <v>#REF!</v>
      </c>
      <c r="AM3" s="256" t="e">
        <f>'РБ ВВ 15(2024) |FIT18'!AM25</f>
        <v>#REF!</v>
      </c>
      <c r="AN3" s="256" t="e">
        <f>'РБ ВВ 15(2024) |FIT18'!AN25</f>
        <v>#REF!</v>
      </c>
      <c r="AO3" s="256" t="e">
        <f>'РБ ВВ 15(2024) |FIT18'!AO25</f>
        <v>#REF!</v>
      </c>
      <c r="AP3" s="256" t="e">
        <f>'РБ ВВ 15(2024) |FIT18'!AP25</f>
        <v>#REF!</v>
      </c>
      <c r="AQ3" s="256" t="e">
        <f>'РБ ВВ 15(2024) |FIT18'!AQ25</f>
        <v>#REF!</v>
      </c>
      <c r="AR3" s="256" t="e">
        <f>'РБ ВВ 15(2024) |FIT18'!AR25</f>
        <v>#REF!</v>
      </c>
      <c r="AS3" s="256" t="e">
        <f>'РБ ВВ 15(2024) |FIT18'!AS25</f>
        <v>#REF!</v>
      </c>
      <c r="AT3" s="256" t="e">
        <f>'РБ ВВ 15(2024) |FIT18'!AT25</f>
        <v>#REF!</v>
      </c>
      <c r="AU3" s="256" t="e">
        <f>'РБ ВВ 15(2024) |FIT18'!AU25</f>
        <v>#REF!</v>
      </c>
      <c r="AV3" s="256" t="e">
        <f>'РБ ВВ 15(2024) |FIT18'!AV25</f>
        <v>#REF!</v>
      </c>
      <c r="AW3" s="256" t="e">
        <f>'РБ ВВ 15(2024) |FIT18'!AW25</f>
        <v>#REF!</v>
      </c>
      <c r="AX3" s="256" t="e">
        <f>'РБ ВВ 15(2024) |FIT18'!AX25</f>
        <v>#REF!</v>
      </c>
      <c r="AY3" s="256" t="e">
        <f>'РБ ВВ 15(2024) |FIT18'!AY25</f>
        <v>#REF!</v>
      </c>
      <c r="AZ3" s="256" t="e">
        <f>'РБ ВВ 15(2024) |FIT18'!AZ25</f>
        <v>#REF!</v>
      </c>
      <c r="BA3" s="256" t="e">
        <f>'РБ ВВ 15(2024) |FIT18'!BA25</f>
        <v>#REF!</v>
      </c>
      <c r="BB3" s="256" t="e">
        <f>'РБ ВВ 15(2024) |FIT18'!BB25</f>
        <v>#REF!</v>
      </c>
      <c r="BC3" s="256" t="e">
        <f>'РБ ВВ 15(2024) |FIT18'!BC25</f>
        <v>#REF!</v>
      </c>
      <c r="BD3" s="256" t="e">
        <f>'РБ ВВ 15(2024) |FIT18'!BD25</f>
        <v>#REF!</v>
      </c>
    </row>
    <row r="4" spans="1:56" s="34" customFormat="1" ht="24.6" customHeight="1" x14ac:dyDescent="0.2">
      <c r="A4" s="67" t="s">
        <v>124</v>
      </c>
      <c r="B4" s="256" t="e">
        <f>'РБ ВВ 15(2024) |FIT18'!B26</f>
        <v>#REF!</v>
      </c>
      <c r="C4" s="256" t="e">
        <f>'РБ ВВ 15(2024) |FIT18'!C26</f>
        <v>#REF!</v>
      </c>
      <c r="D4" s="256" t="e">
        <f>'РБ ВВ 15(2024) |FIT18'!D26</f>
        <v>#REF!</v>
      </c>
      <c r="E4" s="256" t="e">
        <f>'РБ ВВ 15(2024) |FIT18'!E26</f>
        <v>#REF!</v>
      </c>
      <c r="F4" s="256" t="e">
        <f>'РБ ВВ 15(2024) |FIT18'!F26</f>
        <v>#REF!</v>
      </c>
      <c r="G4" s="256" t="e">
        <f>'РБ ВВ 15(2024) |FIT18'!G26</f>
        <v>#REF!</v>
      </c>
      <c r="H4" s="256" t="e">
        <f>'РБ ВВ 15(2024) |FIT18'!H26</f>
        <v>#REF!</v>
      </c>
      <c r="I4" s="256" t="e">
        <f>'РБ ВВ 15(2024) |FIT18'!I26</f>
        <v>#REF!</v>
      </c>
      <c r="J4" s="256" t="e">
        <f>'РБ ВВ 15(2024) |FIT18'!J26</f>
        <v>#REF!</v>
      </c>
      <c r="K4" s="256" t="e">
        <f>'РБ ВВ 15(2024) |FIT18'!K26</f>
        <v>#REF!</v>
      </c>
      <c r="L4" s="256" t="e">
        <f>'РБ ВВ 15(2024) |FIT18'!L26</f>
        <v>#REF!</v>
      </c>
      <c r="M4" s="256" t="e">
        <f>'РБ ВВ 15(2024) |FIT18'!M26</f>
        <v>#REF!</v>
      </c>
      <c r="N4" s="256" t="e">
        <f>'РБ ВВ 15(2024) |FIT18'!N26</f>
        <v>#REF!</v>
      </c>
      <c r="O4" s="256" t="e">
        <f>'РБ ВВ 15(2024) |FIT18'!O26</f>
        <v>#REF!</v>
      </c>
      <c r="P4" s="256" t="e">
        <f>'РБ ВВ 15(2024) |FIT18'!P26</f>
        <v>#REF!</v>
      </c>
      <c r="Q4" s="256" t="e">
        <f>'РБ ВВ 15(2024) |FIT18'!Q26</f>
        <v>#REF!</v>
      </c>
      <c r="R4" s="256" t="e">
        <f>'РБ ВВ 15(2024) |FIT18'!R26</f>
        <v>#REF!</v>
      </c>
      <c r="S4" s="256" t="e">
        <f>'РБ ВВ 15(2024) |FIT18'!S26</f>
        <v>#REF!</v>
      </c>
      <c r="T4" s="256" t="e">
        <f>'РБ ВВ 15(2024) |FIT18'!T26</f>
        <v>#REF!</v>
      </c>
      <c r="U4" s="256" t="e">
        <f>'РБ ВВ 15(2024) |FIT18'!U26</f>
        <v>#REF!</v>
      </c>
      <c r="V4" s="256" t="e">
        <f>'РБ ВВ 15(2024) |FIT18'!V26</f>
        <v>#REF!</v>
      </c>
      <c r="W4" s="256" t="e">
        <f>'РБ ВВ 15(2024) |FIT18'!W26</f>
        <v>#REF!</v>
      </c>
      <c r="X4" s="256" t="e">
        <f>'РБ ВВ 15(2024) |FIT18'!X26</f>
        <v>#REF!</v>
      </c>
      <c r="Y4" s="256" t="e">
        <f>'РБ ВВ 15(2024) |FIT18'!Y26</f>
        <v>#REF!</v>
      </c>
      <c r="Z4" s="256" t="e">
        <f>'РБ ВВ 15(2024) |FIT18'!Z26</f>
        <v>#REF!</v>
      </c>
      <c r="AA4" s="256" t="e">
        <f>'РБ ВВ 15(2024) |FIT18'!AA26</f>
        <v>#REF!</v>
      </c>
      <c r="AB4" s="256" t="e">
        <f>'РБ ВВ 15(2024) |FIT18'!AB26</f>
        <v>#REF!</v>
      </c>
      <c r="AC4" s="256" t="e">
        <f>'РБ ВВ 15(2024) |FIT18'!AC26</f>
        <v>#REF!</v>
      </c>
      <c r="AD4" s="256" t="e">
        <f>'РБ ВВ 15(2024) |FIT18'!AD26</f>
        <v>#REF!</v>
      </c>
      <c r="AE4" s="256" t="e">
        <f>'РБ ВВ 15(2024) |FIT18'!AE26</f>
        <v>#REF!</v>
      </c>
      <c r="AF4" s="256" t="e">
        <f>'РБ ВВ 15(2024) |FIT18'!AF26</f>
        <v>#REF!</v>
      </c>
      <c r="AG4" s="256" t="e">
        <f>'РБ ВВ 15(2024) |FIT18'!AG26</f>
        <v>#REF!</v>
      </c>
      <c r="AH4" s="256" t="e">
        <f>'РБ ВВ 15(2024) |FIT18'!AH26</f>
        <v>#REF!</v>
      </c>
      <c r="AI4" s="256" t="e">
        <f>'РБ ВВ 15(2024) |FIT18'!AI26</f>
        <v>#REF!</v>
      </c>
      <c r="AJ4" s="256" t="e">
        <f>'РБ ВВ 15(2024) |FIT18'!AJ26</f>
        <v>#REF!</v>
      </c>
      <c r="AK4" s="256" t="e">
        <f>'РБ ВВ 15(2024) |FIT18'!AK26</f>
        <v>#REF!</v>
      </c>
      <c r="AL4" s="256" t="e">
        <f>'РБ ВВ 15(2024) |FIT18'!AL26</f>
        <v>#REF!</v>
      </c>
      <c r="AM4" s="256" t="e">
        <f>'РБ ВВ 15(2024) |FIT18'!AM26</f>
        <v>#REF!</v>
      </c>
      <c r="AN4" s="256" t="e">
        <f>'РБ ВВ 15(2024) |FIT18'!AN26</f>
        <v>#REF!</v>
      </c>
      <c r="AO4" s="256" t="e">
        <f>'РБ ВВ 15(2024) |FIT18'!AO26</f>
        <v>#REF!</v>
      </c>
      <c r="AP4" s="256" t="e">
        <f>'РБ ВВ 15(2024) |FIT18'!AP26</f>
        <v>#REF!</v>
      </c>
      <c r="AQ4" s="256" t="e">
        <f>'РБ ВВ 15(2024) |FIT18'!AQ26</f>
        <v>#REF!</v>
      </c>
      <c r="AR4" s="256" t="e">
        <f>'РБ ВВ 15(2024) |FIT18'!AR26</f>
        <v>#REF!</v>
      </c>
      <c r="AS4" s="256" t="e">
        <f>'РБ ВВ 15(2024) |FIT18'!AS26</f>
        <v>#REF!</v>
      </c>
      <c r="AT4" s="256" t="e">
        <f>'РБ ВВ 15(2024) |FIT18'!AT26</f>
        <v>#REF!</v>
      </c>
      <c r="AU4" s="256" t="e">
        <f>'РБ ВВ 15(2024) |FIT18'!AU26</f>
        <v>#REF!</v>
      </c>
      <c r="AV4" s="256" t="e">
        <f>'РБ ВВ 15(2024) |FIT18'!AV26</f>
        <v>#REF!</v>
      </c>
      <c r="AW4" s="256" t="e">
        <f>'РБ ВВ 15(2024) |FIT18'!AW26</f>
        <v>#REF!</v>
      </c>
      <c r="AX4" s="256" t="e">
        <f>'РБ ВВ 15(2024) |FIT18'!AX26</f>
        <v>#REF!</v>
      </c>
      <c r="AY4" s="256" t="e">
        <f>'РБ ВВ 15(2024) |FIT18'!AY26</f>
        <v>#REF!</v>
      </c>
      <c r="AZ4" s="256" t="e">
        <f>'РБ ВВ 15(2024) |FIT18'!AZ26</f>
        <v>#REF!</v>
      </c>
      <c r="BA4" s="256" t="e">
        <f>'РБ ВВ 15(2024) |FIT18'!BA26</f>
        <v>#REF!</v>
      </c>
      <c r="BB4" s="256" t="e">
        <f>'РБ ВВ 15(2024) |FIT18'!BB26</f>
        <v>#REF!</v>
      </c>
      <c r="BC4" s="256" t="e">
        <f>'РБ ВВ 15(2024) |FIT18'!BC26</f>
        <v>#REF!</v>
      </c>
      <c r="BD4" s="256" t="e">
        <f>'РБ ВВ 15(2024) |FIT18'!BD26</f>
        <v>#REF!</v>
      </c>
    </row>
    <row r="5" spans="1:56" x14ac:dyDescent="0.2">
      <c r="A5" s="86" t="s">
        <v>135</v>
      </c>
    </row>
    <row r="6" spans="1:56" x14ac:dyDescent="0.2">
      <c r="A6" s="87">
        <v>1</v>
      </c>
      <c r="B6" s="113" t="e">
        <f>'РБ ВВ 15(2024) |FIT18'!B28+25</f>
        <v>#REF!</v>
      </c>
      <c r="C6" s="113" t="e">
        <f>'РБ ВВ 15(2024) |FIT18'!C28+25</f>
        <v>#REF!</v>
      </c>
      <c r="D6" s="113" t="e">
        <f>'РБ ВВ 15(2024) |FIT18'!D28+25</f>
        <v>#REF!</v>
      </c>
      <c r="E6" s="113" t="e">
        <f>'РБ ВВ 15(2024) |FIT18'!E28+25</f>
        <v>#REF!</v>
      </c>
      <c r="F6" s="113" t="e">
        <f>'РБ ВВ 15(2024) |FIT18'!F28+25</f>
        <v>#REF!</v>
      </c>
      <c r="G6" s="113" t="e">
        <f>'РБ ВВ 15(2024) |FIT18'!G28+25</f>
        <v>#REF!</v>
      </c>
      <c r="H6" s="113" t="e">
        <f>'РБ ВВ 15(2024) |FIT18'!H28+25</f>
        <v>#REF!</v>
      </c>
      <c r="I6" s="113" t="e">
        <f>'РБ ВВ 15(2024) |FIT18'!I28+25</f>
        <v>#REF!</v>
      </c>
      <c r="J6" s="113" t="e">
        <f>'РБ ВВ 15(2024) |FIT18'!J28+25</f>
        <v>#REF!</v>
      </c>
      <c r="K6" s="113" t="e">
        <f>'РБ ВВ 15(2024) |FIT18'!K28+25</f>
        <v>#REF!</v>
      </c>
      <c r="L6" s="113" t="e">
        <f>'РБ ВВ 15(2024) |FIT18'!L28+25</f>
        <v>#REF!</v>
      </c>
      <c r="M6" s="113" t="e">
        <f>'РБ ВВ 15(2024) |FIT18'!M28+25</f>
        <v>#REF!</v>
      </c>
      <c r="N6" s="113" t="e">
        <f>'РБ ВВ 15(2024) |FIT18'!N28+25</f>
        <v>#REF!</v>
      </c>
      <c r="O6" s="113" t="e">
        <f>'РБ ВВ 15(2024) |FIT18'!O28+25</f>
        <v>#REF!</v>
      </c>
      <c r="P6" s="113" t="e">
        <f>'РБ ВВ 15(2024) |FIT18'!P28+25</f>
        <v>#REF!</v>
      </c>
      <c r="Q6" s="113" t="e">
        <f>'РБ ВВ 15(2024) |FIT18'!Q28+25</f>
        <v>#REF!</v>
      </c>
      <c r="R6" s="113" t="e">
        <f>'РБ ВВ 15(2024) |FIT18'!R28+25</f>
        <v>#REF!</v>
      </c>
      <c r="S6" s="113" t="e">
        <f>'РБ ВВ 15(2024) |FIT18'!S28+25</f>
        <v>#REF!</v>
      </c>
      <c r="T6" s="113" t="e">
        <f>'РБ ВВ 15(2024) |FIT18'!T28+25</f>
        <v>#REF!</v>
      </c>
      <c r="U6" s="113" t="e">
        <f>'РБ ВВ 15(2024) |FIT18'!U28+25</f>
        <v>#REF!</v>
      </c>
      <c r="V6" s="113" t="e">
        <f>'РБ ВВ 15(2024) |FIT18'!V28+25</f>
        <v>#REF!</v>
      </c>
      <c r="W6" s="113" t="e">
        <f>'РБ ВВ 15(2024) |FIT18'!W28+25</f>
        <v>#REF!</v>
      </c>
      <c r="X6" s="113" t="e">
        <f>'РБ ВВ 15(2024) |FIT18'!X28+25</f>
        <v>#REF!</v>
      </c>
      <c r="Y6" s="113" t="e">
        <f>'РБ ВВ 15(2024) |FIT18'!Y28+25</f>
        <v>#REF!</v>
      </c>
      <c r="Z6" s="113" t="e">
        <f>'РБ ВВ 15(2024) |FIT18'!Z28+25</f>
        <v>#REF!</v>
      </c>
      <c r="AA6" s="113" t="e">
        <f>'РБ ВВ 15(2024) |FIT18'!AA28+25</f>
        <v>#REF!</v>
      </c>
      <c r="AB6" s="113" t="e">
        <f>'РБ ВВ 15(2024) |FIT18'!AB28+25</f>
        <v>#REF!</v>
      </c>
      <c r="AC6" s="113" t="e">
        <f>'РБ ВВ 15(2024) |FIT18'!AC28+25</f>
        <v>#REF!</v>
      </c>
      <c r="AD6" s="113" t="e">
        <f>'РБ ВВ 15(2024) |FIT18'!AD28+25</f>
        <v>#REF!</v>
      </c>
      <c r="AE6" s="113" t="e">
        <f>'РБ ВВ 15(2024) |FIT18'!AE28+25</f>
        <v>#REF!</v>
      </c>
      <c r="AF6" s="113" t="e">
        <f>'РБ ВВ 15(2024) |FIT18'!AF28+25</f>
        <v>#REF!</v>
      </c>
      <c r="AG6" s="113" t="e">
        <f>'РБ ВВ 15(2024) |FIT18'!AG28+25</f>
        <v>#REF!</v>
      </c>
      <c r="AH6" s="113" t="e">
        <f>'РБ ВВ 15(2024) |FIT18'!AH28+25</f>
        <v>#REF!</v>
      </c>
      <c r="AI6" s="113" t="e">
        <f>'РБ ВВ 15(2024) |FIT18'!AI28+25</f>
        <v>#REF!</v>
      </c>
      <c r="AJ6" s="113" t="e">
        <f>'РБ ВВ 15(2024) |FIT18'!AJ28+25</f>
        <v>#REF!</v>
      </c>
      <c r="AK6" s="113" t="e">
        <f>'РБ ВВ 15(2024) |FIT18'!AK28+25</f>
        <v>#REF!</v>
      </c>
      <c r="AL6" s="113" t="e">
        <f>'РБ ВВ 15(2024) |FIT18'!AL28+25</f>
        <v>#REF!</v>
      </c>
      <c r="AM6" s="113" t="e">
        <f>'РБ ВВ 15(2024) |FIT18'!AM28+25</f>
        <v>#REF!</v>
      </c>
      <c r="AN6" s="113" t="e">
        <f>'РБ ВВ 15(2024) |FIT18'!AN28+25</f>
        <v>#REF!</v>
      </c>
      <c r="AO6" s="113" t="e">
        <f>'РБ ВВ 15(2024) |FIT18'!AO28+25</f>
        <v>#REF!</v>
      </c>
      <c r="AP6" s="113" t="e">
        <f>'РБ ВВ 15(2024) |FIT18'!AP28+25</f>
        <v>#REF!</v>
      </c>
      <c r="AQ6" s="113" t="e">
        <f>'РБ ВВ 15(2024) |FIT18'!AQ28+25</f>
        <v>#REF!</v>
      </c>
      <c r="AR6" s="113" t="e">
        <f>'РБ ВВ 15(2024) |FIT18'!AR28+25</f>
        <v>#REF!</v>
      </c>
      <c r="AS6" s="113" t="e">
        <f>'РБ ВВ 15(2024) |FIT18'!AS28+25</f>
        <v>#REF!</v>
      </c>
      <c r="AT6" s="113" t="e">
        <f>'РБ ВВ 15(2024) |FIT18'!AT28+25</f>
        <v>#REF!</v>
      </c>
      <c r="AU6" s="113" t="e">
        <f>'РБ ВВ 15(2024) |FIT18'!AU28+25</f>
        <v>#REF!</v>
      </c>
      <c r="AV6" s="113" t="e">
        <f>'РБ ВВ 15(2024) |FIT18'!AV28+25</f>
        <v>#REF!</v>
      </c>
      <c r="AW6" s="113" t="e">
        <f>'РБ ВВ 15(2024) |FIT18'!AW28+25</f>
        <v>#REF!</v>
      </c>
      <c r="AX6" s="113" t="e">
        <f>'РБ ВВ 15(2024) |FIT18'!AX28+25</f>
        <v>#REF!</v>
      </c>
      <c r="AY6" s="113" t="e">
        <f>'РБ ВВ 15(2024) |FIT18'!AY28+25</f>
        <v>#REF!</v>
      </c>
      <c r="AZ6" s="113" t="e">
        <f>'РБ ВВ 15(2024) |FIT18'!AZ28+25</f>
        <v>#REF!</v>
      </c>
      <c r="BA6" s="113" t="e">
        <f>'РБ ВВ 15(2024) |FIT18'!BA28+25</f>
        <v>#REF!</v>
      </c>
      <c r="BB6" s="113" t="e">
        <f>'РБ ВВ 15(2024) |FIT18'!BB28+25</f>
        <v>#REF!</v>
      </c>
      <c r="BC6" s="113" t="e">
        <f>'РБ ВВ 15(2024) |FIT18'!BC28+25</f>
        <v>#REF!</v>
      </c>
      <c r="BD6" s="113" t="e">
        <f>'РБ ВВ 15(2024) |FIT18'!BD28+25</f>
        <v>#REF!</v>
      </c>
    </row>
    <row r="7" spans="1:56" x14ac:dyDescent="0.2">
      <c r="A7" s="87">
        <v>2</v>
      </c>
      <c r="B7" s="113" t="e">
        <f>'РБ ВВ 15(2024) |FIT18'!B29+25</f>
        <v>#REF!</v>
      </c>
      <c r="C7" s="113" t="e">
        <f>'РБ ВВ 15(2024) |FIT18'!C29+25</f>
        <v>#REF!</v>
      </c>
      <c r="D7" s="113" t="e">
        <f>'РБ ВВ 15(2024) |FIT18'!D29+25</f>
        <v>#REF!</v>
      </c>
      <c r="E7" s="113" t="e">
        <f>'РБ ВВ 15(2024) |FIT18'!E29+25</f>
        <v>#REF!</v>
      </c>
      <c r="F7" s="113" t="e">
        <f>'РБ ВВ 15(2024) |FIT18'!F29+25</f>
        <v>#REF!</v>
      </c>
      <c r="G7" s="113" t="e">
        <f>'РБ ВВ 15(2024) |FIT18'!G29+25</f>
        <v>#REF!</v>
      </c>
      <c r="H7" s="113" t="e">
        <f>'РБ ВВ 15(2024) |FIT18'!H29+25</f>
        <v>#REF!</v>
      </c>
      <c r="I7" s="113" t="e">
        <f>'РБ ВВ 15(2024) |FIT18'!I29+25</f>
        <v>#REF!</v>
      </c>
      <c r="J7" s="113" t="e">
        <f>'РБ ВВ 15(2024) |FIT18'!J29+25</f>
        <v>#REF!</v>
      </c>
      <c r="K7" s="113" t="e">
        <f>'РБ ВВ 15(2024) |FIT18'!K29+25</f>
        <v>#REF!</v>
      </c>
      <c r="L7" s="113" t="e">
        <f>'РБ ВВ 15(2024) |FIT18'!L29+25</f>
        <v>#REF!</v>
      </c>
      <c r="M7" s="113" t="e">
        <f>'РБ ВВ 15(2024) |FIT18'!M29+25</f>
        <v>#REF!</v>
      </c>
      <c r="N7" s="113" t="e">
        <f>'РБ ВВ 15(2024) |FIT18'!N29+25</f>
        <v>#REF!</v>
      </c>
      <c r="O7" s="113" t="e">
        <f>'РБ ВВ 15(2024) |FIT18'!O29+25</f>
        <v>#REF!</v>
      </c>
      <c r="P7" s="113" t="e">
        <f>'РБ ВВ 15(2024) |FIT18'!P29+25</f>
        <v>#REF!</v>
      </c>
      <c r="Q7" s="113" t="e">
        <f>'РБ ВВ 15(2024) |FIT18'!Q29+25</f>
        <v>#REF!</v>
      </c>
      <c r="R7" s="113" t="e">
        <f>'РБ ВВ 15(2024) |FIT18'!R29+25</f>
        <v>#REF!</v>
      </c>
      <c r="S7" s="113" t="e">
        <f>'РБ ВВ 15(2024) |FIT18'!S29+25</f>
        <v>#REF!</v>
      </c>
      <c r="T7" s="113" t="e">
        <f>'РБ ВВ 15(2024) |FIT18'!T29+25</f>
        <v>#REF!</v>
      </c>
      <c r="U7" s="113" t="e">
        <f>'РБ ВВ 15(2024) |FIT18'!U29+25</f>
        <v>#REF!</v>
      </c>
      <c r="V7" s="113" t="e">
        <f>'РБ ВВ 15(2024) |FIT18'!V29+25</f>
        <v>#REF!</v>
      </c>
      <c r="W7" s="113" t="e">
        <f>'РБ ВВ 15(2024) |FIT18'!W29+25</f>
        <v>#REF!</v>
      </c>
      <c r="X7" s="113" t="e">
        <f>'РБ ВВ 15(2024) |FIT18'!X29+25</f>
        <v>#REF!</v>
      </c>
      <c r="Y7" s="113" t="e">
        <f>'РБ ВВ 15(2024) |FIT18'!Y29+25</f>
        <v>#REF!</v>
      </c>
      <c r="Z7" s="113" t="e">
        <f>'РБ ВВ 15(2024) |FIT18'!Z29+25</f>
        <v>#REF!</v>
      </c>
      <c r="AA7" s="113" t="e">
        <f>'РБ ВВ 15(2024) |FIT18'!AA29+25</f>
        <v>#REF!</v>
      </c>
      <c r="AB7" s="113" t="e">
        <f>'РБ ВВ 15(2024) |FIT18'!AB29+25</f>
        <v>#REF!</v>
      </c>
      <c r="AC7" s="113" t="e">
        <f>'РБ ВВ 15(2024) |FIT18'!AC29+25</f>
        <v>#REF!</v>
      </c>
      <c r="AD7" s="113" t="e">
        <f>'РБ ВВ 15(2024) |FIT18'!AD29+25</f>
        <v>#REF!</v>
      </c>
      <c r="AE7" s="113" t="e">
        <f>'РБ ВВ 15(2024) |FIT18'!AE29+25</f>
        <v>#REF!</v>
      </c>
      <c r="AF7" s="113" t="e">
        <f>'РБ ВВ 15(2024) |FIT18'!AF29+25</f>
        <v>#REF!</v>
      </c>
      <c r="AG7" s="113" t="e">
        <f>'РБ ВВ 15(2024) |FIT18'!AG29+25</f>
        <v>#REF!</v>
      </c>
      <c r="AH7" s="113" t="e">
        <f>'РБ ВВ 15(2024) |FIT18'!AH29+25</f>
        <v>#REF!</v>
      </c>
      <c r="AI7" s="113" t="e">
        <f>'РБ ВВ 15(2024) |FIT18'!AI29+25</f>
        <v>#REF!</v>
      </c>
      <c r="AJ7" s="113" t="e">
        <f>'РБ ВВ 15(2024) |FIT18'!AJ29+25</f>
        <v>#REF!</v>
      </c>
      <c r="AK7" s="113" t="e">
        <f>'РБ ВВ 15(2024) |FIT18'!AK29+25</f>
        <v>#REF!</v>
      </c>
      <c r="AL7" s="113" t="e">
        <f>'РБ ВВ 15(2024) |FIT18'!AL29+25</f>
        <v>#REF!</v>
      </c>
      <c r="AM7" s="113" t="e">
        <f>'РБ ВВ 15(2024) |FIT18'!AM29+25</f>
        <v>#REF!</v>
      </c>
      <c r="AN7" s="113" t="e">
        <f>'РБ ВВ 15(2024) |FIT18'!AN29+25</f>
        <v>#REF!</v>
      </c>
      <c r="AO7" s="113" t="e">
        <f>'РБ ВВ 15(2024) |FIT18'!AO29+25</f>
        <v>#REF!</v>
      </c>
      <c r="AP7" s="113" t="e">
        <f>'РБ ВВ 15(2024) |FIT18'!AP29+25</f>
        <v>#REF!</v>
      </c>
      <c r="AQ7" s="113" t="e">
        <f>'РБ ВВ 15(2024) |FIT18'!AQ29+25</f>
        <v>#REF!</v>
      </c>
      <c r="AR7" s="113" t="e">
        <f>'РБ ВВ 15(2024) |FIT18'!AR29+25</f>
        <v>#REF!</v>
      </c>
      <c r="AS7" s="113" t="e">
        <f>'РБ ВВ 15(2024) |FIT18'!AS29+25</f>
        <v>#REF!</v>
      </c>
      <c r="AT7" s="113" t="e">
        <f>'РБ ВВ 15(2024) |FIT18'!AT29+25</f>
        <v>#REF!</v>
      </c>
      <c r="AU7" s="113" t="e">
        <f>'РБ ВВ 15(2024) |FIT18'!AU29+25</f>
        <v>#REF!</v>
      </c>
      <c r="AV7" s="113" t="e">
        <f>'РБ ВВ 15(2024) |FIT18'!AV29+25</f>
        <v>#REF!</v>
      </c>
      <c r="AW7" s="113" t="e">
        <f>'РБ ВВ 15(2024) |FIT18'!AW29+25</f>
        <v>#REF!</v>
      </c>
      <c r="AX7" s="113" t="e">
        <f>'РБ ВВ 15(2024) |FIT18'!AX29+25</f>
        <v>#REF!</v>
      </c>
      <c r="AY7" s="113" t="e">
        <f>'РБ ВВ 15(2024) |FIT18'!AY29+25</f>
        <v>#REF!</v>
      </c>
      <c r="AZ7" s="113" t="e">
        <f>'РБ ВВ 15(2024) |FIT18'!AZ29+25</f>
        <v>#REF!</v>
      </c>
      <c r="BA7" s="113" t="e">
        <f>'РБ ВВ 15(2024) |FIT18'!BA29+25</f>
        <v>#REF!</v>
      </c>
      <c r="BB7" s="113" t="e">
        <f>'РБ ВВ 15(2024) |FIT18'!BB29+25</f>
        <v>#REF!</v>
      </c>
      <c r="BC7" s="113" t="e">
        <f>'РБ ВВ 15(2024) |FIT18'!BC29+25</f>
        <v>#REF!</v>
      </c>
      <c r="BD7" s="113" t="e">
        <f>'РБ ВВ 15(2024) |FIT18'!BD29+25</f>
        <v>#REF!</v>
      </c>
    </row>
    <row r="8" spans="1:56" x14ac:dyDescent="0.2">
      <c r="A8" s="95" t="s">
        <v>143</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row>
    <row r="9" spans="1:56" x14ac:dyDescent="0.2">
      <c r="A9" s="87">
        <v>1</v>
      </c>
      <c r="B9" s="113" t="e">
        <f>'РБ ВВ 15(2024) |FIT18'!B31+25</f>
        <v>#REF!</v>
      </c>
      <c r="C9" s="113" t="e">
        <f>'РБ ВВ 15(2024) |FIT18'!C31+25</f>
        <v>#REF!</v>
      </c>
      <c r="D9" s="113" t="e">
        <f>'РБ ВВ 15(2024) |FIT18'!D31+25</f>
        <v>#REF!</v>
      </c>
      <c r="E9" s="113" t="e">
        <f>'РБ ВВ 15(2024) |FIT18'!E31+25</f>
        <v>#REF!</v>
      </c>
      <c r="F9" s="113" t="e">
        <f>'РБ ВВ 15(2024) |FIT18'!F31+25</f>
        <v>#REF!</v>
      </c>
      <c r="G9" s="113" t="e">
        <f>'РБ ВВ 15(2024) |FIT18'!G31+25</f>
        <v>#REF!</v>
      </c>
      <c r="H9" s="113" t="e">
        <f>'РБ ВВ 15(2024) |FIT18'!H31+25</f>
        <v>#REF!</v>
      </c>
      <c r="I9" s="113" t="e">
        <f>'РБ ВВ 15(2024) |FIT18'!I31+25</f>
        <v>#REF!</v>
      </c>
      <c r="J9" s="113" t="e">
        <f>'РБ ВВ 15(2024) |FIT18'!J31+25</f>
        <v>#REF!</v>
      </c>
      <c r="K9" s="113" t="e">
        <f>'РБ ВВ 15(2024) |FIT18'!K31+25</f>
        <v>#REF!</v>
      </c>
      <c r="L9" s="113" t="e">
        <f>'РБ ВВ 15(2024) |FIT18'!L31+25</f>
        <v>#REF!</v>
      </c>
      <c r="M9" s="113" t="e">
        <f>'РБ ВВ 15(2024) |FIT18'!M31+25</f>
        <v>#REF!</v>
      </c>
      <c r="N9" s="113" t="e">
        <f>'РБ ВВ 15(2024) |FIT18'!N31+25</f>
        <v>#REF!</v>
      </c>
      <c r="O9" s="113" t="e">
        <f>'РБ ВВ 15(2024) |FIT18'!O31+25</f>
        <v>#REF!</v>
      </c>
      <c r="P9" s="113" t="e">
        <f>'РБ ВВ 15(2024) |FIT18'!P31+25</f>
        <v>#REF!</v>
      </c>
      <c r="Q9" s="113" t="e">
        <f>'РБ ВВ 15(2024) |FIT18'!Q31+25</f>
        <v>#REF!</v>
      </c>
      <c r="R9" s="113" t="e">
        <f>'РБ ВВ 15(2024) |FIT18'!R31+25</f>
        <v>#REF!</v>
      </c>
      <c r="S9" s="113" t="e">
        <f>'РБ ВВ 15(2024) |FIT18'!S31+25</f>
        <v>#REF!</v>
      </c>
      <c r="T9" s="113" t="e">
        <f>'РБ ВВ 15(2024) |FIT18'!T31+25</f>
        <v>#REF!</v>
      </c>
      <c r="U9" s="113" t="e">
        <f>'РБ ВВ 15(2024) |FIT18'!U31+25</f>
        <v>#REF!</v>
      </c>
      <c r="V9" s="113" t="e">
        <f>'РБ ВВ 15(2024) |FIT18'!V31+25</f>
        <v>#REF!</v>
      </c>
      <c r="W9" s="113" t="e">
        <f>'РБ ВВ 15(2024) |FIT18'!W31+25</f>
        <v>#REF!</v>
      </c>
      <c r="X9" s="113" t="e">
        <f>'РБ ВВ 15(2024) |FIT18'!X31+25</f>
        <v>#REF!</v>
      </c>
      <c r="Y9" s="113" t="e">
        <f>'РБ ВВ 15(2024) |FIT18'!Y31+25</f>
        <v>#REF!</v>
      </c>
      <c r="Z9" s="113" t="e">
        <f>'РБ ВВ 15(2024) |FIT18'!Z31+25</f>
        <v>#REF!</v>
      </c>
      <c r="AA9" s="113" t="e">
        <f>'РБ ВВ 15(2024) |FIT18'!AA31+25</f>
        <v>#REF!</v>
      </c>
      <c r="AB9" s="113" t="e">
        <f>'РБ ВВ 15(2024) |FIT18'!AB31+25</f>
        <v>#REF!</v>
      </c>
      <c r="AC9" s="113" t="e">
        <f>'РБ ВВ 15(2024) |FIT18'!AC31+25</f>
        <v>#REF!</v>
      </c>
      <c r="AD9" s="113" t="e">
        <f>'РБ ВВ 15(2024) |FIT18'!AD31+25</f>
        <v>#REF!</v>
      </c>
      <c r="AE9" s="113" t="e">
        <f>'РБ ВВ 15(2024) |FIT18'!AE31+25</f>
        <v>#REF!</v>
      </c>
      <c r="AF9" s="113" t="e">
        <f>'РБ ВВ 15(2024) |FIT18'!AF31+25</f>
        <v>#REF!</v>
      </c>
      <c r="AG9" s="113" t="e">
        <f>'РБ ВВ 15(2024) |FIT18'!AG31+25</f>
        <v>#REF!</v>
      </c>
      <c r="AH9" s="113" t="e">
        <f>'РБ ВВ 15(2024) |FIT18'!AH31+25</f>
        <v>#REF!</v>
      </c>
      <c r="AI9" s="113" t="e">
        <f>'РБ ВВ 15(2024) |FIT18'!AI31+25</f>
        <v>#REF!</v>
      </c>
      <c r="AJ9" s="113" t="e">
        <f>'РБ ВВ 15(2024) |FIT18'!AJ31+25</f>
        <v>#REF!</v>
      </c>
      <c r="AK9" s="113" t="e">
        <f>'РБ ВВ 15(2024) |FIT18'!AK31+25</f>
        <v>#REF!</v>
      </c>
      <c r="AL9" s="113" t="e">
        <f>'РБ ВВ 15(2024) |FIT18'!AL31+25</f>
        <v>#REF!</v>
      </c>
      <c r="AM9" s="113" t="e">
        <f>'РБ ВВ 15(2024) |FIT18'!AM31+25</f>
        <v>#REF!</v>
      </c>
      <c r="AN9" s="113" t="e">
        <f>'РБ ВВ 15(2024) |FIT18'!AN31+25</f>
        <v>#REF!</v>
      </c>
      <c r="AO9" s="113" t="e">
        <f>'РБ ВВ 15(2024) |FIT18'!AO31+25</f>
        <v>#REF!</v>
      </c>
      <c r="AP9" s="113" t="e">
        <f>'РБ ВВ 15(2024) |FIT18'!AP31+25</f>
        <v>#REF!</v>
      </c>
      <c r="AQ9" s="113" t="e">
        <f>'РБ ВВ 15(2024) |FIT18'!AQ31+25</f>
        <v>#REF!</v>
      </c>
      <c r="AR9" s="113" t="e">
        <f>'РБ ВВ 15(2024) |FIT18'!AR31+25</f>
        <v>#REF!</v>
      </c>
      <c r="AS9" s="113" t="e">
        <f>'РБ ВВ 15(2024) |FIT18'!AS31+25</f>
        <v>#REF!</v>
      </c>
      <c r="AT9" s="113" t="e">
        <f>'РБ ВВ 15(2024) |FIT18'!AT31+25</f>
        <v>#REF!</v>
      </c>
      <c r="AU9" s="113" t="e">
        <f>'РБ ВВ 15(2024) |FIT18'!AU31+25</f>
        <v>#REF!</v>
      </c>
      <c r="AV9" s="113" t="e">
        <f>'РБ ВВ 15(2024) |FIT18'!AV31+25</f>
        <v>#REF!</v>
      </c>
      <c r="AW9" s="113" t="e">
        <f>'РБ ВВ 15(2024) |FIT18'!AW31+25</f>
        <v>#REF!</v>
      </c>
      <c r="AX9" s="113" t="e">
        <f>'РБ ВВ 15(2024) |FIT18'!AX31+25</f>
        <v>#REF!</v>
      </c>
      <c r="AY9" s="113" t="e">
        <f>'РБ ВВ 15(2024) |FIT18'!AY31+25</f>
        <v>#REF!</v>
      </c>
      <c r="AZ9" s="113" t="e">
        <f>'РБ ВВ 15(2024) |FIT18'!AZ31+25</f>
        <v>#REF!</v>
      </c>
      <c r="BA9" s="113" t="e">
        <f>'РБ ВВ 15(2024) |FIT18'!BA31+25</f>
        <v>#REF!</v>
      </c>
      <c r="BB9" s="113" t="e">
        <f>'РБ ВВ 15(2024) |FIT18'!BB31+25</f>
        <v>#REF!</v>
      </c>
      <c r="BC9" s="113" t="e">
        <f>'РБ ВВ 15(2024) |FIT18'!BC31+25</f>
        <v>#REF!</v>
      </c>
      <c r="BD9" s="113" t="e">
        <f>'РБ ВВ 15(2024) |FIT18'!BD31+25</f>
        <v>#REF!</v>
      </c>
    </row>
    <row r="10" spans="1:56" x14ac:dyDescent="0.2">
      <c r="A10" s="87">
        <v>2</v>
      </c>
      <c r="B10" s="113" t="e">
        <f>'РБ ВВ 15(2024) |FIT18'!B32+25</f>
        <v>#REF!</v>
      </c>
      <c r="C10" s="113" t="e">
        <f>'РБ ВВ 15(2024) |FIT18'!C32+25</f>
        <v>#REF!</v>
      </c>
      <c r="D10" s="113" t="e">
        <f>'РБ ВВ 15(2024) |FIT18'!D32+25</f>
        <v>#REF!</v>
      </c>
      <c r="E10" s="113" t="e">
        <f>'РБ ВВ 15(2024) |FIT18'!E32+25</f>
        <v>#REF!</v>
      </c>
      <c r="F10" s="113" t="e">
        <f>'РБ ВВ 15(2024) |FIT18'!F32+25</f>
        <v>#REF!</v>
      </c>
      <c r="G10" s="113" t="e">
        <f>'РБ ВВ 15(2024) |FIT18'!G32+25</f>
        <v>#REF!</v>
      </c>
      <c r="H10" s="113" t="e">
        <f>'РБ ВВ 15(2024) |FIT18'!H32+25</f>
        <v>#REF!</v>
      </c>
      <c r="I10" s="113" t="e">
        <f>'РБ ВВ 15(2024) |FIT18'!I32+25</f>
        <v>#REF!</v>
      </c>
      <c r="J10" s="113" t="e">
        <f>'РБ ВВ 15(2024) |FIT18'!J32+25</f>
        <v>#REF!</v>
      </c>
      <c r="K10" s="113" t="e">
        <f>'РБ ВВ 15(2024) |FIT18'!K32+25</f>
        <v>#REF!</v>
      </c>
      <c r="L10" s="113" t="e">
        <f>'РБ ВВ 15(2024) |FIT18'!L32+25</f>
        <v>#REF!</v>
      </c>
      <c r="M10" s="113" t="e">
        <f>'РБ ВВ 15(2024) |FIT18'!M32+25</f>
        <v>#REF!</v>
      </c>
      <c r="N10" s="113" t="e">
        <f>'РБ ВВ 15(2024) |FIT18'!N32+25</f>
        <v>#REF!</v>
      </c>
      <c r="O10" s="113" t="e">
        <f>'РБ ВВ 15(2024) |FIT18'!O32+25</f>
        <v>#REF!</v>
      </c>
      <c r="P10" s="113" t="e">
        <f>'РБ ВВ 15(2024) |FIT18'!P32+25</f>
        <v>#REF!</v>
      </c>
      <c r="Q10" s="113" t="e">
        <f>'РБ ВВ 15(2024) |FIT18'!Q32+25</f>
        <v>#REF!</v>
      </c>
      <c r="R10" s="113" t="e">
        <f>'РБ ВВ 15(2024) |FIT18'!R32+25</f>
        <v>#REF!</v>
      </c>
      <c r="S10" s="113" t="e">
        <f>'РБ ВВ 15(2024) |FIT18'!S32+25</f>
        <v>#REF!</v>
      </c>
      <c r="T10" s="113" t="e">
        <f>'РБ ВВ 15(2024) |FIT18'!T32+25</f>
        <v>#REF!</v>
      </c>
      <c r="U10" s="113" t="e">
        <f>'РБ ВВ 15(2024) |FIT18'!U32+25</f>
        <v>#REF!</v>
      </c>
      <c r="V10" s="113" t="e">
        <f>'РБ ВВ 15(2024) |FIT18'!V32+25</f>
        <v>#REF!</v>
      </c>
      <c r="W10" s="113" t="e">
        <f>'РБ ВВ 15(2024) |FIT18'!W32+25</f>
        <v>#REF!</v>
      </c>
      <c r="X10" s="113" t="e">
        <f>'РБ ВВ 15(2024) |FIT18'!X32+25</f>
        <v>#REF!</v>
      </c>
      <c r="Y10" s="113" t="e">
        <f>'РБ ВВ 15(2024) |FIT18'!Y32+25</f>
        <v>#REF!</v>
      </c>
      <c r="Z10" s="113" t="e">
        <f>'РБ ВВ 15(2024) |FIT18'!Z32+25</f>
        <v>#REF!</v>
      </c>
      <c r="AA10" s="113" t="e">
        <f>'РБ ВВ 15(2024) |FIT18'!AA32+25</f>
        <v>#REF!</v>
      </c>
      <c r="AB10" s="113" t="e">
        <f>'РБ ВВ 15(2024) |FIT18'!AB32+25</f>
        <v>#REF!</v>
      </c>
      <c r="AC10" s="113" t="e">
        <f>'РБ ВВ 15(2024) |FIT18'!AC32+25</f>
        <v>#REF!</v>
      </c>
      <c r="AD10" s="113" t="e">
        <f>'РБ ВВ 15(2024) |FIT18'!AD32+25</f>
        <v>#REF!</v>
      </c>
      <c r="AE10" s="113" t="e">
        <f>'РБ ВВ 15(2024) |FIT18'!AE32+25</f>
        <v>#REF!</v>
      </c>
      <c r="AF10" s="113" t="e">
        <f>'РБ ВВ 15(2024) |FIT18'!AF32+25</f>
        <v>#REF!</v>
      </c>
      <c r="AG10" s="113" t="e">
        <f>'РБ ВВ 15(2024) |FIT18'!AG32+25</f>
        <v>#REF!</v>
      </c>
      <c r="AH10" s="113" t="e">
        <f>'РБ ВВ 15(2024) |FIT18'!AH32+25</f>
        <v>#REF!</v>
      </c>
      <c r="AI10" s="113" t="e">
        <f>'РБ ВВ 15(2024) |FIT18'!AI32+25</f>
        <v>#REF!</v>
      </c>
      <c r="AJ10" s="113" t="e">
        <f>'РБ ВВ 15(2024) |FIT18'!AJ32+25</f>
        <v>#REF!</v>
      </c>
      <c r="AK10" s="113" t="e">
        <f>'РБ ВВ 15(2024) |FIT18'!AK32+25</f>
        <v>#REF!</v>
      </c>
      <c r="AL10" s="113" t="e">
        <f>'РБ ВВ 15(2024) |FIT18'!AL32+25</f>
        <v>#REF!</v>
      </c>
      <c r="AM10" s="113" t="e">
        <f>'РБ ВВ 15(2024) |FIT18'!AM32+25</f>
        <v>#REF!</v>
      </c>
      <c r="AN10" s="113" t="e">
        <f>'РБ ВВ 15(2024) |FIT18'!AN32+25</f>
        <v>#REF!</v>
      </c>
      <c r="AO10" s="113" t="e">
        <f>'РБ ВВ 15(2024) |FIT18'!AO32+25</f>
        <v>#REF!</v>
      </c>
      <c r="AP10" s="113" t="e">
        <f>'РБ ВВ 15(2024) |FIT18'!AP32+25</f>
        <v>#REF!</v>
      </c>
      <c r="AQ10" s="113" t="e">
        <f>'РБ ВВ 15(2024) |FIT18'!AQ32+25</f>
        <v>#REF!</v>
      </c>
      <c r="AR10" s="113" t="e">
        <f>'РБ ВВ 15(2024) |FIT18'!AR32+25</f>
        <v>#REF!</v>
      </c>
      <c r="AS10" s="113" t="e">
        <f>'РБ ВВ 15(2024) |FIT18'!AS32+25</f>
        <v>#REF!</v>
      </c>
      <c r="AT10" s="113" t="e">
        <f>'РБ ВВ 15(2024) |FIT18'!AT32+25</f>
        <v>#REF!</v>
      </c>
      <c r="AU10" s="113" t="e">
        <f>'РБ ВВ 15(2024) |FIT18'!AU32+25</f>
        <v>#REF!</v>
      </c>
      <c r="AV10" s="113" t="e">
        <f>'РБ ВВ 15(2024) |FIT18'!AV32+25</f>
        <v>#REF!</v>
      </c>
      <c r="AW10" s="113" t="e">
        <f>'РБ ВВ 15(2024) |FIT18'!AW32+25</f>
        <v>#REF!</v>
      </c>
      <c r="AX10" s="113" t="e">
        <f>'РБ ВВ 15(2024) |FIT18'!AX32+25</f>
        <v>#REF!</v>
      </c>
      <c r="AY10" s="113" t="e">
        <f>'РБ ВВ 15(2024) |FIT18'!AY32+25</f>
        <v>#REF!</v>
      </c>
      <c r="AZ10" s="113" t="e">
        <f>'РБ ВВ 15(2024) |FIT18'!AZ32+25</f>
        <v>#REF!</v>
      </c>
      <c r="BA10" s="113" t="e">
        <f>'РБ ВВ 15(2024) |FIT18'!BA32+25</f>
        <v>#REF!</v>
      </c>
      <c r="BB10" s="113" t="e">
        <f>'РБ ВВ 15(2024) |FIT18'!BB32+25</f>
        <v>#REF!</v>
      </c>
      <c r="BC10" s="113" t="e">
        <f>'РБ ВВ 15(2024) |FIT18'!BC32+25</f>
        <v>#REF!</v>
      </c>
      <c r="BD10" s="113" t="e">
        <f>'РБ ВВ 15(2024) |FIT18'!BD32+25</f>
        <v>#REF!</v>
      </c>
    </row>
    <row r="11" spans="1:56" x14ac:dyDescent="0.2">
      <c r="A11" s="86" t="s">
        <v>134</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row>
    <row r="12" spans="1:56" x14ac:dyDescent="0.2">
      <c r="A12" s="88">
        <v>1</v>
      </c>
      <c r="B12" s="113" t="e">
        <f>'РБ ВВ 15(2024) |FIT18'!B34+25</f>
        <v>#REF!</v>
      </c>
      <c r="C12" s="113" t="e">
        <f>'РБ ВВ 15(2024) |FIT18'!C34+25</f>
        <v>#REF!</v>
      </c>
      <c r="D12" s="113" t="e">
        <f>'РБ ВВ 15(2024) |FIT18'!D34+25</f>
        <v>#REF!</v>
      </c>
      <c r="E12" s="113" t="e">
        <f>'РБ ВВ 15(2024) |FIT18'!E34+25</f>
        <v>#REF!</v>
      </c>
      <c r="F12" s="113" t="e">
        <f>'РБ ВВ 15(2024) |FIT18'!F34+25</f>
        <v>#REF!</v>
      </c>
      <c r="G12" s="113" t="e">
        <f>'РБ ВВ 15(2024) |FIT18'!G34+25</f>
        <v>#REF!</v>
      </c>
      <c r="H12" s="113" t="e">
        <f>'РБ ВВ 15(2024) |FIT18'!H34+25</f>
        <v>#REF!</v>
      </c>
      <c r="I12" s="113" t="e">
        <f>'РБ ВВ 15(2024) |FIT18'!I34+25</f>
        <v>#REF!</v>
      </c>
      <c r="J12" s="113" t="e">
        <f>'РБ ВВ 15(2024) |FIT18'!J34+25</f>
        <v>#REF!</v>
      </c>
      <c r="K12" s="113" t="e">
        <f>'РБ ВВ 15(2024) |FIT18'!K34+25</f>
        <v>#REF!</v>
      </c>
      <c r="L12" s="113" t="e">
        <f>'РБ ВВ 15(2024) |FIT18'!L34+25</f>
        <v>#REF!</v>
      </c>
      <c r="M12" s="113" t="e">
        <f>'РБ ВВ 15(2024) |FIT18'!M34+25</f>
        <v>#REF!</v>
      </c>
      <c r="N12" s="113" t="e">
        <f>'РБ ВВ 15(2024) |FIT18'!N34+25</f>
        <v>#REF!</v>
      </c>
      <c r="O12" s="113" t="e">
        <f>'РБ ВВ 15(2024) |FIT18'!O34+25</f>
        <v>#REF!</v>
      </c>
      <c r="P12" s="113" t="e">
        <f>'РБ ВВ 15(2024) |FIT18'!P34+25</f>
        <v>#REF!</v>
      </c>
      <c r="Q12" s="113" t="e">
        <f>'РБ ВВ 15(2024) |FIT18'!Q34+25</f>
        <v>#REF!</v>
      </c>
      <c r="R12" s="113" t="e">
        <f>'РБ ВВ 15(2024) |FIT18'!R34+25</f>
        <v>#REF!</v>
      </c>
      <c r="S12" s="113" t="e">
        <f>'РБ ВВ 15(2024) |FIT18'!S34+25</f>
        <v>#REF!</v>
      </c>
      <c r="T12" s="113" t="e">
        <f>'РБ ВВ 15(2024) |FIT18'!T34+25</f>
        <v>#REF!</v>
      </c>
      <c r="U12" s="113" t="e">
        <f>'РБ ВВ 15(2024) |FIT18'!U34+25</f>
        <v>#REF!</v>
      </c>
      <c r="V12" s="113" t="e">
        <f>'РБ ВВ 15(2024) |FIT18'!V34+25</f>
        <v>#REF!</v>
      </c>
      <c r="W12" s="113" t="e">
        <f>'РБ ВВ 15(2024) |FIT18'!W34+25</f>
        <v>#REF!</v>
      </c>
      <c r="X12" s="113" t="e">
        <f>'РБ ВВ 15(2024) |FIT18'!X34+25</f>
        <v>#REF!</v>
      </c>
      <c r="Y12" s="113" t="e">
        <f>'РБ ВВ 15(2024) |FIT18'!Y34+25</f>
        <v>#REF!</v>
      </c>
      <c r="Z12" s="113" t="e">
        <f>'РБ ВВ 15(2024) |FIT18'!Z34+25</f>
        <v>#REF!</v>
      </c>
      <c r="AA12" s="113" t="e">
        <f>'РБ ВВ 15(2024) |FIT18'!AA34+25</f>
        <v>#REF!</v>
      </c>
      <c r="AB12" s="113" t="e">
        <f>'РБ ВВ 15(2024) |FIT18'!AB34+25</f>
        <v>#REF!</v>
      </c>
      <c r="AC12" s="113" t="e">
        <f>'РБ ВВ 15(2024) |FIT18'!AC34+25</f>
        <v>#REF!</v>
      </c>
      <c r="AD12" s="113" t="e">
        <f>'РБ ВВ 15(2024) |FIT18'!AD34+25</f>
        <v>#REF!</v>
      </c>
      <c r="AE12" s="113" t="e">
        <f>'РБ ВВ 15(2024) |FIT18'!AE34+25</f>
        <v>#REF!</v>
      </c>
      <c r="AF12" s="113" t="e">
        <f>'РБ ВВ 15(2024) |FIT18'!AF34+25</f>
        <v>#REF!</v>
      </c>
      <c r="AG12" s="113" t="e">
        <f>'РБ ВВ 15(2024) |FIT18'!AG34+25</f>
        <v>#REF!</v>
      </c>
      <c r="AH12" s="113" t="e">
        <f>'РБ ВВ 15(2024) |FIT18'!AH34+25</f>
        <v>#REF!</v>
      </c>
      <c r="AI12" s="113" t="e">
        <f>'РБ ВВ 15(2024) |FIT18'!AI34+25</f>
        <v>#REF!</v>
      </c>
      <c r="AJ12" s="113" t="e">
        <f>'РБ ВВ 15(2024) |FIT18'!AJ34+25</f>
        <v>#REF!</v>
      </c>
      <c r="AK12" s="113" t="e">
        <f>'РБ ВВ 15(2024) |FIT18'!AK34+25</f>
        <v>#REF!</v>
      </c>
      <c r="AL12" s="113" t="e">
        <f>'РБ ВВ 15(2024) |FIT18'!AL34+25</f>
        <v>#REF!</v>
      </c>
      <c r="AM12" s="113" t="e">
        <f>'РБ ВВ 15(2024) |FIT18'!AM34+25</f>
        <v>#REF!</v>
      </c>
      <c r="AN12" s="113" t="e">
        <f>'РБ ВВ 15(2024) |FIT18'!AN34+25</f>
        <v>#REF!</v>
      </c>
      <c r="AO12" s="113" t="e">
        <f>'РБ ВВ 15(2024) |FIT18'!AO34+25</f>
        <v>#REF!</v>
      </c>
      <c r="AP12" s="113" t="e">
        <f>'РБ ВВ 15(2024) |FIT18'!AP34+25</f>
        <v>#REF!</v>
      </c>
      <c r="AQ12" s="113" t="e">
        <f>'РБ ВВ 15(2024) |FIT18'!AQ34+25</f>
        <v>#REF!</v>
      </c>
      <c r="AR12" s="113" t="e">
        <f>'РБ ВВ 15(2024) |FIT18'!AR34+25</f>
        <v>#REF!</v>
      </c>
      <c r="AS12" s="113" t="e">
        <f>'РБ ВВ 15(2024) |FIT18'!AS34+25</f>
        <v>#REF!</v>
      </c>
      <c r="AT12" s="113" t="e">
        <f>'РБ ВВ 15(2024) |FIT18'!AT34+25</f>
        <v>#REF!</v>
      </c>
      <c r="AU12" s="113" t="e">
        <f>'РБ ВВ 15(2024) |FIT18'!AU34+25</f>
        <v>#REF!</v>
      </c>
      <c r="AV12" s="113" t="e">
        <f>'РБ ВВ 15(2024) |FIT18'!AV34+25</f>
        <v>#REF!</v>
      </c>
      <c r="AW12" s="113" t="e">
        <f>'РБ ВВ 15(2024) |FIT18'!AW34+25</f>
        <v>#REF!</v>
      </c>
      <c r="AX12" s="113" t="e">
        <f>'РБ ВВ 15(2024) |FIT18'!AX34+25</f>
        <v>#REF!</v>
      </c>
      <c r="AY12" s="113" t="e">
        <f>'РБ ВВ 15(2024) |FIT18'!AY34+25</f>
        <v>#REF!</v>
      </c>
      <c r="AZ12" s="113" t="e">
        <f>'РБ ВВ 15(2024) |FIT18'!AZ34+25</f>
        <v>#REF!</v>
      </c>
      <c r="BA12" s="113" t="e">
        <f>'РБ ВВ 15(2024) |FIT18'!BA34+25</f>
        <v>#REF!</v>
      </c>
      <c r="BB12" s="113" t="e">
        <f>'РБ ВВ 15(2024) |FIT18'!BB34+25</f>
        <v>#REF!</v>
      </c>
      <c r="BC12" s="113" t="e">
        <f>'РБ ВВ 15(2024) |FIT18'!BC34+25</f>
        <v>#REF!</v>
      </c>
      <c r="BD12" s="113" t="e">
        <f>'РБ ВВ 15(2024) |FIT18'!BD34+25</f>
        <v>#REF!</v>
      </c>
    </row>
    <row r="13" spans="1:56" x14ac:dyDescent="0.2">
      <c r="A13" s="88">
        <v>2</v>
      </c>
      <c r="B13" s="113" t="e">
        <f>'РБ ВВ 15(2024) |FIT18'!B35+25</f>
        <v>#REF!</v>
      </c>
      <c r="C13" s="113" t="e">
        <f>'РБ ВВ 15(2024) |FIT18'!C35+25</f>
        <v>#REF!</v>
      </c>
      <c r="D13" s="113" t="e">
        <f>'РБ ВВ 15(2024) |FIT18'!D35+25</f>
        <v>#REF!</v>
      </c>
      <c r="E13" s="113" t="e">
        <f>'РБ ВВ 15(2024) |FIT18'!E35+25</f>
        <v>#REF!</v>
      </c>
      <c r="F13" s="113" t="e">
        <f>'РБ ВВ 15(2024) |FIT18'!F35+25</f>
        <v>#REF!</v>
      </c>
      <c r="G13" s="113" t="e">
        <f>'РБ ВВ 15(2024) |FIT18'!G35+25</f>
        <v>#REF!</v>
      </c>
      <c r="H13" s="113" t="e">
        <f>'РБ ВВ 15(2024) |FIT18'!H35+25</f>
        <v>#REF!</v>
      </c>
      <c r="I13" s="113" t="e">
        <f>'РБ ВВ 15(2024) |FIT18'!I35+25</f>
        <v>#REF!</v>
      </c>
      <c r="J13" s="113" t="e">
        <f>'РБ ВВ 15(2024) |FIT18'!J35+25</f>
        <v>#REF!</v>
      </c>
      <c r="K13" s="113" t="e">
        <f>'РБ ВВ 15(2024) |FIT18'!K35+25</f>
        <v>#REF!</v>
      </c>
      <c r="L13" s="113" t="e">
        <f>'РБ ВВ 15(2024) |FIT18'!L35+25</f>
        <v>#REF!</v>
      </c>
      <c r="M13" s="113" t="e">
        <f>'РБ ВВ 15(2024) |FIT18'!M35+25</f>
        <v>#REF!</v>
      </c>
      <c r="N13" s="113" t="e">
        <f>'РБ ВВ 15(2024) |FIT18'!N35+25</f>
        <v>#REF!</v>
      </c>
      <c r="O13" s="113" t="e">
        <f>'РБ ВВ 15(2024) |FIT18'!O35+25</f>
        <v>#REF!</v>
      </c>
      <c r="P13" s="113" t="e">
        <f>'РБ ВВ 15(2024) |FIT18'!P35+25</f>
        <v>#REF!</v>
      </c>
      <c r="Q13" s="113" t="e">
        <f>'РБ ВВ 15(2024) |FIT18'!Q35+25</f>
        <v>#REF!</v>
      </c>
      <c r="R13" s="113" t="e">
        <f>'РБ ВВ 15(2024) |FIT18'!R35+25</f>
        <v>#REF!</v>
      </c>
      <c r="S13" s="113" t="e">
        <f>'РБ ВВ 15(2024) |FIT18'!S35+25</f>
        <v>#REF!</v>
      </c>
      <c r="T13" s="113" t="e">
        <f>'РБ ВВ 15(2024) |FIT18'!T35+25</f>
        <v>#REF!</v>
      </c>
      <c r="U13" s="113" t="e">
        <f>'РБ ВВ 15(2024) |FIT18'!U35+25</f>
        <v>#REF!</v>
      </c>
      <c r="V13" s="113" t="e">
        <f>'РБ ВВ 15(2024) |FIT18'!V35+25</f>
        <v>#REF!</v>
      </c>
      <c r="W13" s="113" t="e">
        <f>'РБ ВВ 15(2024) |FIT18'!W35+25</f>
        <v>#REF!</v>
      </c>
      <c r="X13" s="113" t="e">
        <f>'РБ ВВ 15(2024) |FIT18'!X35+25</f>
        <v>#REF!</v>
      </c>
      <c r="Y13" s="113" t="e">
        <f>'РБ ВВ 15(2024) |FIT18'!Y35+25</f>
        <v>#REF!</v>
      </c>
      <c r="Z13" s="113" t="e">
        <f>'РБ ВВ 15(2024) |FIT18'!Z35+25</f>
        <v>#REF!</v>
      </c>
      <c r="AA13" s="113" t="e">
        <f>'РБ ВВ 15(2024) |FIT18'!AA35+25</f>
        <v>#REF!</v>
      </c>
      <c r="AB13" s="113" t="e">
        <f>'РБ ВВ 15(2024) |FIT18'!AB35+25</f>
        <v>#REF!</v>
      </c>
      <c r="AC13" s="113" t="e">
        <f>'РБ ВВ 15(2024) |FIT18'!AC35+25</f>
        <v>#REF!</v>
      </c>
      <c r="AD13" s="113" t="e">
        <f>'РБ ВВ 15(2024) |FIT18'!AD35+25</f>
        <v>#REF!</v>
      </c>
      <c r="AE13" s="113" t="e">
        <f>'РБ ВВ 15(2024) |FIT18'!AE35+25</f>
        <v>#REF!</v>
      </c>
      <c r="AF13" s="113" t="e">
        <f>'РБ ВВ 15(2024) |FIT18'!AF35+25</f>
        <v>#REF!</v>
      </c>
      <c r="AG13" s="113" t="e">
        <f>'РБ ВВ 15(2024) |FIT18'!AG35+25</f>
        <v>#REF!</v>
      </c>
      <c r="AH13" s="113" t="e">
        <f>'РБ ВВ 15(2024) |FIT18'!AH35+25</f>
        <v>#REF!</v>
      </c>
      <c r="AI13" s="113" t="e">
        <f>'РБ ВВ 15(2024) |FIT18'!AI35+25</f>
        <v>#REF!</v>
      </c>
      <c r="AJ13" s="113" t="e">
        <f>'РБ ВВ 15(2024) |FIT18'!AJ35+25</f>
        <v>#REF!</v>
      </c>
      <c r="AK13" s="113" t="e">
        <f>'РБ ВВ 15(2024) |FIT18'!AK35+25</f>
        <v>#REF!</v>
      </c>
      <c r="AL13" s="113" t="e">
        <f>'РБ ВВ 15(2024) |FIT18'!AL35+25</f>
        <v>#REF!</v>
      </c>
      <c r="AM13" s="113" t="e">
        <f>'РБ ВВ 15(2024) |FIT18'!AM35+25</f>
        <v>#REF!</v>
      </c>
      <c r="AN13" s="113" t="e">
        <f>'РБ ВВ 15(2024) |FIT18'!AN35+25</f>
        <v>#REF!</v>
      </c>
      <c r="AO13" s="113" t="e">
        <f>'РБ ВВ 15(2024) |FIT18'!AO35+25</f>
        <v>#REF!</v>
      </c>
      <c r="AP13" s="113" t="e">
        <f>'РБ ВВ 15(2024) |FIT18'!AP35+25</f>
        <v>#REF!</v>
      </c>
      <c r="AQ13" s="113" t="e">
        <f>'РБ ВВ 15(2024) |FIT18'!AQ35+25</f>
        <v>#REF!</v>
      </c>
      <c r="AR13" s="113" t="e">
        <f>'РБ ВВ 15(2024) |FIT18'!AR35+25</f>
        <v>#REF!</v>
      </c>
      <c r="AS13" s="113" t="e">
        <f>'РБ ВВ 15(2024) |FIT18'!AS35+25</f>
        <v>#REF!</v>
      </c>
      <c r="AT13" s="113" t="e">
        <f>'РБ ВВ 15(2024) |FIT18'!AT35+25</f>
        <v>#REF!</v>
      </c>
      <c r="AU13" s="113" t="e">
        <f>'РБ ВВ 15(2024) |FIT18'!AU35+25</f>
        <v>#REF!</v>
      </c>
      <c r="AV13" s="113" t="e">
        <f>'РБ ВВ 15(2024) |FIT18'!AV35+25</f>
        <v>#REF!</v>
      </c>
      <c r="AW13" s="113" t="e">
        <f>'РБ ВВ 15(2024) |FIT18'!AW35+25</f>
        <v>#REF!</v>
      </c>
      <c r="AX13" s="113" t="e">
        <f>'РБ ВВ 15(2024) |FIT18'!AX35+25</f>
        <v>#REF!</v>
      </c>
      <c r="AY13" s="113" t="e">
        <f>'РБ ВВ 15(2024) |FIT18'!AY35+25</f>
        <v>#REF!</v>
      </c>
      <c r="AZ13" s="113" t="e">
        <f>'РБ ВВ 15(2024) |FIT18'!AZ35+25</f>
        <v>#REF!</v>
      </c>
      <c r="BA13" s="113" t="e">
        <f>'РБ ВВ 15(2024) |FIT18'!BA35+25</f>
        <v>#REF!</v>
      </c>
      <c r="BB13" s="113" t="e">
        <f>'РБ ВВ 15(2024) |FIT18'!BB35+25</f>
        <v>#REF!</v>
      </c>
      <c r="BC13" s="113" t="e">
        <f>'РБ ВВ 15(2024) |FIT18'!BC35+25</f>
        <v>#REF!</v>
      </c>
      <c r="BD13" s="113" t="e">
        <f>'РБ ВВ 15(2024) |FIT18'!BD35+25</f>
        <v>#REF!</v>
      </c>
    </row>
    <row r="14" spans="1:56" x14ac:dyDescent="0.2">
      <c r="A14" s="86" t="s">
        <v>136</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row>
    <row r="15" spans="1:56" x14ac:dyDescent="0.2">
      <c r="A15" s="88">
        <v>1</v>
      </c>
      <c r="B15" s="113" t="e">
        <f>'РБ ВВ 15(2024) |FIT18'!B37+25</f>
        <v>#REF!</v>
      </c>
      <c r="C15" s="113" t="e">
        <f>'РБ ВВ 15(2024) |FIT18'!C37+25</f>
        <v>#REF!</v>
      </c>
      <c r="D15" s="113" t="e">
        <f>'РБ ВВ 15(2024) |FIT18'!D37+25</f>
        <v>#REF!</v>
      </c>
      <c r="E15" s="113" t="e">
        <f>'РБ ВВ 15(2024) |FIT18'!E37+25</f>
        <v>#REF!</v>
      </c>
      <c r="F15" s="113" t="e">
        <f>'РБ ВВ 15(2024) |FIT18'!F37+25</f>
        <v>#REF!</v>
      </c>
      <c r="G15" s="113" t="e">
        <f>'РБ ВВ 15(2024) |FIT18'!G37+25</f>
        <v>#REF!</v>
      </c>
      <c r="H15" s="113" t="e">
        <f>'РБ ВВ 15(2024) |FIT18'!H37+25</f>
        <v>#REF!</v>
      </c>
      <c r="I15" s="113" t="e">
        <f>'РБ ВВ 15(2024) |FIT18'!I37+25</f>
        <v>#REF!</v>
      </c>
      <c r="J15" s="113" t="e">
        <f>'РБ ВВ 15(2024) |FIT18'!J37+25</f>
        <v>#REF!</v>
      </c>
      <c r="K15" s="113" t="e">
        <f>'РБ ВВ 15(2024) |FIT18'!K37+25</f>
        <v>#REF!</v>
      </c>
      <c r="L15" s="113" t="e">
        <f>'РБ ВВ 15(2024) |FIT18'!L37+25</f>
        <v>#REF!</v>
      </c>
      <c r="M15" s="113" t="e">
        <f>'РБ ВВ 15(2024) |FIT18'!M37+25</f>
        <v>#REF!</v>
      </c>
      <c r="N15" s="113" t="e">
        <f>'РБ ВВ 15(2024) |FIT18'!N37+25</f>
        <v>#REF!</v>
      </c>
      <c r="O15" s="113" t="e">
        <f>'РБ ВВ 15(2024) |FIT18'!O37+25</f>
        <v>#REF!</v>
      </c>
      <c r="P15" s="113" t="e">
        <f>'РБ ВВ 15(2024) |FIT18'!P37+25</f>
        <v>#REF!</v>
      </c>
      <c r="Q15" s="113" t="e">
        <f>'РБ ВВ 15(2024) |FIT18'!Q37+25</f>
        <v>#REF!</v>
      </c>
      <c r="R15" s="113" t="e">
        <f>'РБ ВВ 15(2024) |FIT18'!R37+25</f>
        <v>#REF!</v>
      </c>
      <c r="S15" s="113" t="e">
        <f>'РБ ВВ 15(2024) |FIT18'!S37+25</f>
        <v>#REF!</v>
      </c>
      <c r="T15" s="113" t="e">
        <f>'РБ ВВ 15(2024) |FIT18'!T37+25</f>
        <v>#REF!</v>
      </c>
      <c r="U15" s="113" t="e">
        <f>'РБ ВВ 15(2024) |FIT18'!U37+25</f>
        <v>#REF!</v>
      </c>
      <c r="V15" s="113" t="e">
        <f>'РБ ВВ 15(2024) |FIT18'!V37+25</f>
        <v>#REF!</v>
      </c>
      <c r="W15" s="113" t="e">
        <f>'РБ ВВ 15(2024) |FIT18'!W37+25</f>
        <v>#REF!</v>
      </c>
      <c r="X15" s="113" t="e">
        <f>'РБ ВВ 15(2024) |FIT18'!X37+25</f>
        <v>#REF!</v>
      </c>
      <c r="Y15" s="113" t="e">
        <f>'РБ ВВ 15(2024) |FIT18'!Y37+25</f>
        <v>#REF!</v>
      </c>
      <c r="Z15" s="113" t="e">
        <f>'РБ ВВ 15(2024) |FIT18'!Z37+25</f>
        <v>#REF!</v>
      </c>
      <c r="AA15" s="113" t="e">
        <f>'РБ ВВ 15(2024) |FIT18'!AA37+25</f>
        <v>#REF!</v>
      </c>
      <c r="AB15" s="113" t="e">
        <f>'РБ ВВ 15(2024) |FIT18'!AB37+25</f>
        <v>#REF!</v>
      </c>
      <c r="AC15" s="113" t="e">
        <f>'РБ ВВ 15(2024) |FIT18'!AC37+25</f>
        <v>#REF!</v>
      </c>
      <c r="AD15" s="113" t="e">
        <f>'РБ ВВ 15(2024) |FIT18'!AD37+25</f>
        <v>#REF!</v>
      </c>
      <c r="AE15" s="113" t="e">
        <f>'РБ ВВ 15(2024) |FIT18'!AE37+25</f>
        <v>#REF!</v>
      </c>
      <c r="AF15" s="113" t="e">
        <f>'РБ ВВ 15(2024) |FIT18'!AF37+25</f>
        <v>#REF!</v>
      </c>
      <c r="AG15" s="113" t="e">
        <f>'РБ ВВ 15(2024) |FIT18'!AG37+25</f>
        <v>#REF!</v>
      </c>
      <c r="AH15" s="113" t="e">
        <f>'РБ ВВ 15(2024) |FIT18'!AH37+25</f>
        <v>#REF!</v>
      </c>
      <c r="AI15" s="113" t="e">
        <f>'РБ ВВ 15(2024) |FIT18'!AI37+25</f>
        <v>#REF!</v>
      </c>
      <c r="AJ15" s="113" t="e">
        <f>'РБ ВВ 15(2024) |FIT18'!AJ37+25</f>
        <v>#REF!</v>
      </c>
      <c r="AK15" s="113" t="e">
        <f>'РБ ВВ 15(2024) |FIT18'!AK37+25</f>
        <v>#REF!</v>
      </c>
      <c r="AL15" s="113" t="e">
        <f>'РБ ВВ 15(2024) |FIT18'!AL37+25</f>
        <v>#REF!</v>
      </c>
      <c r="AM15" s="113" t="e">
        <f>'РБ ВВ 15(2024) |FIT18'!AM37+25</f>
        <v>#REF!</v>
      </c>
      <c r="AN15" s="113" t="e">
        <f>'РБ ВВ 15(2024) |FIT18'!AN37+25</f>
        <v>#REF!</v>
      </c>
      <c r="AO15" s="113" t="e">
        <f>'РБ ВВ 15(2024) |FIT18'!AO37+25</f>
        <v>#REF!</v>
      </c>
      <c r="AP15" s="113" t="e">
        <f>'РБ ВВ 15(2024) |FIT18'!AP37+25</f>
        <v>#REF!</v>
      </c>
      <c r="AQ15" s="113" t="e">
        <f>'РБ ВВ 15(2024) |FIT18'!AQ37+25</f>
        <v>#REF!</v>
      </c>
      <c r="AR15" s="113" t="e">
        <f>'РБ ВВ 15(2024) |FIT18'!AR37+25</f>
        <v>#REF!</v>
      </c>
      <c r="AS15" s="113" t="e">
        <f>'РБ ВВ 15(2024) |FIT18'!AS37+25</f>
        <v>#REF!</v>
      </c>
      <c r="AT15" s="113" t="e">
        <f>'РБ ВВ 15(2024) |FIT18'!AT37+25</f>
        <v>#REF!</v>
      </c>
      <c r="AU15" s="113" t="e">
        <f>'РБ ВВ 15(2024) |FIT18'!AU37+25</f>
        <v>#REF!</v>
      </c>
      <c r="AV15" s="113" t="e">
        <f>'РБ ВВ 15(2024) |FIT18'!AV37+25</f>
        <v>#REF!</v>
      </c>
      <c r="AW15" s="113" t="e">
        <f>'РБ ВВ 15(2024) |FIT18'!AW37+25</f>
        <v>#REF!</v>
      </c>
      <c r="AX15" s="113" t="e">
        <f>'РБ ВВ 15(2024) |FIT18'!AX37+25</f>
        <v>#REF!</v>
      </c>
      <c r="AY15" s="113" t="e">
        <f>'РБ ВВ 15(2024) |FIT18'!AY37+25</f>
        <v>#REF!</v>
      </c>
      <c r="AZ15" s="113" t="e">
        <f>'РБ ВВ 15(2024) |FIT18'!AZ37+25</f>
        <v>#REF!</v>
      </c>
      <c r="BA15" s="113" t="e">
        <f>'РБ ВВ 15(2024) |FIT18'!BA37+25</f>
        <v>#REF!</v>
      </c>
      <c r="BB15" s="113" t="e">
        <f>'РБ ВВ 15(2024) |FIT18'!BB37+25</f>
        <v>#REF!</v>
      </c>
      <c r="BC15" s="113" t="e">
        <f>'РБ ВВ 15(2024) |FIT18'!BC37+25</f>
        <v>#REF!</v>
      </c>
      <c r="BD15" s="113" t="e">
        <f>'РБ ВВ 15(2024) |FIT18'!BD37+25</f>
        <v>#REF!</v>
      </c>
    </row>
    <row r="16" spans="1:56" x14ac:dyDescent="0.2">
      <c r="A16" s="88">
        <v>2</v>
      </c>
      <c r="B16" s="113" t="e">
        <f>'РБ ВВ 15(2024) |FIT18'!B38+25</f>
        <v>#REF!</v>
      </c>
      <c r="C16" s="113" t="e">
        <f>'РБ ВВ 15(2024) |FIT18'!C38+25</f>
        <v>#REF!</v>
      </c>
      <c r="D16" s="113" t="e">
        <f>'РБ ВВ 15(2024) |FIT18'!D38+25</f>
        <v>#REF!</v>
      </c>
      <c r="E16" s="113" t="e">
        <f>'РБ ВВ 15(2024) |FIT18'!E38+25</f>
        <v>#REF!</v>
      </c>
      <c r="F16" s="113" t="e">
        <f>'РБ ВВ 15(2024) |FIT18'!F38+25</f>
        <v>#REF!</v>
      </c>
      <c r="G16" s="113" t="e">
        <f>'РБ ВВ 15(2024) |FIT18'!G38+25</f>
        <v>#REF!</v>
      </c>
      <c r="H16" s="113" t="e">
        <f>'РБ ВВ 15(2024) |FIT18'!H38+25</f>
        <v>#REF!</v>
      </c>
      <c r="I16" s="113" t="e">
        <f>'РБ ВВ 15(2024) |FIT18'!I38+25</f>
        <v>#REF!</v>
      </c>
      <c r="J16" s="113" t="e">
        <f>'РБ ВВ 15(2024) |FIT18'!J38+25</f>
        <v>#REF!</v>
      </c>
      <c r="K16" s="113" t="e">
        <f>'РБ ВВ 15(2024) |FIT18'!K38+25</f>
        <v>#REF!</v>
      </c>
      <c r="L16" s="113" t="e">
        <f>'РБ ВВ 15(2024) |FIT18'!L38+25</f>
        <v>#REF!</v>
      </c>
      <c r="M16" s="113" t="e">
        <f>'РБ ВВ 15(2024) |FIT18'!M38+25</f>
        <v>#REF!</v>
      </c>
      <c r="N16" s="113" t="e">
        <f>'РБ ВВ 15(2024) |FIT18'!N38+25</f>
        <v>#REF!</v>
      </c>
      <c r="O16" s="113" t="e">
        <f>'РБ ВВ 15(2024) |FIT18'!O38+25</f>
        <v>#REF!</v>
      </c>
      <c r="P16" s="113" t="e">
        <f>'РБ ВВ 15(2024) |FIT18'!P38+25</f>
        <v>#REF!</v>
      </c>
      <c r="Q16" s="113" t="e">
        <f>'РБ ВВ 15(2024) |FIT18'!Q38+25</f>
        <v>#REF!</v>
      </c>
      <c r="R16" s="113" t="e">
        <f>'РБ ВВ 15(2024) |FIT18'!R38+25</f>
        <v>#REF!</v>
      </c>
      <c r="S16" s="113" t="e">
        <f>'РБ ВВ 15(2024) |FIT18'!S38+25</f>
        <v>#REF!</v>
      </c>
      <c r="T16" s="113" t="e">
        <f>'РБ ВВ 15(2024) |FIT18'!T38+25</f>
        <v>#REF!</v>
      </c>
      <c r="U16" s="113" t="e">
        <f>'РБ ВВ 15(2024) |FIT18'!U38+25</f>
        <v>#REF!</v>
      </c>
      <c r="V16" s="113" t="e">
        <f>'РБ ВВ 15(2024) |FIT18'!V38+25</f>
        <v>#REF!</v>
      </c>
      <c r="W16" s="113" t="e">
        <f>'РБ ВВ 15(2024) |FIT18'!W38+25</f>
        <v>#REF!</v>
      </c>
      <c r="X16" s="113" t="e">
        <f>'РБ ВВ 15(2024) |FIT18'!X38+25</f>
        <v>#REF!</v>
      </c>
      <c r="Y16" s="113" t="e">
        <f>'РБ ВВ 15(2024) |FIT18'!Y38+25</f>
        <v>#REF!</v>
      </c>
      <c r="Z16" s="113" t="e">
        <f>'РБ ВВ 15(2024) |FIT18'!Z38+25</f>
        <v>#REF!</v>
      </c>
      <c r="AA16" s="113" t="e">
        <f>'РБ ВВ 15(2024) |FIT18'!AA38+25</f>
        <v>#REF!</v>
      </c>
      <c r="AB16" s="113" t="e">
        <f>'РБ ВВ 15(2024) |FIT18'!AB38+25</f>
        <v>#REF!</v>
      </c>
      <c r="AC16" s="113" t="e">
        <f>'РБ ВВ 15(2024) |FIT18'!AC38+25</f>
        <v>#REF!</v>
      </c>
      <c r="AD16" s="113" t="e">
        <f>'РБ ВВ 15(2024) |FIT18'!AD38+25</f>
        <v>#REF!</v>
      </c>
      <c r="AE16" s="113" t="e">
        <f>'РБ ВВ 15(2024) |FIT18'!AE38+25</f>
        <v>#REF!</v>
      </c>
      <c r="AF16" s="113" t="e">
        <f>'РБ ВВ 15(2024) |FIT18'!AF38+25</f>
        <v>#REF!</v>
      </c>
      <c r="AG16" s="113" t="e">
        <f>'РБ ВВ 15(2024) |FIT18'!AG38+25</f>
        <v>#REF!</v>
      </c>
      <c r="AH16" s="113" t="e">
        <f>'РБ ВВ 15(2024) |FIT18'!AH38+25</f>
        <v>#REF!</v>
      </c>
      <c r="AI16" s="113" t="e">
        <f>'РБ ВВ 15(2024) |FIT18'!AI38+25</f>
        <v>#REF!</v>
      </c>
      <c r="AJ16" s="113" t="e">
        <f>'РБ ВВ 15(2024) |FIT18'!AJ38+25</f>
        <v>#REF!</v>
      </c>
      <c r="AK16" s="113" t="e">
        <f>'РБ ВВ 15(2024) |FIT18'!AK38+25</f>
        <v>#REF!</v>
      </c>
      <c r="AL16" s="113" t="e">
        <f>'РБ ВВ 15(2024) |FIT18'!AL38+25</f>
        <v>#REF!</v>
      </c>
      <c r="AM16" s="113" t="e">
        <f>'РБ ВВ 15(2024) |FIT18'!AM38+25</f>
        <v>#REF!</v>
      </c>
      <c r="AN16" s="113" t="e">
        <f>'РБ ВВ 15(2024) |FIT18'!AN38+25</f>
        <v>#REF!</v>
      </c>
      <c r="AO16" s="113" t="e">
        <f>'РБ ВВ 15(2024) |FIT18'!AO38+25</f>
        <v>#REF!</v>
      </c>
      <c r="AP16" s="113" t="e">
        <f>'РБ ВВ 15(2024) |FIT18'!AP38+25</f>
        <v>#REF!</v>
      </c>
      <c r="AQ16" s="113" t="e">
        <f>'РБ ВВ 15(2024) |FIT18'!AQ38+25</f>
        <v>#REF!</v>
      </c>
      <c r="AR16" s="113" t="e">
        <f>'РБ ВВ 15(2024) |FIT18'!AR38+25</f>
        <v>#REF!</v>
      </c>
      <c r="AS16" s="113" t="e">
        <f>'РБ ВВ 15(2024) |FIT18'!AS38+25</f>
        <v>#REF!</v>
      </c>
      <c r="AT16" s="113" t="e">
        <f>'РБ ВВ 15(2024) |FIT18'!AT38+25</f>
        <v>#REF!</v>
      </c>
      <c r="AU16" s="113" t="e">
        <f>'РБ ВВ 15(2024) |FIT18'!AU38+25</f>
        <v>#REF!</v>
      </c>
      <c r="AV16" s="113" t="e">
        <f>'РБ ВВ 15(2024) |FIT18'!AV38+25</f>
        <v>#REF!</v>
      </c>
      <c r="AW16" s="113" t="e">
        <f>'РБ ВВ 15(2024) |FIT18'!AW38+25</f>
        <v>#REF!</v>
      </c>
      <c r="AX16" s="113" t="e">
        <f>'РБ ВВ 15(2024) |FIT18'!AX38+25</f>
        <v>#REF!</v>
      </c>
      <c r="AY16" s="113" t="e">
        <f>'РБ ВВ 15(2024) |FIT18'!AY38+25</f>
        <v>#REF!</v>
      </c>
      <c r="AZ16" s="113" t="e">
        <f>'РБ ВВ 15(2024) |FIT18'!AZ38+25</f>
        <v>#REF!</v>
      </c>
      <c r="BA16" s="113" t="e">
        <f>'РБ ВВ 15(2024) |FIT18'!BA38+25</f>
        <v>#REF!</v>
      </c>
      <c r="BB16" s="113" t="e">
        <f>'РБ ВВ 15(2024) |FIT18'!BB38+25</f>
        <v>#REF!</v>
      </c>
      <c r="BC16" s="113" t="e">
        <f>'РБ ВВ 15(2024) |FIT18'!BC38+25</f>
        <v>#REF!</v>
      </c>
      <c r="BD16" s="113" t="e">
        <f>'РБ ВВ 15(2024) |FIT18'!BD38+25</f>
        <v>#REF!</v>
      </c>
    </row>
    <row r="17" spans="1:56" x14ac:dyDescent="0.2">
      <c r="A17" s="86" t="s">
        <v>138</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row>
    <row r="18" spans="1:56" x14ac:dyDescent="0.2">
      <c r="A18" s="87" t="s">
        <v>78</v>
      </c>
      <c r="B18" s="113" t="e">
        <f>'РБ ВВ 15(2024) |FIT18'!B40+25</f>
        <v>#REF!</v>
      </c>
      <c r="C18" s="113" t="e">
        <f>'РБ ВВ 15(2024) |FIT18'!C40+25</f>
        <v>#REF!</v>
      </c>
      <c r="D18" s="113" t="e">
        <f>'РБ ВВ 15(2024) |FIT18'!D40+25</f>
        <v>#REF!</v>
      </c>
      <c r="E18" s="113" t="e">
        <f>'РБ ВВ 15(2024) |FIT18'!E40+25</f>
        <v>#REF!</v>
      </c>
      <c r="F18" s="113" t="e">
        <f>'РБ ВВ 15(2024) |FIT18'!F40+25</f>
        <v>#REF!</v>
      </c>
      <c r="G18" s="113" t="e">
        <f>'РБ ВВ 15(2024) |FIT18'!G40+25</f>
        <v>#REF!</v>
      </c>
      <c r="H18" s="113" t="e">
        <f>'РБ ВВ 15(2024) |FIT18'!H40+25</f>
        <v>#REF!</v>
      </c>
      <c r="I18" s="113" t="e">
        <f>'РБ ВВ 15(2024) |FIT18'!I40+25</f>
        <v>#REF!</v>
      </c>
      <c r="J18" s="113" t="e">
        <f>'РБ ВВ 15(2024) |FIT18'!J40+25</f>
        <v>#REF!</v>
      </c>
      <c r="K18" s="113" t="e">
        <f>'РБ ВВ 15(2024) |FIT18'!K40+25</f>
        <v>#REF!</v>
      </c>
      <c r="L18" s="113" t="e">
        <f>'РБ ВВ 15(2024) |FIT18'!L40+25</f>
        <v>#REF!</v>
      </c>
      <c r="M18" s="113" t="e">
        <f>'РБ ВВ 15(2024) |FIT18'!M40+25</f>
        <v>#REF!</v>
      </c>
      <c r="N18" s="113" t="e">
        <f>'РБ ВВ 15(2024) |FIT18'!N40+25</f>
        <v>#REF!</v>
      </c>
      <c r="O18" s="113" t="e">
        <f>'РБ ВВ 15(2024) |FIT18'!O40+25</f>
        <v>#REF!</v>
      </c>
      <c r="P18" s="113" t="e">
        <f>'РБ ВВ 15(2024) |FIT18'!P40+25</f>
        <v>#REF!</v>
      </c>
      <c r="Q18" s="113" t="e">
        <f>'РБ ВВ 15(2024) |FIT18'!Q40+25</f>
        <v>#REF!</v>
      </c>
      <c r="R18" s="113" t="e">
        <f>'РБ ВВ 15(2024) |FIT18'!R40+25</f>
        <v>#REF!</v>
      </c>
      <c r="S18" s="113" t="e">
        <f>'РБ ВВ 15(2024) |FIT18'!S40+25</f>
        <v>#REF!</v>
      </c>
      <c r="T18" s="113" t="e">
        <f>'РБ ВВ 15(2024) |FIT18'!T40+25</f>
        <v>#REF!</v>
      </c>
      <c r="U18" s="113" t="e">
        <f>'РБ ВВ 15(2024) |FIT18'!U40+25</f>
        <v>#REF!</v>
      </c>
      <c r="V18" s="113" t="e">
        <f>'РБ ВВ 15(2024) |FIT18'!V40+25</f>
        <v>#REF!</v>
      </c>
      <c r="W18" s="113" t="e">
        <f>'РБ ВВ 15(2024) |FIT18'!W40+25</f>
        <v>#REF!</v>
      </c>
      <c r="X18" s="113" t="e">
        <f>'РБ ВВ 15(2024) |FIT18'!X40+25</f>
        <v>#REF!</v>
      </c>
      <c r="Y18" s="113" t="e">
        <f>'РБ ВВ 15(2024) |FIT18'!Y40+25</f>
        <v>#REF!</v>
      </c>
      <c r="Z18" s="113" t="e">
        <f>'РБ ВВ 15(2024) |FIT18'!Z40+25</f>
        <v>#REF!</v>
      </c>
      <c r="AA18" s="113" t="e">
        <f>'РБ ВВ 15(2024) |FIT18'!AA40+25</f>
        <v>#REF!</v>
      </c>
      <c r="AB18" s="113" t="e">
        <f>'РБ ВВ 15(2024) |FIT18'!AB40+25</f>
        <v>#REF!</v>
      </c>
      <c r="AC18" s="113" t="e">
        <f>'РБ ВВ 15(2024) |FIT18'!AC40+25</f>
        <v>#REF!</v>
      </c>
      <c r="AD18" s="113" t="e">
        <f>'РБ ВВ 15(2024) |FIT18'!AD40+25</f>
        <v>#REF!</v>
      </c>
      <c r="AE18" s="113" t="e">
        <f>'РБ ВВ 15(2024) |FIT18'!AE40+25</f>
        <v>#REF!</v>
      </c>
      <c r="AF18" s="113" t="e">
        <f>'РБ ВВ 15(2024) |FIT18'!AF40+25</f>
        <v>#REF!</v>
      </c>
      <c r="AG18" s="113" t="e">
        <f>'РБ ВВ 15(2024) |FIT18'!AG40+25</f>
        <v>#REF!</v>
      </c>
      <c r="AH18" s="113" t="e">
        <f>'РБ ВВ 15(2024) |FIT18'!AH40+25</f>
        <v>#REF!</v>
      </c>
      <c r="AI18" s="113" t="e">
        <f>'РБ ВВ 15(2024) |FIT18'!AI40+25</f>
        <v>#REF!</v>
      </c>
      <c r="AJ18" s="113" t="e">
        <f>'РБ ВВ 15(2024) |FIT18'!AJ40+25</f>
        <v>#REF!</v>
      </c>
      <c r="AK18" s="113" t="e">
        <f>'РБ ВВ 15(2024) |FIT18'!AK40+25</f>
        <v>#REF!</v>
      </c>
      <c r="AL18" s="113" t="e">
        <f>'РБ ВВ 15(2024) |FIT18'!AL40+25</f>
        <v>#REF!</v>
      </c>
      <c r="AM18" s="113" t="e">
        <f>'РБ ВВ 15(2024) |FIT18'!AM40+25</f>
        <v>#REF!</v>
      </c>
      <c r="AN18" s="113" t="e">
        <f>'РБ ВВ 15(2024) |FIT18'!AN40+25</f>
        <v>#REF!</v>
      </c>
      <c r="AO18" s="113" t="e">
        <f>'РБ ВВ 15(2024) |FIT18'!AO40+25</f>
        <v>#REF!</v>
      </c>
      <c r="AP18" s="113" t="e">
        <f>'РБ ВВ 15(2024) |FIT18'!AP40+25</f>
        <v>#REF!</v>
      </c>
      <c r="AQ18" s="113" t="e">
        <f>'РБ ВВ 15(2024) |FIT18'!AQ40+25</f>
        <v>#REF!</v>
      </c>
      <c r="AR18" s="113" t="e">
        <f>'РБ ВВ 15(2024) |FIT18'!AR40+25</f>
        <v>#REF!</v>
      </c>
      <c r="AS18" s="113" t="e">
        <f>'РБ ВВ 15(2024) |FIT18'!AS40+25</f>
        <v>#REF!</v>
      </c>
      <c r="AT18" s="113" t="e">
        <f>'РБ ВВ 15(2024) |FIT18'!AT40+25</f>
        <v>#REF!</v>
      </c>
      <c r="AU18" s="113" t="e">
        <f>'РБ ВВ 15(2024) |FIT18'!AU40+25</f>
        <v>#REF!</v>
      </c>
      <c r="AV18" s="113" t="e">
        <f>'РБ ВВ 15(2024) |FIT18'!AV40+25</f>
        <v>#REF!</v>
      </c>
      <c r="AW18" s="113" t="e">
        <f>'РБ ВВ 15(2024) |FIT18'!AW40+25</f>
        <v>#REF!</v>
      </c>
      <c r="AX18" s="113" t="e">
        <f>'РБ ВВ 15(2024) |FIT18'!AX40+25</f>
        <v>#REF!</v>
      </c>
      <c r="AY18" s="113" t="e">
        <f>'РБ ВВ 15(2024) |FIT18'!AY40+25</f>
        <v>#REF!</v>
      </c>
      <c r="AZ18" s="113" t="e">
        <f>'РБ ВВ 15(2024) |FIT18'!AZ40+25</f>
        <v>#REF!</v>
      </c>
      <c r="BA18" s="113" t="e">
        <f>'РБ ВВ 15(2024) |FIT18'!BA40+25</f>
        <v>#REF!</v>
      </c>
      <c r="BB18" s="113" t="e">
        <f>'РБ ВВ 15(2024) |FIT18'!BB40+25</f>
        <v>#REF!</v>
      </c>
      <c r="BC18" s="113" t="e">
        <f>'РБ ВВ 15(2024) |FIT18'!BC40+25</f>
        <v>#REF!</v>
      </c>
      <c r="BD18" s="113" t="e">
        <f>'РБ ВВ 15(2024) |FIT18'!BD40+25</f>
        <v>#REF!</v>
      </c>
    </row>
    <row r="19" spans="1:56" x14ac:dyDescent="0.2">
      <c r="A19" s="86" t="s">
        <v>137</v>
      </c>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row>
    <row r="20" spans="1:56" x14ac:dyDescent="0.2">
      <c r="A20" s="87" t="s">
        <v>67</v>
      </c>
      <c r="B20" s="113" t="e">
        <f>'РБ ВВ 15(2024) |FIT18'!B42+25</f>
        <v>#REF!</v>
      </c>
      <c r="C20" s="113" t="e">
        <f>'РБ ВВ 15(2024) |FIT18'!C42+25</f>
        <v>#REF!</v>
      </c>
      <c r="D20" s="113" t="e">
        <f>'РБ ВВ 15(2024) |FIT18'!D42+25</f>
        <v>#REF!</v>
      </c>
      <c r="E20" s="113" t="e">
        <f>'РБ ВВ 15(2024) |FIT18'!E42+25</f>
        <v>#REF!</v>
      </c>
      <c r="F20" s="113" t="e">
        <f>'РБ ВВ 15(2024) |FIT18'!F42+25</f>
        <v>#REF!</v>
      </c>
      <c r="G20" s="113" t="e">
        <f>'РБ ВВ 15(2024) |FIT18'!G42+25</f>
        <v>#REF!</v>
      </c>
      <c r="H20" s="113" t="e">
        <f>'РБ ВВ 15(2024) |FIT18'!H42+25</f>
        <v>#REF!</v>
      </c>
      <c r="I20" s="113" t="e">
        <f>'РБ ВВ 15(2024) |FIT18'!I42+25</f>
        <v>#REF!</v>
      </c>
      <c r="J20" s="113" t="e">
        <f>'РБ ВВ 15(2024) |FIT18'!J42+25</f>
        <v>#REF!</v>
      </c>
      <c r="K20" s="113" t="e">
        <f>'РБ ВВ 15(2024) |FIT18'!K42+25</f>
        <v>#REF!</v>
      </c>
      <c r="L20" s="113" t="e">
        <f>'РБ ВВ 15(2024) |FIT18'!L42+25</f>
        <v>#REF!</v>
      </c>
      <c r="M20" s="113" t="e">
        <f>'РБ ВВ 15(2024) |FIT18'!M42+25</f>
        <v>#REF!</v>
      </c>
      <c r="N20" s="113" t="e">
        <f>'РБ ВВ 15(2024) |FIT18'!N42+25</f>
        <v>#REF!</v>
      </c>
      <c r="O20" s="113" t="e">
        <f>'РБ ВВ 15(2024) |FIT18'!O42+25</f>
        <v>#REF!</v>
      </c>
      <c r="P20" s="113" t="e">
        <f>'РБ ВВ 15(2024) |FIT18'!P42+25</f>
        <v>#REF!</v>
      </c>
      <c r="Q20" s="113" t="e">
        <f>'РБ ВВ 15(2024) |FIT18'!Q42+25</f>
        <v>#REF!</v>
      </c>
      <c r="R20" s="113" t="e">
        <f>'РБ ВВ 15(2024) |FIT18'!R42+25</f>
        <v>#REF!</v>
      </c>
      <c r="S20" s="113" t="e">
        <f>'РБ ВВ 15(2024) |FIT18'!S42+25</f>
        <v>#REF!</v>
      </c>
      <c r="T20" s="113" t="e">
        <f>'РБ ВВ 15(2024) |FIT18'!T42+25</f>
        <v>#REF!</v>
      </c>
      <c r="U20" s="113" t="e">
        <f>'РБ ВВ 15(2024) |FIT18'!U42+25</f>
        <v>#REF!</v>
      </c>
      <c r="V20" s="113" t="e">
        <f>'РБ ВВ 15(2024) |FIT18'!V42+25</f>
        <v>#REF!</v>
      </c>
      <c r="W20" s="113" t="e">
        <f>'РБ ВВ 15(2024) |FIT18'!W42+25</f>
        <v>#REF!</v>
      </c>
      <c r="X20" s="113" t="e">
        <f>'РБ ВВ 15(2024) |FIT18'!X42+25</f>
        <v>#REF!</v>
      </c>
      <c r="Y20" s="113" t="e">
        <f>'РБ ВВ 15(2024) |FIT18'!Y42+25</f>
        <v>#REF!</v>
      </c>
      <c r="Z20" s="113" t="e">
        <f>'РБ ВВ 15(2024) |FIT18'!Z42+25</f>
        <v>#REF!</v>
      </c>
      <c r="AA20" s="113" t="e">
        <f>'РБ ВВ 15(2024) |FIT18'!AA42+25</f>
        <v>#REF!</v>
      </c>
      <c r="AB20" s="113" t="e">
        <f>'РБ ВВ 15(2024) |FIT18'!AB42+25</f>
        <v>#REF!</v>
      </c>
      <c r="AC20" s="113" t="e">
        <f>'РБ ВВ 15(2024) |FIT18'!AC42+25</f>
        <v>#REF!</v>
      </c>
      <c r="AD20" s="113" t="e">
        <f>'РБ ВВ 15(2024) |FIT18'!AD42+25</f>
        <v>#REF!</v>
      </c>
      <c r="AE20" s="113" t="e">
        <f>'РБ ВВ 15(2024) |FIT18'!AE42+25</f>
        <v>#REF!</v>
      </c>
      <c r="AF20" s="113" t="e">
        <f>'РБ ВВ 15(2024) |FIT18'!AF42+25</f>
        <v>#REF!</v>
      </c>
      <c r="AG20" s="113" t="e">
        <f>'РБ ВВ 15(2024) |FIT18'!AG42+25</f>
        <v>#REF!</v>
      </c>
      <c r="AH20" s="113" t="e">
        <f>'РБ ВВ 15(2024) |FIT18'!AH42+25</f>
        <v>#REF!</v>
      </c>
      <c r="AI20" s="113" t="e">
        <f>'РБ ВВ 15(2024) |FIT18'!AI42+25</f>
        <v>#REF!</v>
      </c>
      <c r="AJ20" s="113" t="e">
        <f>'РБ ВВ 15(2024) |FIT18'!AJ42+25</f>
        <v>#REF!</v>
      </c>
      <c r="AK20" s="113" t="e">
        <f>'РБ ВВ 15(2024) |FIT18'!AK42+25</f>
        <v>#REF!</v>
      </c>
      <c r="AL20" s="113" t="e">
        <f>'РБ ВВ 15(2024) |FIT18'!AL42+25</f>
        <v>#REF!</v>
      </c>
      <c r="AM20" s="113" t="e">
        <f>'РБ ВВ 15(2024) |FIT18'!AM42+25</f>
        <v>#REF!</v>
      </c>
      <c r="AN20" s="113" t="e">
        <f>'РБ ВВ 15(2024) |FIT18'!AN42+25</f>
        <v>#REF!</v>
      </c>
      <c r="AO20" s="113" t="e">
        <f>'РБ ВВ 15(2024) |FIT18'!AO42+25</f>
        <v>#REF!</v>
      </c>
      <c r="AP20" s="113" t="e">
        <f>'РБ ВВ 15(2024) |FIT18'!AP42+25</f>
        <v>#REF!</v>
      </c>
      <c r="AQ20" s="113" t="e">
        <f>'РБ ВВ 15(2024) |FIT18'!AQ42+25</f>
        <v>#REF!</v>
      </c>
      <c r="AR20" s="113" t="e">
        <f>'РБ ВВ 15(2024) |FIT18'!AR42+25</f>
        <v>#REF!</v>
      </c>
      <c r="AS20" s="113" t="e">
        <f>'РБ ВВ 15(2024) |FIT18'!AS42+25</f>
        <v>#REF!</v>
      </c>
      <c r="AT20" s="113" t="e">
        <f>'РБ ВВ 15(2024) |FIT18'!AT42+25</f>
        <v>#REF!</v>
      </c>
      <c r="AU20" s="113" t="e">
        <f>'РБ ВВ 15(2024) |FIT18'!AU42+25</f>
        <v>#REF!</v>
      </c>
      <c r="AV20" s="113" t="e">
        <f>'РБ ВВ 15(2024) |FIT18'!AV42+25</f>
        <v>#REF!</v>
      </c>
      <c r="AW20" s="113" t="e">
        <f>'РБ ВВ 15(2024) |FIT18'!AW42+25</f>
        <v>#REF!</v>
      </c>
      <c r="AX20" s="113" t="e">
        <f>'РБ ВВ 15(2024) |FIT18'!AX42+25</f>
        <v>#REF!</v>
      </c>
      <c r="AY20" s="113" t="e">
        <f>'РБ ВВ 15(2024) |FIT18'!AY42+25</f>
        <v>#REF!</v>
      </c>
      <c r="AZ20" s="113" t="e">
        <f>'РБ ВВ 15(2024) |FIT18'!AZ42+25</f>
        <v>#REF!</v>
      </c>
      <c r="BA20" s="113" t="e">
        <f>'РБ ВВ 15(2024) |FIT18'!BA42+25</f>
        <v>#REF!</v>
      </c>
      <c r="BB20" s="113" t="e">
        <f>'РБ ВВ 15(2024) |FIT18'!BB42+25</f>
        <v>#REF!</v>
      </c>
      <c r="BC20" s="113" t="e">
        <f>'РБ ВВ 15(2024) |FIT18'!BC42+25</f>
        <v>#REF!</v>
      </c>
      <c r="BD20" s="113" t="e">
        <f>'РБ ВВ 15(2024) |FIT18'!BD42+25</f>
        <v>#REF!</v>
      </c>
    </row>
    <row r="21" spans="1:56" x14ac:dyDescent="0.2">
      <c r="A21" s="147"/>
    </row>
    <row r="22" spans="1:56" ht="10.35" customHeight="1" thickBot="1" x14ac:dyDescent="0.25">
      <c r="A22" s="77"/>
    </row>
    <row r="23" spans="1:56" ht="12.75" thickBot="1" x14ac:dyDescent="0.25">
      <c r="A23" s="149" t="s">
        <v>127</v>
      </c>
    </row>
    <row r="24" spans="1:56" x14ac:dyDescent="0.2">
      <c r="A24" s="223" t="s">
        <v>128</v>
      </c>
    </row>
    <row r="25" spans="1:56" x14ac:dyDescent="0.2">
      <c r="A25" s="223" t="s">
        <v>129</v>
      </c>
    </row>
    <row r="26" spans="1:56" ht="12" customHeight="1" x14ac:dyDescent="0.2">
      <c r="A26" s="97" t="s">
        <v>130</v>
      </c>
    </row>
    <row r="27" spans="1:56" x14ac:dyDescent="0.2">
      <c r="A27" s="223" t="s">
        <v>243</v>
      </c>
    </row>
    <row r="28" spans="1:56" ht="11.45" customHeight="1" x14ac:dyDescent="0.2">
      <c r="A28" s="77"/>
    </row>
    <row r="29" spans="1:56" x14ac:dyDescent="0.2">
      <c r="A29" s="161" t="s">
        <v>139</v>
      </c>
    </row>
    <row r="30" spans="1:56" x14ac:dyDescent="0.2">
      <c r="A30" s="257" t="s">
        <v>329</v>
      </c>
    </row>
    <row r="31" spans="1:56" ht="12.75" thickBot="1" x14ac:dyDescent="0.25">
      <c r="A31" s="20"/>
    </row>
    <row r="32" spans="1:56" ht="12.75" thickBot="1" x14ac:dyDescent="0.25">
      <c r="A32" s="245" t="s">
        <v>132</v>
      </c>
    </row>
    <row r="33" spans="1:1" ht="48" x14ac:dyDescent="0.2">
      <c r="A33" s="124" t="s">
        <v>161</v>
      </c>
    </row>
  </sheetData>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rgb="FFFF0000"/>
  </sheetPr>
  <dimension ref="A1:BD55"/>
  <sheetViews>
    <sheetView topLeftCell="A17" zoomScaleNormal="100" workbookViewId="0">
      <pane xSplit="1" topLeftCell="B1" activePane="topRight" state="frozen"/>
      <selection pane="topRight" activeCell="B25" sqref="B25:BD26"/>
    </sheetView>
  </sheetViews>
  <sheetFormatPr defaultColWidth="9" defaultRowHeight="12" x14ac:dyDescent="0.2"/>
  <cols>
    <col min="1" max="1" width="80.5703125" style="65" customWidth="1"/>
    <col min="2" max="16384" width="9" style="65"/>
  </cols>
  <sheetData>
    <row r="1" spans="1:56" ht="11.45" customHeight="1" x14ac:dyDescent="0.2">
      <c r="A1" s="83" t="s">
        <v>133</v>
      </c>
    </row>
    <row r="2" spans="1:56" ht="11.45" customHeight="1" x14ac:dyDescent="0.2">
      <c r="A2" s="207" t="s">
        <v>140</v>
      </c>
    </row>
    <row r="3" spans="1:56" ht="11.45" customHeight="1" x14ac:dyDescent="0.2">
      <c r="A3" s="207"/>
    </row>
    <row r="4" spans="1:56" ht="11.45" customHeight="1" x14ac:dyDescent="0.2">
      <c r="A4" s="207" t="s">
        <v>125</v>
      </c>
      <c r="B4" s="156" t="e">
        <f>'C завтраками| Bed and breakfast'!#REF!</f>
        <v>#REF!</v>
      </c>
      <c r="C4" s="156" t="e">
        <f>'C завтраками| Bed and breakfast'!#REF!</f>
        <v>#REF!</v>
      </c>
      <c r="D4" s="156" t="e">
        <f>'C завтраками| Bed and breakfast'!#REF!</f>
        <v>#REF!</v>
      </c>
      <c r="E4" s="156" t="e">
        <f>'C завтраками| Bed and breakfast'!#REF!</f>
        <v>#REF!</v>
      </c>
      <c r="F4" s="156" t="e">
        <f>'C завтраками| Bed and breakfast'!#REF!</f>
        <v>#REF!</v>
      </c>
      <c r="G4" s="156" t="e">
        <f>'C завтраками| Bed and breakfast'!#REF!</f>
        <v>#REF!</v>
      </c>
      <c r="H4" s="156" t="e">
        <f>'C завтраками| Bed and breakfast'!#REF!</f>
        <v>#REF!</v>
      </c>
      <c r="I4" s="156" t="e">
        <f>'C завтраками| Bed and breakfast'!#REF!</f>
        <v>#REF!</v>
      </c>
      <c r="J4" s="156" t="e">
        <f>'C завтраками| Bed and breakfast'!#REF!</f>
        <v>#REF!</v>
      </c>
      <c r="K4" s="156" t="e">
        <f>'C завтраками| Bed and breakfast'!#REF!</f>
        <v>#REF!</v>
      </c>
      <c r="L4" s="156" t="e">
        <f>'C завтраками| Bed and breakfast'!#REF!</f>
        <v>#REF!</v>
      </c>
      <c r="M4" s="156" t="e">
        <f>'C завтраками| Bed and breakfast'!#REF!</f>
        <v>#REF!</v>
      </c>
      <c r="N4" s="156" t="e">
        <f>'C завтраками| Bed and breakfast'!#REF!</f>
        <v>#REF!</v>
      </c>
      <c r="O4" s="156" t="e">
        <f>'C завтраками| Bed and breakfast'!#REF!</f>
        <v>#REF!</v>
      </c>
      <c r="P4" s="156" t="e">
        <f>'C завтраками| Bed and breakfast'!#REF!</f>
        <v>#REF!</v>
      </c>
      <c r="Q4" s="156" t="e">
        <f>'C завтраками| Bed and breakfast'!#REF!</f>
        <v>#REF!</v>
      </c>
      <c r="R4" s="156" t="e">
        <f>'C завтраками| Bed and breakfast'!#REF!</f>
        <v>#REF!</v>
      </c>
      <c r="S4" s="156" t="e">
        <f>'C завтраками| Bed and breakfast'!#REF!</f>
        <v>#REF!</v>
      </c>
      <c r="T4" s="156" t="e">
        <f>'C завтраками| Bed and breakfast'!#REF!</f>
        <v>#REF!</v>
      </c>
      <c r="U4" s="156" t="e">
        <f>'C завтраками| Bed and breakfast'!#REF!</f>
        <v>#REF!</v>
      </c>
      <c r="V4" s="156" t="e">
        <f>'C завтраками| Bed and breakfast'!#REF!</f>
        <v>#REF!</v>
      </c>
      <c r="W4" s="156" t="e">
        <f>'C завтраками| Bed and breakfast'!#REF!</f>
        <v>#REF!</v>
      </c>
      <c r="X4" s="156" t="e">
        <f>'C завтраками| Bed and breakfast'!#REF!</f>
        <v>#REF!</v>
      </c>
      <c r="Y4" s="156" t="e">
        <f>'C завтраками| Bed and breakfast'!#REF!</f>
        <v>#REF!</v>
      </c>
      <c r="Z4" s="156" t="e">
        <f>'C завтраками| Bed and breakfast'!#REF!</f>
        <v>#REF!</v>
      </c>
      <c r="AA4" s="156" t="e">
        <f>'C завтраками| Bed and breakfast'!#REF!</f>
        <v>#REF!</v>
      </c>
      <c r="AB4" s="156" t="e">
        <f>'C завтраками| Bed and breakfast'!#REF!</f>
        <v>#REF!</v>
      </c>
      <c r="AC4" s="156" t="e">
        <f>'C завтраками| Bed and breakfast'!#REF!</f>
        <v>#REF!</v>
      </c>
      <c r="AD4" s="156" t="e">
        <f>'C завтраками| Bed and breakfast'!#REF!</f>
        <v>#REF!</v>
      </c>
      <c r="AE4" s="156" t="e">
        <f>'C завтраками| Bed and breakfast'!#REF!</f>
        <v>#REF!</v>
      </c>
      <c r="AF4" s="156" t="e">
        <f>'C завтраками| Bed and breakfast'!#REF!</f>
        <v>#REF!</v>
      </c>
      <c r="AG4" s="156" t="e">
        <f>'C завтраками| Bed and breakfast'!#REF!</f>
        <v>#REF!</v>
      </c>
      <c r="AH4" s="156" t="e">
        <f>'C завтраками| Bed and breakfast'!#REF!</f>
        <v>#REF!</v>
      </c>
      <c r="AI4" s="156" t="e">
        <f>'C завтраками| Bed and breakfast'!#REF!</f>
        <v>#REF!</v>
      </c>
      <c r="AJ4" s="156" t="e">
        <f>'C завтраками| Bed and breakfast'!#REF!</f>
        <v>#REF!</v>
      </c>
      <c r="AK4" s="156" t="e">
        <f>'C завтраками| Bed and breakfast'!#REF!</f>
        <v>#REF!</v>
      </c>
      <c r="AL4" s="156" t="e">
        <f>'C завтраками| Bed and breakfast'!#REF!</f>
        <v>#REF!</v>
      </c>
      <c r="AM4" s="156" t="e">
        <f>'C завтраками| Bed and breakfast'!#REF!</f>
        <v>#REF!</v>
      </c>
      <c r="AN4" s="156" t="e">
        <f>'C завтраками| Bed and breakfast'!#REF!</f>
        <v>#REF!</v>
      </c>
      <c r="AO4" s="156" t="e">
        <f>'C завтраками| Bed and breakfast'!#REF!</f>
        <v>#REF!</v>
      </c>
      <c r="AP4" s="156" t="e">
        <f>'C завтраками| Bed and breakfast'!#REF!</f>
        <v>#REF!</v>
      </c>
      <c r="AQ4" s="156" t="e">
        <f>'C завтраками| Bed and breakfast'!#REF!</f>
        <v>#REF!</v>
      </c>
      <c r="AR4" s="156" t="e">
        <f>'C завтраками| Bed and breakfast'!#REF!</f>
        <v>#REF!</v>
      </c>
      <c r="AS4" s="156" t="e">
        <f>'C завтраками| Bed and breakfast'!#REF!</f>
        <v>#REF!</v>
      </c>
      <c r="AT4" s="156" t="e">
        <f>'C завтраками| Bed and breakfast'!#REF!</f>
        <v>#REF!</v>
      </c>
      <c r="AU4" s="156" t="e">
        <f>'C завтраками| Bed and breakfast'!#REF!</f>
        <v>#REF!</v>
      </c>
      <c r="AV4" s="156" t="e">
        <f>'C завтраками| Bed and breakfast'!#REF!</f>
        <v>#REF!</v>
      </c>
      <c r="AW4" s="156" t="e">
        <f>'C завтраками| Bed and breakfast'!#REF!</f>
        <v>#REF!</v>
      </c>
      <c r="AX4" s="156" t="e">
        <f>'C завтраками| Bed and breakfast'!#REF!</f>
        <v>#REF!</v>
      </c>
      <c r="AY4" s="156" t="e">
        <f>'C завтраками| Bed and breakfast'!#REF!</f>
        <v>#REF!</v>
      </c>
      <c r="AZ4" s="156" t="e">
        <f>'C завтраками| Bed and breakfast'!#REF!</f>
        <v>#REF!</v>
      </c>
      <c r="BA4" s="156" t="e">
        <f>'C завтраками| Bed and breakfast'!#REF!</f>
        <v>#REF!</v>
      </c>
      <c r="BB4" s="156" t="e">
        <f>'C завтраками| Bed and breakfast'!#REF!</f>
        <v>#REF!</v>
      </c>
      <c r="BC4" s="156" t="e">
        <f>'C завтраками| Bed and breakfast'!#REF!</f>
        <v>#REF!</v>
      </c>
      <c r="BD4" s="156" t="e">
        <f>'C завтраками| Bed and breakfast'!#REF!</f>
        <v>#REF!</v>
      </c>
    </row>
    <row r="5" spans="1:56" s="34" customFormat="1" ht="21.6" customHeight="1" x14ac:dyDescent="0.2">
      <c r="A5" s="67" t="s">
        <v>124</v>
      </c>
      <c r="B5" s="156" t="e">
        <f>'C завтраками| Bed and breakfast'!#REF!</f>
        <v>#REF!</v>
      </c>
      <c r="C5" s="156" t="e">
        <f>'C завтраками| Bed and breakfast'!#REF!</f>
        <v>#REF!</v>
      </c>
      <c r="D5" s="156" t="e">
        <f>'C завтраками| Bed and breakfast'!#REF!</f>
        <v>#REF!</v>
      </c>
      <c r="E5" s="156" t="e">
        <f>'C завтраками| Bed and breakfast'!#REF!</f>
        <v>#REF!</v>
      </c>
      <c r="F5" s="156" t="e">
        <f>'C завтраками| Bed and breakfast'!#REF!</f>
        <v>#REF!</v>
      </c>
      <c r="G5" s="156" t="e">
        <f>'C завтраками| Bed and breakfast'!#REF!</f>
        <v>#REF!</v>
      </c>
      <c r="H5" s="156" t="e">
        <f>'C завтраками| Bed and breakfast'!#REF!</f>
        <v>#REF!</v>
      </c>
      <c r="I5" s="156" t="e">
        <f>'C завтраками| Bed and breakfast'!#REF!</f>
        <v>#REF!</v>
      </c>
      <c r="J5" s="156" t="e">
        <f>'C завтраками| Bed and breakfast'!#REF!</f>
        <v>#REF!</v>
      </c>
      <c r="K5" s="156" t="e">
        <f>'C завтраками| Bed and breakfast'!#REF!</f>
        <v>#REF!</v>
      </c>
      <c r="L5" s="156" t="e">
        <f>'C завтраками| Bed and breakfast'!#REF!</f>
        <v>#REF!</v>
      </c>
      <c r="M5" s="156" t="e">
        <f>'C завтраками| Bed and breakfast'!#REF!</f>
        <v>#REF!</v>
      </c>
      <c r="N5" s="156" t="e">
        <f>'C завтраками| Bed and breakfast'!#REF!</f>
        <v>#REF!</v>
      </c>
      <c r="O5" s="156" t="e">
        <f>'C завтраками| Bed and breakfast'!#REF!</f>
        <v>#REF!</v>
      </c>
      <c r="P5" s="156" t="e">
        <f>'C завтраками| Bed and breakfast'!#REF!</f>
        <v>#REF!</v>
      </c>
      <c r="Q5" s="156" t="e">
        <f>'C завтраками| Bed and breakfast'!#REF!</f>
        <v>#REF!</v>
      </c>
      <c r="R5" s="156" t="e">
        <f>'C завтраками| Bed and breakfast'!#REF!</f>
        <v>#REF!</v>
      </c>
      <c r="S5" s="156" t="e">
        <f>'C завтраками| Bed and breakfast'!#REF!</f>
        <v>#REF!</v>
      </c>
      <c r="T5" s="156" t="e">
        <f>'C завтраками| Bed and breakfast'!#REF!</f>
        <v>#REF!</v>
      </c>
      <c r="U5" s="156" t="e">
        <f>'C завтраками| Bed and breakfast'!#REF!</f>
        <v>#REF!</v>
      </c>
      <c r="V5" s="156" t="e">
        <f>'C завтраками| Bed and breakfast'!#REF!</f>
        <v>#REF!</v>
      </c>
      <c r="W5" s="156" t="e">
        <f>'C завтраками| Bed and breakfast'!#REF!</f>
        <v>#REF!</v>
      </c>
      <c r="X5" s="156" t="e">
        <f>'C завтраками| Bed and breakfast'!#REF!</f>
        <v>#REF!</v>
      </c>
      <c r="Y5" s="156" t="e">
        <f>'C завтраками| Bed and breakfast'!#REF!</f>
        <v>#REF!</v>
      </c>
      <c r="Z5" s="156" t="e">
        <f>'C завтраками| Bed and breakfast'!#REF!</f>
        <v>#REF!</v>
      </c>
      <c r="AA5" s="156" t="e">
        <f>'C завтраками| Bed and breakfast'!#REF!</f>
        <v>#REF!</v>
      </c>
      <c r="AB5" s="156" t="e">
        <f>'C завтраками| Bed and breakfast'!#REF!</f>
        <v>#REF!</v>
      </c>
      <c r="AC5" s="156" t="e">
        <f>'C завтраками| Bed and breakfast'!#REF!</f>
        <v>#REF!</v>
      </c>
      <c r="AD5" s="156" t="e">
        <f>'C завтраками| Bed and breakfast'!#REF!</f>
        <v>#REF!</v>
      </c>
      <c r="AE5" s="156" t="e">
        <f>'C завтраками| Bed and breakfast'!#REF!</f>
        <v>#REF!</v>
      </c>
      <c r="AF5" s="156" t="e">
        <f>'C завтраками| Bed and breakfast'!#REF!</f>
        <v>#REF!</v>
      </c>
      <c r="AG5" s="156" t="e">
        <f>'C завтраками| Bed and breakfast'!#REF!</f>
        <v>#REF!</v>
      </c>
      <c r="AH5" s="156" t="e">
        <f>'C завтраками| Bed and breakfast'!#REF!</f>
        <v>#REF!</v>
      </c>
      <c r="AI5" s="156" t="e">
        <f>'C завтраками| Bed and breakfast'!#REF!</f>
        <v>#REF!</v>
      </c>
      <c r="AJ5" s="156" t="e">
        <f>'C завтраками| Bed and breakfast'!#REF!</f>
        <v>#REF!</v>
      </c>
      <c r="AK5" s="156" t="e">
        <f>'C завтраками| Bed and breakfast'!#REF!</f>
        <v>#REF!</v>
      </c>
      <c r="AL5" s="156" t="e">
        <f>'C завтраками| Bed and breakfast'!#REF!</f>
        <v>#REF!</v>
      </c>
      <c r="AM5" s="156" t="e">
        <f>'C завтраками| Bed and breakfast'!#REF!</f>
        <v>#REF!</v>
      </c>
      <c r="AN5" s="156" t="e">
        <f>'C завтраками| Bed and breakfast'!#REF!</f>
        <v>#REF!</v>
      </c>
      <c r="AO5" s="156" t="e">
        <f>'C завтраками| Bed and breakfast'!#REF!</f>
        <v>#REF!</v>
      </c>
      <c r="AP5" s="156" t="e">
        <f>'C завтраками| Bed and breakfast'!#REF!</f>
        <v>#REF!</v>
      </c>
      <c r="AQ5" s="156" t="e">
        <f>'C завтраками| Bed and breakfast'!#REF!</f>
        <v>#REF!</v>
      </c>
      <c r="AR5" s="156" t="e">
        <f>'C завтраками| Bed and breakfast'!#REF!</f>
        <v>#REF!</v>
      </c>
      <c r="AS5" s="156" t="e">
        <f>'C завтраками| Bed and breakfast'!#REF!</f>
        <v>#REF!</v>
      </c>
      <c r="AT5" s="156" t="e">
        <f>'C завтраками| Bed and breakfast'!#REF!</f>
        <v>#REF!</v>
      </c>
      <c r="AU5" s="156" t="e">
        <f>'C завтраками| Bed and breakfast'!#REF!</f>
        <v>#REF!</v>
      </c>
      <c r="AV5" s="156" t="e">
        <f>'C завтраками| Bed and breakfast'!#REF!</f>
        <v>#REF!</v>
      </c>
      <c r="AW5" s="156" t="e">
        <f>'C завтраками| Bed and breakfast'!#REF!</f>
        <v>#REF!</v>
      </c>
      <c r="AX5" s="156" t="e">
        <f>'C завтраками| Bed and breakfast'!#REF!</f>
        <v>#REF!</v>
      </c>
      <c r="AY5" s="156" t="e">
        <f>'C завтраками| Bed and breakfast'!#REF!</f>
        <v>#REF!</v>
      </c>
      <c r="AZ5" s="156" t="e">
        <f>'C завтраками| Bed and breakfast'!#REF!</f>
        <v>#REF!</v>
      </c>
      <c r="BA5" s="156" t="e">
        <f>'C завтраками| Bed and breakfast'!#REF!</f>
        <v>#REF!</v>
      </c>
      <c r="BB5" s="156" t="e">
        <f>'C завтраками| Bed and breakfast'!#REF!</f>
        <v>#REF!</v>
      </c>
      <c r="BC5" s="156" t="e">
        <f>'C завтраками| Bed and breakfast'!#REF!</f>
        <v>#REF!</v>
      </c>
      <c r="BD5" s="156" t="e">
        <f>'C завтраками| Bed and breakfast'!#REF!</f>
        <v>#REF!</v>
      </c>
    </row>
    <row r="6" spans="1:56" x14ac:dyDescent="0.2">
      <c r="A6" s="73" t="s">
        <v>144</v>
      </c>
    </row>
    <row r="7" spans="1:56" x14ac:dyDescent="0.2">
      <c r="A7" s="74">
        <v>1</v>
      </c>
      <c r="B7" s="113" t="e">
        <f>'C завтраками| Bed and breakfast'!#REF!*0.9</f>
        <v>#REF!</v>
      </c>
      <c r="C7" s="113" t="e">
        <f>'C завтраками| Bed and breakfast'!#REF!*0.9</f>
        <v>#REF!</v>
      </c>
      <c r="D7" s="113" t="e">
        <f>'C завтраками| Bed and breakfast'!#REF!*0.9</f>
        <v>#REF!</v>
      </c>
      <c r="E7" s="113" t="e">
        <f>'C завтраками| Bed and breakfast'!#REF!*0.9</f>
        <v>#REF!</v>
      </c>
      <c r="F7" s="113" t="e">
        <f>'C завтраками| Bed and breakfast'!#REF!*0.9</f>
        <v>#REF!</v>
      </c>
      <c r="G7" s="113" t="e">
        <f>'C завтраками| Bed and breakfast'!#REF!*0.9</f>
        <v>#REF!</v>
      </c>
      <c r="H7" s="113" t="e">
        <f>'C завтраками| Bed and breakfast'!#REF!*0.9</f>
        <v>#REF!</v>
      </c>
      <c r="I7" s="113" t="e">
        <f>'C завтраками| Bed and breakfast'!#REF!*0.9</f>
        <v>#REF!</v>
      </c>
      <c r="J7" s="113" t="e">
        <f>'C завтраками| Bed and breakfast'!#REF!*0.9</f>
        <v>#REF!</v>
      </c>
      <c r="K7" s="113" t="e">
        <f>'C завтраками| Bed and breakfast'!#REF!*0.9</f>
        <v>#REF!</v>
      </c>
      <c r="L7" s="113" t="e">
        <f>'C завтраками| Bed and breakfast'!#REF!*0.9</f>
        <v>#REF!</v>
      </c>
      <c r="M7" s="113" t="e">
        <f>'C завтраками| Bed and breakfast'!#REF!*0.9</f>
        <v>#REF!</v>
      </c>
      <c r="N7" s="113" t="e">
        <f>'C завтраками| Bed and breakfast'!#REF!*0.9</f>
        <v>#REF!</v>
      </c>
      <c r="O7" s="113" t="e">
        <f>'C завтраками| Bed and breakfast'!#REF!*0.9</f>
        <v>#REF!</v>
      </c>
      <c r="P7" s="113" t="e">
        <f>'C завтраками| Bed and breakfast'!#REF!*0.9</f>
        <v>#REF!</v>
      </c>
      <c r="Q7" s="113" t="e">
        <f>'C завтраками| Bed and breakfast'!#REF!*0.9</f>
        <v>#REF!</v>
      </c>
      <c r="R7" s="113" t="e">
        <f>'C завтраками| Bed and breakfast'!#REF!*0.9</f>
        <v>#REF!</v>
      </c>
      <c r="S7" s="113" t="e">
        <f>'C завтраками| Bed and breakfast'!#REF!*0.9</f>
        <v>#REF!</v>
      </c>
      <c r="T7" s="113" t="e">
        <f>'C завтраками| Bed and breakfast'!#REF!*0.9</f>
        <v>#REF!</v>
      </c>
      <c r="U7" s="113" t="e">
        <f>'C завтраками| Bed and breakfast'!#REF!*0.9</f>
        <v>#REF!</v>
      </c>
      <c r="V7" s="113" t="e">
        <f>'C завтраками| Bed and breakfast'!#REF!*0.9</f>
        <v>#REF!</v>
      </c>
      <c r="W7" s="113" t="e">
        <f>'C завтраками| Bed and breakfast'!#REF!*0.9</f>
        <v>#REF!</v>
      </c>
      <c r="X7" s="113" t="e">
        <f>'C завтраками| Bed and breakfast'!#REF!*0.9</f>
        <v>#REF!</v>
      </c>
      <c r="Y7" s="113" t="e">
        <f>'C завтраками| Bed and breakfast'!#REF!*0.9</f>
        <v>#REF!</v>
      </c>
      <c r="Z7" s="113" t="e">
        <f>'C завтраками| Bed and breakfast'!#REF!*0.9</f>
        <v>#REF!</v>
      </c>
      <c r="AA7" s="113" t="e">
        <f>'C завтраками| Bed and breakfast'!#REF!*0.9</f>
        <v>#REF!</v>
      </c>
      <c r="AB7" s="113" t="e">
        <f>'C завтраками| Bed and breakfast'!#REF!*0.9</f>
        <v>#REF!</v>
      </c>
      <c r="AC7" s="113" t="e">
        <f>'C завтраками| Bed and breakfast'!#REF!*0.9</f>
        <v>#REF!</v>
      </c>
      <c r="AD7" s="113" t="e">
        <f>'C завтраками| Bed and breakfast'!#REF!*0.9</f>
        <v>#REF!</v>
      </c>
      <c r="AE7" s="113" t="e">
        <f>'C завтраками| Bed and breakfast'!#REF!*0.9</f>
        <v>#REF!</v>
      </c>
      <c r="AF7" s="113" t="e">
        <f>'C завтраками| Bed and breakfast'!#REF!*0.9</f>
        <v>#REF!</v>
      </c>
      <c r="AG7" s="113" t="e">
        <f>'C завтраками| Bed and breakfast'!#REF!*0.9</f>
        <v>#REF!</v>
      </c>
      <c r="AH7" s="113" t="e">
        <f>'C завтраками| Bed and breakfast'!#REF!*0.9</f>
        <v>#REF!</v>
      </c>
      <c r="AI7" s="113" t="e">
        <f>'C завтраками| Bed and breakfast'!#REF!*0.9</f>
        <v>#REF!</v>
      </c>
      <c r="AJ7" s="113" t="e">
        <f>'C завтраками| Bed and breakfast'!#REF!*0.9</f>
        <v>#REF!</v>
      </c>
      <c r="AK7" s="113" t="e">
        <f>'C завтраками| Bed and breakfast'!#REF!*0.9</f>
        <v>#REF!</v>
      </c>
      <c r="AL7" s="113" t="e">
        <f>'C завтраками| Bed and breakfast'!#REF!*0.9</f>
        <v>#REF!</v>
      </c>
      <c r="AM7" s="113" t="e">
        <f>'C завтраками| Bed and breakfast'!#REF!*0.9</f>
        <v>#REF!</v>
      </c>
      <c r="AN7" s="113" t="e">
        <f>'C завтраками| Bed and breakfast'!#REF!*0.9</f>
        <v>#REF!</v>
      </c>
      <c r="AO7" s="113" t="e">
        <f>'C завтраками| Bed and breakfast'!#REF!*0.9</f>
        <v>#REF!</v>
      </c>
      <c r="AP7" s="113" t="e">
        <f>'C завтраками| Bed and breakfast'!#REF!*0.9</f>
        <v>#REF!</v>
      </c>
      <c r="AQ7" s="113" t="e">
        <f>'C завтраками| Bed and breakfast'!#REF!*0.9</f>
        <v>#REF!</v>
      </c>
      <c r="AR7" s="113" t="e">
        <f>'C завтраками| Bed and breakfast'!#REF!*0.9</f>
        <v>#REF!</v>
      </c>
      <c r="AS7" s="113" t="e">
        <f>'C завтраками| Bed and breakfast'!#REF!*0.9</f>
        <v>#REF!</v>
      </c>
      <c r="AT7" s="113" t="e">
        <f>'C завтраками| Bed and breakfast'!#REF!*0.9</f>
        <v>#REF!</v>
      </c>
      <c r="AU7" s="113" t="e">
        <f>'C завтраками| Bed and breakfast'!#REF!*0.9</f>
        <v>#REF!</v>
      </c>
      <c r="AV7" s="113" t="e">
        <f>'C завтраками| Bed and breakfast'!#REF!*0.9</f>
        <v>#REF!</v>
      </c>
      <c r="AW7" s="113" t="e">
        <f>'C завтраками| Bed and breakfast'!#REF!*0.9</f>
        <v>#REF!</v>
      </c>
      <c r="AX7" s="113" t="e">
        <f>'C завтраками| Bed and breakfast'!#REF!*0.9</f>
        <v>#REF!</v>
      </c>
      <c r="AY7" s="113" t="e">
        <f>'C завтраками| Bed and breakfast'!#REF!*0.9</f>
        <v>#REF!</v>
      </c>
      <c r="AZ7" s="113" t="e">
        <f>'C завтраками| Bed and breakfast'!#REF!*0.9</f>
        <v>#REF!</v>
      </c>
      <c r="BA7" s="113" t="e">
        <f>'C завтраками| Bed and breakfast'!#REF!*0.9</f>
        <v>#REF!</v>
      </c>
      <c r="BB7" s="113" t="e">
        <f>'C завтраками| Bed and breakfast'!#REF!*0.9</f>
        <v>#REF!</v>
      </c>
      <c r="BC7" s="113" t="e">
        <f>'C завтраками| Bed and breakfast'!#REF!*0.9</f>
        <v>#REF!</v>
      </c>
      <c r="BD7" s="113" t="e">
        <f>'C завтраками| Bed and breakfast'!#REF!*0.9</f>
        <v>#REF!</v>
      </c>
    </row>
    <row r="8" spans="1:56" x14ac:dyDescent="0.2">
      <c r="A8" s="74">
        <v>2</v>
      </c>
      <c r="B8" s="113" t="e">
        <f>'C завтраками| Bed and breakfast'!#REF!*0.9</f>
        <v>#REF!</v>
      </c>
      <c r="C8" s="113" t="e">
        <f>'C завтраками| Bed and breakfast'!#REF!*0.9</f>
        <v>#REF!</v>
      </c>
      <c r="D8" s="113" t="e">
        <f>'C завтраками| Bed and breakfast'!#REF!*0.9</f>
        <v>#REF!</v>
      </c>
      <c r="E8" s="113" t="e">
        <f>'C завтраками| Bed and breakfast'!#REF!*0.9</f>
        <v>#REF!</v>
      </c>
      <c r="F8" s="113" t="e">
        <f>'C завтраками| Bed and breakfast'!#REF!*0.9</f>
        <v>#REF!</v>
      </c>
      <c r="G8" s="113" t="e">
        <f>'C завтраками| Bed and breakfast'!#REF!*0.9</f>
        <v>#REF!</v>
      </c>
      <c r="H8" s="113" t="e">
        <f>'C завтраками| Bed and breakfast'!#REF!*0.9</f>
        <v>#REF!</v>
      </c>
      <c r="I8" s="113" t="e">
        <f>'C завтраками| Bed and breakfast'!#REF!*0.9</f>
        <v>#REF!</v>
      </c>
      <c r="J8" s="113" t="e">
        <f>'C завтраками| Bed and breakfast'!#REF!*0.9</f>
        <v>#REF!</v>
      </c>
      <c r="K8" s="113" t="e">
        <f>'C завтраками| Bed and breakfast'!#REF!*0.9</f>
        <v>#REF!</v>
      </c>
      <c r="L8" s="113" t="e">
        <f>'C завтраками| Bed and breakfast'!#REF!*0.9</f>
        <v>#REF!</v>
      </c>
      <c r="M8" s="113" t="e">
        <f>'C завтраками| Bed and breakfast'!#REF!*0.9</f>
        <v>#REF!</v>
      </c>
      <c r="N8" s="113" t="e">
        <f>'C завтраками| Bed and breakfast'!#REF!*0.9</f>
        <v>#REF!</v>
      </c>
      <c r="O8" s="113" t="e">
        <f>'C завтраками| Bed and breakfast'!#REF!*0.9</f>
        <v>#REF!</v>
      </c>
      <c r="P8" s="113" t="e">
        <f>'C завтраками| Bed and breakfast'!#REF!*0.9</f>
        <v>#REF!</v>
      </c>
      <c r="Q8" s="113" t="e">
        <f>'C завтраками| Bed and breakfast'!#REF!*0.9</f>
        <v>#REF!</v>
      </c>
      <c r="R8" s="113" t="e">
        <f>'C завтраками| Bed and breakfast'!#REF!*0.9</f>
        <v>#REF!</v>
      </c>
      <c r="S8" s="113" t="e">
        <f>'C завтраками| Bed and breakfast'!#REF!*0.9</f>
        <v>#REF!</v>
      </c>
      <c r="T8" s="113" t="e">
        <f>'C завтраками| Bed and breakfast'!#REF!*0.9</f>
        <v>#REF!</v>
      </c>
      <c r="U8" s="113" t="e">
        <f>'C завтраками| Bed and breakfast'!#REF!*0.9</f>
        <v>#REF!</v>
      </c>
      <c r="V8" s="113" t="e">
        <f>'C завтраками| Bed and breakfast'!#REF!*0.9</f>
        <v>#REF!</v>
      </c>
      <c r="W8" s="113" t="e">
        <f>'C завтраками| Bed and breakfast'!#REF!*0.9</f>
        <v>#REF!</v>
      </c>
      <c r="X8" s="113" t="e">
        <f>'C завтраками| Bed and breakfast'!#REF!*0.9</f>
        <v>#REF!</v>
      </c>
      <c r="Y8" s="113" t="e">
        <f>'C завтраками| Bed and breakfast'!#REF!*0.9</f>
        <v>#REF!</v>
      </c>
      <c r="Z8" s="113" t="e">
        <f>'C завтраками| Bed and breakfast'!#REF!*0.9</f>
        <v>#REF!</v>
      </c>
      <c r="AA8" s="113" t="e">
        <f>'C завтраками| Bed and breakfast'!#REF!*0.9</f>
        <v>#REF!</v>
      </c>
      <c r="AB8" s="113" t="e">
        <f>'C завтраками| Bed and breakfast'!#REF!*0.9</f>
        <v>#REF!</v>
      </c>
      <c r="AC8" s="113" t="e">
        <f>'C завтраками| Bed and breakfast'!#REF!*0.9</f>
        <v>#REF!</v>
      </c>
      <c r="AD8" s="113" t="e">
        <f>'C завтраками| Bed and breakfast'!#REF!*0.9</f>
        <v>#REF!</v>
      </c>
      <c r="AE8" s="113" t="e">
        <f>'C завтраками| Bed and breakfast'!#REF!*0.9</f>
        <v>#REF!</v>
      </c>
      <c r="AF8" s="113" t="e">
        <f>'C завтраками| Bed and breakfast'!#REF!*0.9</f>
        <v>#REF!</v>
      </c>
      <c r="AG8" s="113" t="e">
        <f>'C завтраками| Bed and breakfast'!#REF!*0.9</f>
        <v>#REF!</v>
      </c>
      <c r="AH8" s="113" t="e">
        <f>'C завтраками| Bed and breakfast'!#REF!*0.9</f>
        <v>#REF!</v>
      </c>
      <c r="AI8" s="113" t="e">
        <f>'C завтраками| Bed and breakfast'!#REF!*0.9</f>
        <v>#REF!</v>
      </c>
      <c r="AJ8" s="113" t="e">
        <f>'C завтраками| Bed and breakfast'!#REF!*0.9</f>
        <v>#REF!</v>
      </c>
      <c r="AK8" s="113" t="e">
        <f>'C завтраками| Bed and breakfast'!#REF!*0.9</f>
        <v>#REF!</v>
      </c>
      <c r="AL8" s="113" t="e">
        <f>'C завтраками| Bed and breakfast'!#REF!*0.9</f>
        <v>#REF!</v>
      </c>
      <c r="AM8" s="113" t="e">
        <f>'C завтраками| Bed and breakfast'!#REF!*0.9</f>
        <v>#REF!</v>
      </c>
      <c r="AN8" s="113" t="e">
        <f>'C завтраками| Bed and breakfast'!#REF!*0.9</f>
        <v>#REF!</v>
      </c>
      <c r="AO8" s="113" t="e">
        <f>'C завтраками| Bed and breakfast'!#REF!*0.9</f>
        <v>#REF!</v>
      </c>
      <c r="AP8" s="113" t="e">
        <f>'C завтраками| Bed and breakfast'!#REF!*0.9</f>
        <v>#REF!</v>
      </c>
      <c r="AQ8" s="113" t="e">
        <f>'C завтраками| Bed and breakfast'!#REF!*0.9</f>
        <v>#REF!</v>
      </c>
      <c r="AR8" s="113" t="e">
        <f>'C завтраками| Bed and breakfast'!#REF!*0.9</f>
        <v>#REF!</v>
      </c>
      <c r="AS8" s="113" t="e">
        <f>'C завтраками| Bed and breakfast'!#REF!*0.9</f>
        <v>#REF!</v>
      </c>
      <c r="AT8" s="113" t="e">
        <f>'C завтраками| Bed and breakfast'!#REF!*0.9</f>
        <v>#REF!</v>
      </c>
      <c r="AU8" s="113" t="e">
        <f>'C завтраками| Bed and breakfast'!#REF!*0.9</f>
        <v>#REF!</v>
      </c>
      <c r="AV8" s="113" t="e">
        <f>'C завтраками| Bed and breakfast'!#REF!*0.9</f>
        <v>#REF!</v>
      </c>
      <c r="AW8" s="113" t="e">
        <f>'C завтраками| Bed and breakfast'!#REF!*0.9</f>
        <v>#REF!</v>
      </c>
      <c r="AX8" s="113" t="e">
        <f>'C завтраками| Bed and breakfast'!#REF!*0.9</f>
        <v>#REF!</v>
      </c>
      <c r="AY8" s="113" t="e">
        <f>'C завтраками| Bed and breakfast'!#REF!*0.9</f>
        <v>#REF!</v>
      </c>
      <c r="AZ8" s="113" t="e">
        <f>'C завтраками| Bed and breakfast'!#REF!*0.9</f>
        <v>#REF!</v>
      </c>
      <c r="BA8" s="113" t="e">
        <f>'C завтраками| Bed and breakfast'!#REF!*0.9</f>
        <v>#REF!</v>
      </c>
      <c r="BB8" s="113" t="e">
        <f>'C завтраками| Bed and breakfast'!#REF!*0.9</f>
        <v>#REF!</v>
      </c>
      <c r="BC8" s="113" t="e">
        <f>'C завтраками| Bed and breakfast'!#REF!*0.9</f>
        <v>#REF!</v>
      </c>
      <c r="BD8" s="113" t="e">
        <f>'C завтраками| Bed and breakfast'!#REF!*0.9</f>
        <v>#REF!</v>
      </c>
    </row>
    <row r="9" spans="1:56"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row>
    <row r="10" spans="1:56" x14ac:dyDescent="0.2">
      <c r="A10" s="74">
        <v>1</v>
      </c>
      <c r="B10" s="113" t="e">
        <f>'C завтраками| Bed and breakfast'!#REF!*0.9</f>
        <v>#REF!</v>
      </c>
      <c r="C10" s="113" t="e">
        <f>'C завтраками| Bed and breakfast'!#REF!*0.9</f>
        <v>#REF!</v>
      </c>
      <c r="D10" s="113" t="e">
        <f>'C завтраками| Bed and breakfast'!#REF!*0.9</f>
        <v>#REF!</v>
      </c>
      <c r="E10" s="113" t="e">
        <f>'C завтраками| Bed and breakfast'!#REF!*0.9</f>
        <v>#REF!</v>
      </c>
      <c r="F10" s="113" t="e">
        <f>'C завтраками| Bed and breakfast'!#REF!*0.9</f>
        <v>#REF!</v>
      </c>
      <c r="G10" s="113" t="e">
        <f>'C завтраками| Bed and breakfast'!#REF!*0.9</f>
        <v>#REF!</v>
      </c>
      <c r="H10" s="113" t="e">
        <f>'C завтраками| Bed and breakfast'!#REF!*0.9</f>
        <v>#REF!</v>
      </c>
      <c r="I10" s="113" t="e">
        <f>'C завтраками| Bed and breakfast'!#REF!*0.9</f>
        <v>#REF!</v>
      </c>
      <c r="J10" s="113" t="e">
        <f>'C завтраками| Bed and breakfast'!#REF!*0.9</f>
        <v>#REF!</v>
      </c>
      <c r="K10" s="113" t="e">
        <f>'C завтраками| Bed and breakfast'!#REF!*0.9</f>
        <v>#REF!</v>
      </c>
      <c r="L10" s="113" t="e">
        <f>'C завтраками| Bed and breakfast'!#REF!*0.9</f>
        <v>#REF!</v>
      </c>
      <c r="M10" s="113" t="e">
        <f>'C завтраками| Bed and breakfast'!#REF!*0.9</f>
        <v>#REF!</v>
      </c>
      <c r="N10" s="113" t="e">
        <f>'C завтраками| Bed and breakfast'!#REF!*0.9</f>
        <v>#REF!</v>
      </c>
      <c r="O10" s="113" t="e">
        <f>'C завтраками| Bed and breakfast'!#REF!*0.9</f>
        <v>#REF!</v>
      </c>
      <c r="P10" s="113" t="e">
        <f>'C завтраками| Bed and breakfast'!#REF!*0.9</f>
        <v>#REF!</v>
      </c>
      <c r="Q10" s="113" t="e">
        <f>'C завтраками| Bed and breakfast'!#REF!*0.9</f>
        <v>#REF!</v>
      </c>
      <c r="R10" s="113" t="e">
        <f>'C завтраками| Bed and breakfast'!#REF!*0.9</f>
        <v>#REF!</v>
      </c>
      <c r="S10" s="113" t="e">
        <f>'C завтраками| Bed and breakfast'!#REF!*0.9</f>
        <v>#REF!</v>
      </c>
      <c r="T10" s="113" t="e">
        <f>'C завтраками| Bed and breakfast'!#REF!*0.9</f>
        <v>#REF!</v>
      </c>
      <c r="U10" s="113" t="e">
        <f>'C завтраками| Bed and breakfast'!#REF!*0.9</f>
        <v>#REF!</v>
      </c>
      <c r="V10" s="113" t="e">
        <f>'C завтраками| Bed and breakfast'!#REF!*0.9</f>
        <v>#REF!</v>
      </c>
      <c r="W10" s="113" t="e">
        <f>'C завтраками| Bed and breakfast'!#REF!*0.9</f>
        <v>#REF!</v>
      </c>
      <c r="X10" s="113" t="e">
        <f>'C завтраками| Bed and breakfast'!#REF!*0.9</f>
        <v>#REF!</v>
      </c>
      <c r="Y10" s="113" t="e">
        <f>'C завтраками| Bed and breakfast'!#REF!*0.9</f>
        <v>#REF!</v>
      </c>
      <c r="Z10" s="113" t="e">
        <f>'C завтраками| Bed and breakfast'!#REF!*0.9</f>
        <v>#REF!</v>
      </c>
      <c r="AA10" s="113" t="e">
        <f>'C завтраками| Bed and breakfast'!#REF!*0.9</f>
        <v>#REF!</v>
      </c>
      <c r="AB10" s="113" t="e">
        <f>'C завтраками| Bed and breakfast'!#REF!*0.9</f>
        <v>#REF!</v>
      </c>
      <c r="AC10" s="113" t="e">
        <f>'C завтраками| Bed and breakfast'!#REF!*0.9</f>
        <v>#REF!</v>
      </c>
      <c r="AD10" s="113" t="e">
        <f>'C завтраками| Bed and breakfast'!#REF!*0.9</f>
        <v>#REF!</v>
      </c>
      <c r="AE10" s="113" t="e">
        <f>'C завтраками| Bed and breakfast'!#REF!*0.9</f>
        <v>#REF!</v>
      </c>
      <c r="AF10" s="113" t="e">
        <f>'C завтраками| Bed and breakfast'!#REF!*0.9</f>
        <v>#REF!</v>
      </c>
      <c r="AG10" s="113" t="e">
        <f>'C завтраками| Bed and breakfast'!#REF!*0.9</f>
        <v>#REF!</v>
      </c>
      <c r="AH10" s="113" t="e">
        <f>'C завтраками| Bed and breakfast'!#REF!*0.9</f>
        <v>#REF!</v>
      </c>
      <c r="AI10" s="113" t="e">
        <f>'C завтраками| Bed and breakfast'!#REF!*0.9</f>
        <v>#REF!</v>
      </c>
      <c r="AJ10" s="113" t="e">
        <f>'C завтраками| Bed and breakfast'!#REF!*0.9</f>
        <v>#REF!</v>
      </c>
      <c r="AK10" s="113" t="e">
        <f>'C завтраками| Bed and breakfast'!#REF!*0.9</f>
        <v>#REF!</v>
      </c>
      <c r="AL10" s="113" t="e">
        <f>'C завтраками| Bed and breakfast'!#REF!*0.9</f>
        <v>#REF!</v>
      </c>
      <c r="AM10" s="113" t="e">
        <f>'C завтраками| Bed and breakfast'!#REF!*0.9</f>
        <v>#REF!</v>
      </c>
      <c r="AN10" s="113" t="e">
        <f>'C завтраками| Bed and breakfast'!#REF!*0.9</f>
        <v>#REF!</v>
      </c>
      <c r="AO10" s="113" t="e">
        <f>'C завтраками| Bed and breakfast'!#REF!*0.9</f>
        <v>#REF!</v>
      </c>
      <c r="AP10" s="113" t="e">
        <f>'C завтраками| Bed and breakfast'!#REF!*0.9</f>
        <v>#REF!</v>
      </c>
      <c r="AQ10" s="113" t="e">
        <f>'C завтраками| Bed and breakfast'!#REF!*0.9</f>
        <v>#REF!</v>
      </c>
      <c r="AR10" s="113" t="e">
        <f>'C завтраками| Bed and breakfast'!#REF!*0.9</f>
        <v>#REF!</v>
      </c>
      <c r="AS10" s="113" t="e">
        <f>'C завтраками| Bed and breakfast'!#REF!*0.9</f>
        <v>#REF!</v>
      </c>
      <c r="AT10" s="113" t="e">
        <f>'C завтраками| Bed and breakfast'!#REF!*0.9</f>
        <v>#REF!</v>
      </c>
      <c r="AU10" s="113" t="e">
        <f>'C завтраками| Bed and breakfast'!#REF!*0.9</f>
        <v>#REF!</v>
      </c>
      <c r="AV10" s="113" t="e">
        <f>'C завтраками| Bed and breakfast'!#REF!*0.9</f>
        <v>#REF!</v>
      </c>
      <c r="AW10" s="113" t="e">
        <f>'C завтраками| Bed and breakfast'!#REF!*0.9</f>
        <v>#REF!</v>
      </c>
      <c r="AX10" s="113" t="e">
        <f>'C завтраками| Bed and breakfast'!#REF!*0.9</f>
        <v>#REF!</v>
      </c>
      <c r="AY10" s="113" t="e">
        <f>'C завтраками| Bed and breakfast'!#REF!*0.9</f>
        <v>#REF!</v>
      </c>
      <c r="AZ10" s="113" t="e">
        <f>'C завтраками| Bed and breakfast'!#REF!*0.9</f>
        <v>#REF!</v>
      </c>
      <c r="BA10" s="113" t="e">
        <f>'C завтраками| Bed and breakfast'!#REF!*0.9</f>
        <v>#REF!</v>
      </c>
      <c r="BB10" s="113" t="e">
        <f>'C завтраками| Bed and breakfast'!#REF!*0.9</f>
        <v>#REF!</v>
      </c>
      <c r="BC10" s="113" t="e">
        <f>'C завтраками| Bed and breakfast'!#REF!*0.9</f>
        <v>#REF!</v>
      </c>
      <c r="BD10" s="113" t="e">
        <f>'C завтраками| Bed and breakfast'!#REF!*0.9</f>
        <v>#REF!</v>
      </c>
    </row>
    <row r="11" spans="1:56" x14ac:dyDescent="0.2">
      <c r="A11" s="74">
        <v>2</v>
      </c>
      <c r="B11" s="113" t="e">
        <f>'C завтраками| Bed and breakfast'!#REF!*0.9</f>
        <v>#REF!</v>
      </c>
      <c r="C11" s="113" t="e">
        <f>'C завтраками| Bed and breakfast'!#REF!*0.9</f>
        <v>#REF!</v>
      </c>
      <c r="D11" s="113" t="e">
        <f>'C завтраками| Bed and breakfast'!#REF!*0.9</f>
        <v>#REF!</v>
      </c>
      <c r="E11" s="113" t="e">
        <f>'C завтраками| Bed and breakfast'!#REF!*0.9</f>
        <v>#REF!</v>
      </c>
      <c r="F11" s="113" t="e">
        <f>'C завтраками| Bed and breakfast'!#REF!*0.9</f>
        <v>#REF!</v>
      </c>
      <c r="G11" s="113" t="e">
        <f>'C завтраками| Bed and breakfast'!#REF!*0.9</f>
        <v>#REF!</v>
      </c>
      <c r="H11" s="113" t="e">
        <f>'C завтраками| Bed and breakfast'!#REF!*0.9</f>
        <v>#REF!</v>
      </c>
      <c r="I11" s="113" t="e">
        <f>'C завтраками| Bed and breakfast'!#REF!*0.9</f>
        <v>#REF!</v>
      </c>
      <c r="J11" s="113" t="e">
        <f>'C завтраками| Bed and breakfast'!#REF!*0.9</f>
        <v>#REF!</v>
      </c>
      <c r="K11" s="113" t="e">
        <f>'C завтраками| Bed and breakfast'!#REF!*0.9</f>
        <v>#REF!</v>
      </c>
      <c r="L11" s="113" t="e">
        <f>'C завтраками| Bed and breakfast'!#REF!*0.9</f>
        <v>#REF!</v>
      </c>
      <c r="M11" s="113" t="e">
        <f>'C завтраками| Bed and breakfast'!#REF!*0.9</f>
        <v>#REF!</v>
      </c>
      <c r="N11" s="113" t="e">
        <f>'C завтраками| Bed and breakfast'!#REF!*0.9</f>
        <v>#REF!</v>
      </c>
      <c r="O11" s="113" t="e">
        <f>'C завтраками| Bed and breakfast'!#REF!*0.9</f>
        <v>#REF!</v>
      </c>
      <c r="P11" s="113" t="e">
        <f>'C завтраками| Bed and breakfast'!#REF!*0.9</f>
        <v>#REF!</v>
      </c>
      <c r="Q11" s="113" t="e">
        <f>'C завтраками| Bed and breakfast'!#REF!*0.9</f>
        <v>#REF!</v>
      </c>
      <c r="R11" s="113" t="e">
        <f>'C завтраками| Bed and breakfast'!#REF!*0.9</f>
        <v>#REF!</v>
      </c>
      <c r="S11" s="113" t="e">
        <f>'C завтраками| Bed and breakfast'!#REF!*0.9</f>
        <v>#REF!</v>
      </c>
      <c r="T11" s="113" t="e">
        <f>'C завтраками| Bed and breakfast'!#REF!*0.9</f>
        <v>#REF!</v>
      </c>
      <c r="U11" s="113" t="e">
        <f>'C завтраками| Bed and breakfast'!#REF!*0.9</f>
        <v>#REF!</v>
      </c>
      <c r="V11" s="113" t="e">
        <f>'C завтраками| Bed and breakfast'!#REF!*0.9</f>
        <v>#REF!</v>
      </c>
      <c r="W11" s="113" t="e">
        <f>'C завтраками| Bed and breakfast'!#REF!*0.9</f>
        <v>#REF!</v>
      </c>
      <c r="X11" s="113" t="e">
        <f>'C завтраками| Bed and breakfast'!#REF!*0.9</f>
        <v>#REF!</v>
      </c>
      <c r="Y11" s="113" t="e">
        <f>'C завтраками| Bed and breakfast'!#REF!*0.9</f>
        <v>#REF!</v>
      </c>
      <c r="Z11" s="113" t="e">
        <f>'C завтраками| Bed and breakfast'!#REF!*0.9</f>
        <v>#REF!</v>
      </c>
      <c r="AA11" s="113" t="e">
        <f>'C завтраками| Bed and breakfast'!#REF!*0.9</f>
        <v>#REF!</v>
      </c>
      <c r="AB11" s="113" t="e">
        <f>'C завтраками| Bed and breakfast'!#REF!*0.9</f>
        <v>#REF!</v>
      </c>
      <c r="AC11" s="113" t="e">
        <f>'C завтраками| Bed and breakfast'!#REF!*0.9</f>
        <v>#REF!</v>
      </c>
      <c r="AD11" s="113" t="e">
        <f>'C завтраками| Bed and breakfast'!#REF!*0.9</f>
        <v>#REF!</v>
      </c>
      <c r="AE11" s="113" t="e">
        <f>'C завтраками| Bed and breakfast'!#REF!*0.9</f>
        <v>#REF!</v>
      </c>
      <c r="AF11" s="113" t="e">
        <f>'C завтраками| Bed and breakfast'!#REF!*0.9</f>
        <v>#REF!</v>
      </c>
      <c r="AG11" s="113" t="e">
        <f>'C завтраками| Bed and breakfast'!#REF!*0.9</f>
        <v>#REF!</v>
      </c>
      <c r="AH11" s="113" t="e">
        <f>'C завтраками| Bed and breakfast'!#REF!*0.9</f>
        <v>#REF!</v>
      </c>
      <c r="AI11" s="113" t="e">
        <f>'C завтраками| Bed and breakfast'!#REF!*0.9</f>
        <v>#REF!</v>
      </c>
      <c r="AJ11" s="113" t="e">
        <f>'C завтраками| Bed and breakfast'!#REF!*0.9</f>
        <v>#REF!</v>
      </c>
      <c r="AK11" s="113" t="e">
        <f>'C завтраками| Bed and breakfast'!#REF!*0.9</f>
        <v>#REF!</v>
      </c>
      <c r="AL11" s="113" t="e">
        <f>'C завтраками| Bed and breakfast'!#REF!*0.9</f>
        <v>#REF!</v>
      </c>
      <c r="AM11" s="113" t="e">
        <f>'C завтраками| Bed and breakfast'!#REF!*0.9</f>
        <v>#REF!</v>
      </c>
      <c r="AN11" s="113" t="e">
        <f>'C завтраками| Bed and breakfast'!#REF!*0.9</f>
        <v>#REF!</v>
      </c>
      <c r="AO11" s="113" t="e">
        <f>'C завтраками| Bed and breakfast'!#REF!*0.9</f>
        <v>#REF!</v>
      </c>
      <c r="AP11" s="113" t="e">
        <f>'C завтраками| Bed and breakfast'!#REF!*0.9</f>
        <v>#REF!</v>
      </c>
      <c r="AQ11" s="113" t="e">
        <f>'C завтраками| Bed and breakfast'!#REF!*0.9</f>
        <v>#REF!</v>
      </c>
      <c r="AR11" s="113" t="e">
        <f>'C завтраками| Bed and breakfast'!#REF!*0.9</f>
        <v>#REF!</v>
      </c>
      <c r="AS11" s="113" t="e">
        <f>'C завтраками| Bed and breakfast'!#REF!*0.9</f>
        <v>#REF!</v>
      </c>
      <c r="AT11" s="113" t="e">
        <f>'C завтраками| Bed and breakfast'!#REF!*0.9</f>
        <v>#REF!</v>
      </c>
      <c r="AU11" s="113" t="e">
        <f>'C завтраками| Bed and breakfast'!#REF!*0.9</f>
        <v>#REF!</v>
      </c>
      <c r="AV11" s="113" t="e">
        <f>'C завтраками| Bed and breakfast'!#REF!*0.9</f>
        <v>#REF!</v>
      </c>
      <c r="AW11" s="113" t="e">
        <f>'C завтраками| Bed and breakfast'!#REF!*0.9</f>
        <v>#REF!</v>
      </c>
      <c r="AX11" s="113" t="e">
        <f>'C завтраками| Bed and breakfast'!#REF!*0.9</f>
        <v>#REF!</v>
      </c>
      <c r="AY11" s="113" t="e">
        <f>'C завтраками| Bed and breakfast'!#REF!*0.9</f>
        <v>#REF!</v>
      </c>
      <c r="AZ11" s="113" t="e">
        <f>'C завтраками| Bed and breakfast'!#REF!*0.9</f>
        <v>#REF!</v>
      </c>
      <c r="BA11" s="113" t="e">
        <f>'C завтраками| Bed and breakfast'!#REF!*0.9</f>
        <v>#REF!</v>
      </c>
      <c r="BB11" s="113" t="e">
        <f>'C завтраками| Bed and breakfast'!#REF!*0.9</f>
        <v>#REF!</v>
      </c>
      <c r="BC11" s="113" t="e">
        <f>'C завтраками| Bed and breakfast'!#REF!*0.9</f>
        <v>#REF!</v>
      </c>
      <c r="BD11" s="113" t="e">
        <f>'C завтраками| Bed and breakfast'!#REF!*0.9</f>
        <v>#REF!</v>
      </c>
    </row>
    <row r="12" spans="1:56"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row>
    <row r="13" spans="1:56" x14ac:dyDescent="0.2">
      <c r="A13" s="87">
        <v>1</v>
      </c>
      <c r="B13" s="113" t="e">
        <f>'C завтраками| Bed and breakfast'!#REF!*0.9</f>
        <v>#REF!</v>
      </c>
      <c r="C13" s="113" t="e">
        <f>'C завтраками| Bed and breakfast'!#REF!*0.9</f>
        <v>#REF!</v>
      </c>
      <c r="D13" s="113" t="e">
        <f>'C завтраками| Bed and breakfast'!#REF!*0.9</f>
        <v>#REF!</v>
      </c>
      <c r="E13" s="113" t="e">
        <f>'C завтраками| Bed and breakfast'!#REF!*0.9</f>
        <v>#REF!</v>
      </c>
      <c r="F13" s="113" t="e">
        <f>'C завтраками| Bed and breakfast'!#REF!*0.9</f>
        <v>#REF!</v>
      </c>
      <c r="G13" s="113" t="e">
        <f>'C завтраками| Bed and breakfast'!#REF!*0.9</f>
        <v>#REF!</v>
      </c>
      <c r="H13" s="113" t="e">
        <f>'C завтраками| Bed and breakfast'!#REF!*0.9</f>
        <v>#REF!</v>
      </c>
      <c r="I13" s="113" t="e">
        <f>'C завтраками| Bed and breakfast'!#REF!*0.9</f>
        <v>#REF!</v>
      </c>
      <c r="J13" s="113" t="e">
        <f>'C завтраками| Bed and breakfast'!#REF!*0.9</f>
        <v>#REF!</v>
      </c>
      <c r="K13" s="113" t="e">
        <f>'C завтраками| Bed and breakfast'!#REF!*0.9</f>
        <v>#REF!</v>
      </c>
      <c r="L13" s="113" t="e">
        <f>'C завтраками| Bed and breakfast'!#REF!*0.9</f>
        <v>#REF!</v>
      </c>
      <c r="M13" s="113" t="e">
        <f>'C завтраками| Bed and breakfast'!#REF!*0.9</f>
        <v>#REF!</v>
      </c>
      <c r="N13" s="113" t="e">
        <f>'C завтраками| Bed and breakfast'!#REF!*0.9</f>
        <v>#REF!</v>
      </c>
      <c r="O13" s="113" t="e">
        <f>'C завтраками| Bed and breakfast'!#REF!*0.9</f>
        <v>#REF!</v>
      </c>
      <c r="P13" s="113" t="e">
        <f>'C завтраками| Bed and breakfast'!#REF!*0.9</f>
        <v>#REF!</v>
      </c>
      <c r="Q13" s="113" t="e">
        <f>'C завтраками| Bed and breakfast'!#REF!*0.9</f>
        <v>#REF!</v>
      </c>
      <c r="R13" s="113" t="e">
        <f>'C завтраками| Bed and breakfast'!#REF!*0.9</f>
        <v>#REF!</v>
      </c>
      <c r="S13" s="113" t="e">
        <f>'C завтраками| Bed and breakfast'!#REF!*0.9</f>
        <v>#REF!</v>
      </c>
      <c r="T13" s="113" t="e">
        <f>'C завтраками| Bed and breakfast'!#REF!*0.9</f>
        <v>#REF!</v>
      </c>
      <c r="U13" s="113" t="e">
        <f>'C завтраками| Bed and breakfast'!#REF!*0.9</f>
        <v>#REF!</v>
      </c>
      <c r="V13" s="113" t="e">
        <f>'C завтраками| Bed and breakfast'!#REF!*0.9</f>
        <v>#REF!</v>
      </c>
      <c r="W13" s="113" t="e">
        <f>'C завтраками| Bed and breakfast'!#REF!*0.9</f>
        <v>#REF!</v>
      </c>
      <c r="X13" s="113" t="e">
        <f>'C завтраками| Bed and breakfast'!#REF!*0.9</f>
        <v>#REF!</v>
      </c>
      <c r="Y13" s="113" t="e">
        <f>'C завтраками| Bed and breakfast'!#REF!*0.9</f>
        <v>#REF!</v>
      </c>
      <c r="Z13" s="113" t="e">
        <f>'C завтраками| Bed and breakfast'!#REF!*0.9</f>
        <v>#REF!</v>
      </c>
      <c r="AA13" s="113" t="e">
        <f>'C завтраками| Bed and breakfast'!#REF!*0.9</f>
        <v>#REF!</v>
      </c>
      <c r="AB13" s="113" t="e">
        <f>'C завтраками| Bed and breakfast'!#REF!*0.9</f>
        <v>#REF!</v>
      </c>
      <c r="AC13" s="113" t="e">
        <f>'C завтраками| Bed and breakfast'!#REF!*0.9</f>
        <v>#REF!</v>
      </c>
      <c r="AD13" s="113" t="e">
        <f>'C завтраками| Bed and breakfast'!#REF!*0.9</f>
        <v>#REF!</v>
      </c>
      <c r="AE13" s="113" t="e">
        <f>'C завтраками| Bed and breakfast'!#REF!*0.9</f>
        <v>#REF!</v>
      </c>
      <c r="AF13" s="113" t="e">
        <f>'C завтраками| Bed and breakfast'!#REF!*0.9</f>
        <v>#REF!</v>
      </c>
      <c r="AG13" s="113" t="e">
        <f>'C завтраками| Bed and breakfast'!#REF!*0.9</f>
        <v>#REF!</v>
      </c>
      <c r="AH13" s="113" t="e">
        <f>'C завтраками| Bed and breakfast'!#REF!*0.9</f>
        <v>#REF!</v>
      </c>
      <c r="AI13" s="113" t="e">
        <f>'C завтраками| Bed and breakfast'!#REF!*0.9</f>
        <v>#REF!</v>
      </c>
      <c r="AJ13" s="113" t="e">
        <f>'C завтраками| Bed and breakfast'!#REF!*0.9</f>
        <v>#REF!</v>
      </c>
      <c r="AK13" s="113" t="e">
        <f>'C завтраками| Bed and breakfast'!#REF!*0.9</f>
        <v>#REF!</v>
      </c>
      <c r="AL13" s="113" t="e">
        <f>'C завтраками| Bed and breakfast'!#REF!*0.9</f>
        <v>#REF!</v>
      </c>
      <c r="AM13" s="113" t="e">
        <f>'C завтраками| Bed and breakfast'!#REF!*0.9</f>
        <v>#REF!</v>
      </c>
      <c r="AN13" s="113" t="e">
        <f>'C завтраками| Bed and breakfast'!#REF!*0.9</f>
        <v>#REF!</v>
      </c>
      <c r="AO13" s="113" t="e">
        <f>'C завтраками| Bed and breakfast'!#REF!*0.9</f>
        <v>#REF!</v>
      </c>
      <c r="AP13" s="113" t="e">
        <f>'C завтраками| Bed and breakfast'!#REF!*0.9</f>
        <v>#REF!</v>
      </c>
      <c r="AQ13" s="113" t="e">
        <f>'C завтраками| Bed and breakfast'!#REF!*0.9</f>
        <v>#REF!</v>
      </c>
      <c r="AR13" s="113" t="e">
        <f>'C завтраками| Bed and breakfast'!#REF!*0.9</f>
        <v>#REF!</v>
      </c>
      <c r="AS13" s="113" t="e">
        <f>'C завтраками| Bed and breakfast'!#REF!*0.9</f>
        <v>#REF!</v>
      </c>
      <c r="AT13" s="113" t="e">
        <f>'C завтраками| Bed and breakfast'!#REF!*0.9</f>
        <v>#REF!</v>
      </c>
      <c r="AU13" s="113" t="e">
        <f>'C завтраками| Bed and breakfast'!#REF!*0.9</f>
        <v>#REF!</v>
      </c>
      <c r="AV13" s="113" t="e">
        <f>'C завтраками| Bed and breakfast'!#REF!*0.9</f>
        <v>#REF!</v>
      </c>
      <c r="AW13" s="113" t="e">
        <f>'C завтраками| Bed and breakfast'!#REF!*0.9</f>
        <v>#REF!</v>
      </c>
      <c r="AX13" s="113" t="e">
        <f>'C завтраками| Bed and breakfast'!#REF!*0.9</f>
        <v>#REF!</v>
      </c>
      <c r="AY13" s="113" t="e">
        <f>'C завтраками| Bed and breakfast'!#REF!*0.9</f>
        <v>#REF!</v>
      </c>
      <c r="AZ13" s="113" t="e">
        <f>'C завтраками| Bed and breakfast'!#REF!*0.9</f>
        <v>#REF!</v>
      </c>
      <c r="BA13" s="113" t="e">
        <f>'C завтраками| Bed and breakfast'!#REF!*0.9</f>
        <v>#REF!</v>
      </c>
      <c r="BB13" s="113" t="e">
        <f>'C завтраками| Bed and breakfast'!#REF!*0.9</f>
        <v>#REF!</v>
      </c>
      <c r="BC13" s="113" t="e">
        <f>'C завтраками| Bed and breakfast'!#REF!*0.9</f>
        <v>#REF!</v>
      </c>
      <c r="BD13" s="113" t="e">
        <f>'C завтраками| Bed and breakfast'!#REF!*0.9</f>
        <v>#REF!</v>
      </c>
    </row>
    <row r="14" spans="1:56" x14ac:dyDescent="0.2">
      <c r="A14" s="87">
        <v>2</v>
      </c>
      <c r="B14" s="113" t="e">
        <f>'C завтраками| Bed and breakfast'!#REF!*0.9</f>
        <v>#REF!</v>
      </c>
      <c r="C14" s="113" t="e">
        <f>'C завтраками| Bed and breakfast'!#REF!*0.9</f>
        <v>#REF!</v>
      </c>
      <c r="D14" s="113" t="e">
        <f>'C завтраками| Bed and breakfast'!#REF!*0.9</f>
        <v>#REF!</v>
      </c>
      <c r="E14" s="113" t="e">
        <f>'C завтраками| Bed and breakfast'!#REF!*0.9</f>
        <v>#REF!</v>
      </c>
      <c r="F14" s="113" t="e">
        <f>'C завтраками| Bed and breakfast'!#REF!*0.9</f>
        <v>#REF!</v>
      </c>
      <c r="G14" s="113" t="e">
        <f>'C завтраками| Bed and breakfast'!#REF!*0.9</f>
        <v>#REF!</v>
      </c>
      <c r="H14" s="113" t="e">
        <f>'C завтраками| Bed and breakfast'!#REF!*0.9</f>
        <v>#REF!</v>
      </c>
      <c r="I14" s="113" t="e">
        <f>'C завтраками| Bed and breakfast'!#REF!*0.9</f>
        <v>#REF!</v>
      </c>
      <c r="J14" s="113" t="e">
        <f>'C завтраками| Bed and breakfast'!#REF!*0.9</f>
        <v>#REF!</v>
      </c>
      <c r="K14" s="113" t="e">
        <f>'C завтраками| Bed and breakfast'!#REF!*0.9</f>
        <v>#REF!</v>
      </c>
      <c r="L14" s="113" t="e">
        <f>'C завтраками| Bed and breakfast'!#REF!*0.9</f>
        <v>#REF!</v>
      </c>
      <c r="M14" s="113" t="e">
        <f>'C завтраками| Bed and breakfast'!#REF!*0.9</f>
        <v>#REF!</v>
      </c>
      <c r="N14" s="113" t="e">
        <f>'C завтраками| Bed and breakfast'!#REF!*0.9</f>
        <v>#REF!</v>
      </c>
      <c r="O14" s="113" t="e">
        <f>'C завтраками| Bed and breakfast'!#REF!*0.9</f>
        <v>#REF!</v>
      </c>
      <c r="P14" s="113" t="e">
        <f>'C завтраками| Bed and breakfast'!#REF!*0.9</f>
        <v>#REF!</v>
      </c>
      <c r="Q14" s="113" t="e">
        <f>'C завтраками| Bed and breakfast'!#REF!*0.9</f>
        <v>#REF!</v>
      </c>
      <c r="R14" s="113" t="e">
        <f>'C завтраками| Bed and breakfast'!#REF!*0.9</f>
        <v>#REF!</v>
      </c>
      <c r="S14" s="113" t="e">
        <f>'C завтраками| Bed and breakfast'!#REF!*0.9</f>
        <v>#REF!</v>
      </c>
      <c r="T14" s="113" t="e">
        <f>'C завтраками| Bed and breakfast'!#REF!*0.9</f>
        <v>#REF!</v>
      </c>
      <c r="U14" s="113" t="e">
        <f>'C завтраками| Bed and breakfast'!#REF!*0.9</f>
        <v>#REF!</v>
      </c>
      <c r="V14" s="113" t="e">
        <f>'C завтраками| Bed and breakfast'!#REF!*0.9</f>
        <v>#REF!</v>
      </c>
      <c r="W14" s="113" t="e">
        <f>'C завтраками| Bed and breakfast'!#REF!*0.9</f>
        <v>#REF!</v>
      </c>
      <c r="X14" s="113" t="e">
        <f>'C завтраками| Bed and breakfast'!#REF!*0.9</f>
        <v>#REF!</v>
      </c>
      <c r="Y14" s="113" t="e">
        <f>'C завтраками| Bed and breakfast'!#REF!*0.9</f>
        <v>#REF!</v>
      </c>
      <c r="Z14" s="113" t="e">
        <f>'C завтраками| Bed and breakfast'!#REF!*0.9</f>
        <v>#REF!</v>
      </c>
      <c r="AA14" s="113" t="e">
        <f>'C завтраками| Bed and breakfast'!#REF!*0.9</f>
        <v>#REF!</v>
      </c>
      <c r="AB14" s="113" t="e">
        <f>'C завтраками| Bed and breakfast'!#REF!*0.9</f>
        <v>#REF!</v>
      </c>
      <c r="AC14" s="113" t="e">
        <f>'C завтраками| Bed and breakfast'!#REF!*0.9</f>
        <v>#REF!</v>
      </c>
      <c r="AD14" s="113" t="e">
        <f>'C завтраками| Bed and breakfast'!#REF!*0.9</f>
        <v>#REF!</v>
      </c>
      <c r="AE14" s="113" t="e">
        <f>'C завтраками| Bed and breakfast'!#REF!*0.9</f>
        <v>#REF!</v>
      </c>
      <c r="AF14" s="113" t="e">
        <f>'C завтраками| Bed and breakfast'!#REF!*0.9</f>
        <v>#REF!</v>
      </c>
      <c r="AG14" s="113" t="e">
        <f>'C завтраками| Bed and breakfast'!#REF!*0.9</f>
        <v>#REF!</v>
      </c>
      <c r="AH14" s="113" t="e">
        <f>'C завтраками| Bed and breakfast'!#REF!*0.9</f>
        <v>#REF!</v>
      </c>
      <c r="AI14" s="113" t="e">
        <f>'C завтраками| Bed and breakfast'!#REF!*0.9</f>
        <v>#REF!</v>
      </c>
      <c r="AJ14" s="113" t="e">
        <f>'C завтраками| Bed and breakfast'!#REF!*0.9</f>
        <v>#REF!</v>
      </c>
      <c r="AK14" s="113" t="e">
        <f>'C завтраками| Bed and breakfast'!#REF!*0.9</f>
        <v>#REF!</v>
      </c>
      <c r="AL14" s="113" t="e">
        <f>'C завтраками| Bed and breakfast'!#REF!*0.9</f>
        <v>#REF!</v>
      </c>
      <c r="AM14" s="113" t="e">
        <f>'C завтраками| Bed and breakfast'!#REF!*0.9</f>
        <v>#REF!</v>
      </c>
      <c r="AN14" s="113" t="e">
        <f>'C завтраками| Bed and breakfast'!#REF!*0.9</f>
        <v>#REF!</v>
      </c>
      <c r="AO14" s="113" t="e">
        <f>'C завтраками| Bed and breakfast'!#REF!*0.9</f>
        <v>#REF!</v>
      </c>
      <c r="AP14" s="113" t="e">
        <f>'C завтраками| Bed and breakfast'!#REF!*0.9</f>
        <v>#REF!</v>
      </c>
      <c r="AQ14" s="113" t="e">
        <f>'C завтраками| Bed and breakfast'!#REF!*0.9</f>
        <v>#REF!</v>
      </c>
      <c r="AR14" s="113" t="e">
        <f>'C завтраками| Bed and breakfast'!#REF!*0.9</f>
        <v>#REF!</v>
      </c>
      <c r="AS14" s="113" t="e">
        <f>'C завтраками| Bed and breakfast'!#REF!*0.9</f>
        <v>#REF!</v>
      </c>
      <c r="AT14" s="113" t="e">
        <f>'C завтраками| Bed and breakfast'!#REF!*0.9</f>
        <v>#REF!</v>
      </c>
      <c r="AU14" s="113" t="e">
        <f>'C завтраками| Bed and breakfast'!#REF!*0.9</f>
        <v>#REF!</v>
      </c>
      <c r="AV14" s="113" t="e">
        <f>'C завтраками| Bed and breakfast'!#REF!*0.9</f>
        <v>#REF!</v>
      </c>
      <c r="AW14" s="113" t="e">
        <f>'C завтраками| Bed and breakfast'!#REF!*0.9</f>
        <v>#REF!</v>
      </c>
      <c r="AX14" s="113" t="e">
        <f>'C завтраками| Bed and breakfast'!#REF!*0.9</f>
        <v>#REF!</v>
      </c>
      <c r="AY14" s="113" t="e">
        <f>'C завтраками| Bed and breakfast'!#REF!*0.9</f>
        <v>#REF!</v>
      </c>
      <c r="AZ14" s="113" t="e">
        <f>'C завтраками| Bed and breakfast'!#REF!*0.9</f>
        <v>#REF!</v>
      </c>
      <c r="BA14" s="113" t="e">
        <f>'C завтраками| Bed and breakfast'!#REF!*0.9</f>
        <v>#REF!</v>
      </c>
      <c r="BB14" s="113" t="e">
        <f>'C завтраками| Bed and breakfast'!#REF!*0.9</f>
        <v>#REF!</v>
      </c>
      <c r="BC14" s="113" t="e">
        <f>'C завтраками| Bed and breakfast'!#REF!*0.9</f>
        <v>#REF!</v>
      </c>
      <c r="BD14" s="113" t="e">
        <f>'C завтраками| Bed and breakfast'!#REF!*0.9</f>
        <v>#REF!</v>
      </c>
    </row>
    <row r="15" spans="1:56"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row>
    <row r="16" spans="1:56" x14ac:dyDescent="0.2">
      <c r="A16" s="87">
        <v>1</v>
      </c>
      <c r="B16" s="113" t="e">
        <f>'C завтраками| Bed and breakfast'!#REF!*0.9</f>
        <v>#REF!</v>
      </c>
      <c r="C16" s="113" t="e">
        <f>'C завтраками| Bed and breakfast'!#REF!*0.9</f>
        <v>#REF!</v>
      </c>
      <c r="D16" s="113" t="e">
        <f>'C завтраками| Bed and breakfast'!#REF!*0.9</f>
        <v>#REF!</v>
      </c>
      <c r="E16" s="113" t="e">
        <f>'C завтраками| Bed and breakfast'!#REF!*0.9</f>
        <v>#REF!</v>
      </c>
      <c r="F16" s="113" t="e">
        <f>'C завтраками| Bed and breakfast'!#REF!*0.9</f>
        <v>#REF!</v>
      </c>
      <c r="G16" s="113" t="e">
        <f>'C завтраками| Bed and breakfast'!#REF!*0.9</f>
        <v>#REF!</v>
      </c>
      <c r="H16" s="113" t="e">
        <f>'C завтраками| Bed and breakfast'!#REF!*0.9</f>
        <v>#REF!</v>
      </c>
      <c r="I16" s="113" t="e">
        <f>'C завтраками| Bed and breakfast'!#REF!*0.9</f>
        <v>#REF!</v>
      </c>
      <c r="J16" s="113" t="e">
        <f>'C завтраками| Bed and breakfast'!#REF!*0.9</f>
        <v>#REF!</v>
      </c>
      <c r="K16" s="113" t="e">
        <f>'C завтраками| Bed and breakfast'!#REF!*0.9</f>
        <v>#REF!</v>
      </c>
      <c r="L16" s="113" t="e">
        <f>'C завтраками| Bed and breakfast'!#REF!*0.9</f>
        <v>#REF!</v>
      </c>
      <c r="M16" s="113" t="e">
        <f>'C завтраками| Bed and breakfast'!#REF!*0.9</f>
        <v>#REF!</v>
      </c>
      <c r="N16" s="113" t="e">
        <f>'C завтраками| Bed and breakfast'!#REF!*0.9</f>
        <v>#REF!</v>
      </c>
      <c r="O16" s="113" t="e">
        <f>'C завтраками| Bed and breakfast'!#REF!*0.9</f>
        <v>#REF!</v>
      </c>
      <c r="P16" s="113" t="e">
        <f>'C завтраками| Bed and breakfast'!#REF!*0.9</f>
        <v>#REF!</v>
      </c>
      <c r="Q16" s="113" t="e">
        <f>'C завтраками| Bed and breakfast'!#REF!*0.9</f>
        <v>#REF!</v>
      </c>
      <c r="R16" s="113" t="e">
        <f>'C завтраками| Bed and breakfast'!#REF!*0.9</f>
        <v>#REF!</v>
      </c>
      <c r="S16" s="113" t="e">
        <f>'C завтраками| Bed and breakfast'!#REF!*0.9</f>
        <v>#REF!</v>
      </c>
      <c r="T16" s="113" t="e">
        <f>'C завтраками| Bed and breakfast'!#REF!*0.9</f>
        <v>#REF!</v>
      </c>
      <c r="U16" s="113" t="e">
        <f>'C завтраками| Bed and breakfast'!#REF!*0.9</f>
        <v>#REF!</v>
      </c>
      <c r="V16" s="113" t="e">
        <f>'C завтраками| Bed and breakfast'!#REF!*0.9</f>
        <v>#REF!</v>
      </c>
      <c r="W16" s="113" t="e">
        <f>'C завтраками| Bed and breakfast'!#REF!*0.9</f>
        <v>#REF!</v>
      </c>
      <c r="X16" s="113" t="e">
        <f>'C завтраками| Bed and breakfast'!#REF!*0.9</f>
        <v>#REF!</v>
      </c>
      <c r="Y16" s="113" t="e">
        <f>'C завтраками| Bed and breakfast'!#REF!*0.9</f>
        <v>#REF!</v>
      </c>
      <c r="Z16" s="113" t="e">
        <f>'C завтраками| Bed and breakfast'!#REF!*0.9</f>
        <v>#REF!</v>
      </c>
      <c r="AA16" s="113" t="e">
        <f>'C завтраками| Bed and breakfast'!#REF!*0.9</f>
        <v>#REF!</v>
      </c>
      <c r="AB16" s="113" t="e">
        <f>'C завтраками| Bed and breakfast'!#REF!*0.9</f>
        <v>#REF!</v>
      </c>
      <c r="AC16" s="113" t="e">
        <f>'C завтраками| Bed and breakfast'!#REF!*0.9</f>
        <v>#REF!</v>
      </c>
      <c r="AD16" s="113" t="e">
        <f>'C завтраками| Bed and breakfast'!#REF!*0.9</f>
        <v>#REF!</v>
      </c>
      <c r="AE16" s="113" t="e">
        <f>'C завтраками| Bed and breakfast'!#REF!*0.9</f>
        <v>#REF!</v>
      </c>
      <c r="AF16" s="113" t="e">
        <f>'C завтраками| Bed and breakfast'!#REF!*0.9</f>
        <v>#REF!</v>
      </c>
      <c r="AG16" s="113" t="e">
        <f>'C завтраками| Bed and breakfast'!#REF!*0.9</f>
        <v>#REF!</v>
      </c>
      <c r="AH16" s="113" t="e">
        <f>'C завтраками| Bed and breakfast'!#REF!*0.9</f>
        <v>#REF!</v>
      </c>
      <c r="AI16" s="113" t="e">
        <f>'C завтраками| Bed and breakfast'!#REF!*0.9</f>
        <v>#REF!</v>
      </c>
      <c r="AJ16" s="113" t="e">
        <f>'C завтраками| Bed and breakfast'!#REF!*0.9</f>
        <v>#REF!</v>
      </c>
      <c r="AK16" s="113" t="e">
        <f>'C завтраками| Bed and breakfast'!#REF!*0.9</f>
        <v>#REF!</v>
      </c>
      <c r="AL16" s="113" t="e">
        <f>'C завтраками| Bed and breakfast'!#REF!*0.9</f>
        <v>#REF!</v>
      </c>
      <c r="AM16" s="113" t="e">
        <f>'C завтраками| Bed and breakfast'!#REF!*0.9</f>
        <v>#REF!</v>
      </c>
      <c r="AN16" s="113" t="e">
        <f>'C завтраками| Bed and breakfast'!#REF!*0.9</f>
        <v>#REF!</v>
      </c>
      <c r="AO16" s="113" t="e">
        <f>'C завтраками| Bed and breakfast'!#REF!*0.9</f>
        <v>#REF!</v>
      </c>
      <c r="AP16" s="113" t="e">
        <f>'C завтраками| Bed and breakfast'!#REF!*0.9</f>
        <v>#REF!</v>
      </c>
      <c r="AQ16" s="113" t="e">
        <f>'C завтраками| Bed and breakfast'!#REF!*0.9</f>
        <v>#REF!</v>
      </c>
      <c r="AR16" s="113" t="e">
        <f>'C завтраками| Bed and breakfast'!#REF!*0.9</f>
        <v>#REF!</v>
      </c>
      <c r="AS16" s="113" t="e">
        <f>'C завтраками| Bed and breakfast'!#REF!*0.9</f>
        <v>#REF!</v>
      </c>
      <c r="AT16" s="113" t="e">
        <f>'C завтраками| Bed and breakfast'!#REF!*0.9</f>
        <v>#REF!</v>
      </c>
      <c r="AU16" s="113" t="e">
        <f>'C завтраками| Bed and breakfast'!#REF!*0.9</f>
        <v>#REF!</v>
      </c>
      <c r="AV16" s="113" t="e">
        <f>'C завтраками| Bed and breakfast'!#REF!*0.9</f>
        <v>#REF!</v>
      </c>
      <c r="AW16" s="113" t="e">
        <f>'C завтраками| Bed and breakfast'!#REF!*0.9</f>
        <v>#REF!</v>
      </c>
      <c r="AX16" s="113" t="e">
        <f>'C завтраками| Bed and breakfast'!#REF!*0.9</f>
        <v>#REF!</v>
      </c>
      <c r="AY16" s="113" t="e">
        <f>'C завтраками| Bed and breakfast'!#REF!*0.9</f>
        <v>#REF!</v>
      </c>
      <c r="AZ16" s="113" t="e">
        <f>'C завтраками| Bed and breakfast'!#REF!*0.9</f>
        <v>#REF!</v>
      </c>
      <c r="BA16" s="113" t="e">
        <f>'C завтраками| Bed and breakfast'!#REF!*0.9</f>
        <v>#REF!</v>
      </c>
      <c r="BB16" s="113" t="e">
        <f>'C завтраками| Bed and breakfast'!#REF!*0.9</f>
        <v>#REF!</v>
      </c>
      <c r="BC16" s="113" t="e">
        <f>'C завтраками| Bed and breakfast'!#REF!*0.9</f>
        <v>#REF!</v>
      </c>
      <c r="BD16" s="113" t="e">
        <f>'C завтраками| Bed and breakfast'!#REF!*0.9</f>
        <v>#REF!</v>
      </c>
    </row>
    <row r="17" spans="1:56" x14ac:dyDescent="0.2">
      <c r="A17" s="87">
        <v>2</v>
      </c>
      <c r="B17" s="113" t="e">
        <f>'C завтраками| Bed and breakfast'!#REF!*0.9</f>
        <v>#REF!</v>
      </c>
      <c r="C17" s="113" t="e">
        <f>'C завтраками| Bed and breakfast'!#REF!*0.9</f>
        <v>#REF!</v>
      </c>
      <c r="D17" s="113" t="e">
        <f>'C завтраками| Bed and breakfast'!#REF!*0.9</f>
        <v>#REF!</v>
      </c>
      <c r="E17" s="113" t="e">
        <f>'C завтраками| Bed and breakfast'!#REF!*0.9</f>
        <v>#REF!</v>
      </c>
      <c r="F17" s="113" t="e">
        <f>'C завтраками| Bed and breakfast'!#REF!*0.9</f>
        <v>#REF!</v>
      </c>
      <c r="G17" s="113" t="e">
        <f>'C завтраками| Bed and breakfast'!#REF!*0.9</f>
        <v>#REF!</v>
      </c>
      <c r="H17" s="113" t="e">
        <f>'C завтраками| Bed and breakfast'!#REF!*0.9</f>
        <v>#REF!</v>
      </c>
      <c r="I17" s="113" t="e">
        <f>'C завтраками| Bed and breakfast'!#REF!*0.9</f>
        <v>#REF!</v>
      </c>
      <c r="J17" s="113" t="e">
        <f>'C завтраками| Bed and breakfast'!#REF!*0.9</f>
        <v>#REF!</v>
      </c>
      <c r="K17" s="113" t="e">
        <f>'C завтраками| Bed and breakfast'!#REF!*0.9</f>
        <v>#REF!</v>
      </c>
      <c r="L17" s="113" t="e">
        <f>'C завтраками| Bed and breakfast'!#REF!*0.9</f>
        <v>#REF!</v>
      </c>
      <c r="M17" s="113" t="e">
        <f>'C завтраками| Bed and breakfast'!#REF!*0.9</f>
        <v>#REF!</v>
      </c>
      <c r="N17" s="113" t="e">
        <f>'C завтраками| Bed and breakfast'!#REF!*0.9</f>
        <v>#REF!</v>
      </c>
      <c r="O17" s="113" t="e">
        <f>'C завтраками| Bed and breakfast'!#REF!*0.9</f>
        <v>#REF!</v>
      </c>
      <c r="P17" s="113" t="e">
        <f>'C завтраками| Bed and breakfast'!#REF!*0.9</f>
        <v>#REF!</v>
      </c>
      <c r="Q17" s="113" t="e">
        <f>'C завтраками| Bed and breakfast'!#REF!*0.9</f>
        <v>#REF!</v>
      </c>
      <c r="R17" s="113" t="e">
        <f>'C завтраками| Bed and breakfast'!#REF!*0.9</f>
        <v>#REF!</v>
      </c>
      <c r="S17" s="113" t="e">
        <f>'C завтраками| Bed and breakfast'!#REF!*0.9</f>
        <v>#REF!</v>
      </c>
      <c r="T17" s="113" t="e">
        <f>'C завтраками| Bed and breakfast'!#REF!*0.9</f>
        <v>#REF!</v>
      </c>
      <c r="U17" s="113" t="e">
        <f>'C завтраками| Bed and breakfast'!#REF!*0.9</f>
        <v>#REF!</v>
      </c>
      <c r="V17" s="113" t="e">
        <f>'C завтраками| Bed and breakfast'!#REF!*0.9</f>
        <v>#REF!</v>
      </c>
      <c r="W17" s="113" t="e">
        <f>'C завтраками| Bed and breakfast'!#REF!*0.9</f>
        <v>#REF!</v>
      </c>
      <c r="X17" s="113" t="e">
        <f>'C завтраками| Bed and breakfast'!#REF!*0.9</f>
        <v>#REF!</v>
      </c>
      <c r="Y17" s="113" t="e">
        <f>'C завтраками| Bed and breakfast'!#REF!*0.9</f>
        <v>#REF!</v>
      </c>
      <c r="Z17" s="113" t="e">
        <f>'C завтраками| Bed and breakfast'!#REF!*0.9</f>
        <v>#REF!</v>
      </c>
      <c r="AA17" s="113" t="e">
        <f>'C завтраками| Bed and breakfast'!#REF!*0.9</f>
        <v>#REF!</v>
      </c>
      <c r="AB17" s="113" t="e">
        <f>'C завтраками| Bed and breakfast'!#REF!*0.9</f>
        <v>#REF!</v>
      </c>
      <c r="AC17" s="113" t="e">
        <f>'C завтраками| Bed and breakfast'!#REF!*0.9</f>
        <v>#REF!</v>
      </c>
      <c r="AD17" s="113" t="e">
        <f>'C завтраками| Bed and breakfast'!#REF!*0.9</f>
        <v>#REF!</v>
      </c>
      <c r="AE17" s="113" t="e">
        <f>'C завтраками| Bed and breakfast'!#REF!*0.9</f>
        <v>#REF!</v>
      </c>
      <c r="AF17" s="113" t="e">
        <f>'C завтраками| Bed and breakfast'!#REF!*0.9</f>
        <v>#REF!</v>
      </c>
      <c r="AG17" s="113" t="e">
        <f>'C завтраками| Bed and breakfast'!#REF!*0.9</f>
        <v>#REF!</v>
      </c>
      <c r="AH17" s="113" t="e">
        <f>'C завтраками| Bed and breakfast'!#REF!*0.9</f>
        <v>#REF!</v>
      </c>
      <c r="AI17" s="113" t="e">
        <f>'C завтраками| Bed and breakfast'!#REF!*0.9</f>
        <v>#REF!</v>
      </c>
      <c r="AJ17" s="113" t="e">
        <f>'C завтраками| Bed and breakfast'!#REF!*0.9</f>
        <v>#REF!</v>
      </c>
      <c r="AK17" s="113" t="e">
        <f>'C завтраками| Bed and breakfast'!#REF!*0.9</f>
        <v>#REF!</v>
      </c>
      <c r="AL17" s="113" t="e">
        <f>'C завтраками| Bed and breakfast'!#REF!*0.9</f>
        <v>#REF!</v>
      </c>
      <c r="AM17" s="113" t="e">
        <f>'C завтраками| Bed and breakfast'!#REF!*0.9</f>
        <v>#REF!</v>
      </c>
      <c r="AN17" s="113" t="e">
        <f>'C завтраками| Bed and breakfast'!#REF!*0.9</f>
        <v>#REF!</v>
      </c>
      <c r="AO17" s="113" t="e">
        <f>'C завтраками| Bed and breakfast'!#REF!*0.9</f>
        <v>#REF!</v>
      </c>
      <c r="AP17" s="113" t="e">
        <f>'C завтраками| Bed and breakfast'!#REF!*0.9</f>
        <v>#REF!</v>
      </c>
      <c r="AQ17" s="113" t="e">
        <f>'C завтраками| Bed and breakfast'!#REF!*0.9</f>
        <v>#REF!</v>
      </c>
      <c r="AR17" s="113" t="e">
        <f>'C завтраками| Bed and breakfast'!#REF!*0.9</f>
        <v>#REF!</v>
      </c>
      <c r="AS17" s="113" t="e">
        <f>'C завтраками| Bed and breakfast'!#REF!*0.9</f>
        <v>#REF!</v>
      </c>
      <c r="AT17" s="113" t="e">
        <f>'C завтраками| Bed and breakfast'!#REF!*0.9</f>
        <v>#REF!</v>
      </c>
      <c r="AU17" s="113" t="e">
        <f>'C завтраками| Bed and breakfast'!#REF!*0.9</f>
        <v>#REF!</v>
      </c>
      <c r="AV17" s="113" t="e">
        <f>'C завтраками| Bed and breakfast'!#REF!*0.9</f>
        <v>#REF!</v>
      </c>
      <c r="AW17" s="113" t="e">
        <f>'C завтраками| Bed and breakfast'!#REF!*0.9</f>
        <v>#REF!</v>
      </c>
      <c r="AX17" s="113" t="e">
        <f>'C завтраками| Bed and breakfast'!#REF!*0.9</f>
        <v>#REF!</v>
      </c>
      <c r="AY17" s="113" t="e">
        <f>'C завтраками| Bed and breakfast'!#REF!*0.9</f>
        <v>#REF!</v>
      </c>
      <c r="AZ17" s="113" t="e">
        <f>'C завтраками| Bed and breakfast'!#REF!*0.9</f>
        <v>#REF!</v>
      </c>
      <c r="BA17" s="113" t="e">
        <f>'C завтраками| Bed and breakfast'!#REF!*0.9</f>
        <v>#REF!</v>
      </c>
      <c r="BB17" s="113" t="e">
        <f>'C завтраками| Bed and breakfast'!#REF!*0.9</f>
        <v>#REF!</v>
      </c>
      <c r="BC17" s="113" t="e">
        <f>'C завтраками| Bed and breakfast'!#REF!*0.9</f>
        <v>#REF!</v>
      </c>
      <c r="BD17" s="113" t="e">
        <f>'C завтраками| Bed and breakfast'!#REF!*0.9</f>
        <v>#REF!</v>
      </c>
    </row>
    <row r="18" spans="1:56"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row>
    <row r="19" spans="1:56" x14ac:dyDescent="0.2">
      <c r="A19" s="87" t="s">
        <v>78</v>
      </c>
      <c r="B19" s="113" t="e">
        <f>'C завтраками| Bed and breakfast'!#REF!*0.9</f>
        <v>#REF!</v>
      </c>
      <c r="C19" s="113" t="e">
        <f>'C завтраками| Bed and breakfast'!#REF!*0.9</f>
        <v>#REF!</v>
      </c>
      <c r="D19" s="113" t="e">
        <f>'C завтраками| Bed and breakfast'!#REF!*0.9</f>
        <v>#REF!</v>
      </c>
      <c r="E19" s="113" t="e">
        <f>'C завтраками| Bed and breakfast'!#REF!*0.9</f>
        <v>#REF!</v>
      </c>
      <c r="F19" s="113" t="e">
        <f>'C завтраками| Bed and breakfast'!#REF!*0.9</f>
        <v>#REF!</v>
      </c>
      <c r="G19" s="113" t="e">
        <f>'C завтраками| Bed and breakfast'!#REF!*0.9</f>
        <v>#REF!</v>
      </c>
      <c r="H19" s="113" t="e">
        <f>'C завтраками| Bed and breakfast'!#REF!*0.9</f>
        <v>#REF!</v>
      </c>
      <c r="I19" s="113" t="e">
        <f>'C завтраками| Bed and breakfast'!#REF!*0.9</f>
        <v>#REF!</v>
      </c>
      <c r="J19" s="113" t="e">
        <f>'C завтраками| Bed and breakfast'!#REF!*0.9</f>
        <v>#REF!</v>
      </c>
      <c r="K19" s="113" t="e">
        <f>'C завтраками| Bed and breakfast'!#REF!*0.9</f>
        <v>#REF!</v>
      </c>
      <c r="L19" s="113" t="e">
        <f>'C завтраками| Bed and breakfast'!#REF!*0.9</f>
        <v>#REF!</v>
      </c>
      <c r="M19" s="113" t="e">
        <f>'C завтраками| Bed and breakfast'!#REF!*0.9</f>
        <v>#REF!</v>
      </c>
      <c r="N19" s="113" t="e">
        <f>'C завтраками| Bed and breakfast'!#REF!*0.9</f>
        <v>#REF!</v>
      </c>
      <c r="O19" s="113" t="e">
        <f>'C завтраками| Bed and breakfast'!#REF!*0.9</f>
        <v>#REF!</v>
      </c>
      <c r="P19" s="113" t="e">
        <f>'C завтраками| Bed and breakfast'!#REF!*0.9</f>
        <v>#REF!</v>
      </c>
      <c r="Q19" s="113" t="e">
        <f>'C завтраками| Bed and breakfast'!#REF!*0.9</f>
        <v>#REF!</v>
      </c>
      <c r="R19" s="113" t="e">
        <f>'C завтраками| Bed and breakfast'!#REF!*0.9</f>
        <v>#REF!</v>
      </c>
      <c r="S19" s="113" t="e">
        <f>'C завтраками| Bed and breakfast'!#REF!*0.9</f>
        <v>#REF!</v>
      </c>
      <c r="T19" s="113" t="e">
        <f>'C завтраками| Bed and breakfast'!#REF!*0.9</f>
        <v>#REF!</v>
      </c>
      <c r="U19" s="113" t="e">
        <f>'C завтраками| Bed and breakfast'!#REF!*0.9</f>
        <v>#REF!</v>
      </c>
      <c r="V19" s="113" t="e">
        <f>'C завтраками| Bed and breakfast'!#REF!*0.9</f>
        <v>#REF!</v>
      </c>
      <c r="W19" s="113" t="e">
        <f>'C завтраками| Bed and breakfast'!#REF!*0.9</f>
        <v>#REF!</v>
      </c>
      <c r="X19" s="113" t="e">
        <f>'C завтраками| Bed and breakfast'!#REF!*0.9</f>
        <v>#REF!</v>
      </c>
      <c r="Y19" s="113" t="e">
        <f>'C завтраками| Bed and breakfast'!#REF!*0.9</f>
        <v>#REF!</v>
      </c>
      <c r="Z19" s="113" t="e">
        <f>'C завтраками| Bed and breakfast'!#REF!*0.9</f>
        <v>#REF!</v>
      </c>
      <c r="AA19" s="113" t="e">
        <f>'C завтраками| Bed and breakfast'!#REF!*0.9</f>
        <v>#REF!</v>
      </c>
      <c r="AB19" s="113" t="e">
        <f>'C завтраками| Bed and breakfast'!#REF!*0.9</f>
        <v>#REF!</v>
      </c>
      <c r="AC19" s="113" t="e">
        <f>'C завтраками| Bed and breakfast'!#REF!*0.9</f>
        <v>#REF!</v>
      </c>
      <c r="AD19" s="113" t="e">
        <f>'C завтраками| Bed and breakfast'!#REF!*0.9</f>
        <v>#REF!</v>
      </c>
      <c r="AE19" s="113" t="e">
        <f>'C завтраками| Bed and breakfast'!#REF!*0.9</f>
        <v>#REF!</v>
      </c>
      <c r="AF19" s="113" t="e">
        <f>'C завтраками| Bed and breakfast'!#REF!*0.9</f>
        <v>#REF!</v>
      </c>
      <c r="AG19" s="113" t="e">
        <f>'C завтраками| Bed and breakfast'!#REF!*0.9</f>
        <v>#REF!</v>
      </c>
      <c r="AH19" s="113" t="e">
        <f>'C завтраками| Bed and breakfast'!#REF!*0.9</f>
        <v>#REF!</v>
      </c>
      <c r="AI19" s="113" t="e">
        <f>'C завтраками| Bed and breakfast'!#REF!*0.9</f>
        <v>#REF!</v>
      </c>
      <c r="AJ19" s="113" t="e">
        <f>'C завтраками| Bed and breakfast'!#REF!*0.9</f>
        <v>#REF!</v>
      </c>
      <c r="AK19" s="113" t="e">
        <f>'C завтраками| Bed and breakfast'!#REF!*0.9</f>
        <v>#REF!</v>
      </c>
      <c r="AL19" s="113" t="e">
        <f>'C завтраками| Bed and breakfast'!#REF!*0.9</f>
        <v>#REF!</v>
      </c>
      <c r="AM19" s="113" t="e">
        <f>'C завтраками| Bed and breakfast'!#REF!*0.9</f>
        <v>#REF!</v>
      </c>
      <c r="AN19" s="113" t="e">
        <f>'C завтраками| Bed and breakfast'!#REF!*0.9</f>
        <v>#REF!</v>
      </c>
      <c r="AO19" s="113" t="e">
        <f>'C завтраками| Bed and breakfast'!#REF!*0.9</f>
        <v>#REF!</v>
      </c>
      <c r="AP19" s="113" t="e">
        <f>'C завтраками| Bed and breakfast'!#REF!*0.9</f>
        <v>#REF!</v>
      </c>
      <c r="AQ19" s="113" t="e">
        <f>'C завтраками| Bed and breakfast'!#REF!*0.9</f>
        <v>#REF!</v>
      </c>
      <c r="AR19" s="113" t="e">
        <f>'C завтраками| Bed and breakfast'!#REF!*0.9</f>
        <v>#REF!</v>
      </c>
      <c r="AS19" s="113" t="e">
        <f>'C завтраками| Bed and breakfast'!#REF!*0.9</f>
        <v>#REF!</v>
      </c>
      <c r="AT19" s="113" t="e">
        <f>'C завтраками| Bed and breakfast'!#REF!*0.9</f>
        <v>#REF!</v>
      </c>
      <c r="AU19" s="113" t="e">
        <f>'C завтраками| Bed and breakfast'!#REF!*0.9</f>
        <v>#REF!</v>
      </c>
      <c r="AV19" s="113" t="e">
        <f>'C завтраками| Bed and breakfast'!#REF!*0.9</f>
        <v>#REF!</v>
      </c>
      <c r="AW19" s="113" t="e">
        <f>'C завтраками| Bed and breakfast'!#REF!*0.9</f>
        <v>#REF!</v>
      </c>
      <c r="AX19" s="113" t="e">
        <f>'C завтраками| Bed and breakfast'!#REF!*0.9</f>
        <v>#REF!</v>
      </c>
      <c r="AY19" s="113" t="e">
        <f>'C завтраками| Bed and breakfast'!#REF!*0.9</f>
        <v>#REF!</v>
      </c>
      <c r="AZ19" s="113" t="e">
        <f>'C завтраками| Bed and breakfast'!#REF!*0.9</f>
        <v>#REF!</v>
      </c>
      <c r="BA19" s="113" t="e">
        <f>'C завтраками| Bed and breakfast'!#REF!*0.9</f>
        <v>#REF!</v>
      </c>
      <c r="BB19" s="113" t="e">
        <f>'C завтраками| Bed and breakfast'!#REF!*0.9</f>
        <v>#REF!</v>
      </c>
      <c r="BC19" s="113" t="e">
        <f>'C завтраками| Bed and breakfast'!#REF!*0.9</f>
        <v>#REF!</v>
      </c>
      <c r="BD19" s="113" t="e">
        <f>'C завтраками| Bed and breakfast'!#REF!*0.9</f>
        <v>#REF!</v>
      </c>
    </row>
    <row r="20" spans="1:56"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row>
    <row r="21" spans="1:56" x14ac:dyDescent="0.2">
      <c r="A21" s="87" t="s">
        <v>67</v>
      </c>
      <c r="B21" s="113" t="e">
        <f>'C завтраками| Bed and breakfast'!#REF!*0.9</f>
        <v>#REF!</v>
      </c>
      <c r="C21" s="113" t="e">
        <f>'C завтраками| Bed and breakfast'!#REF!*0.9</f>
        <v>#REF!</v>
      </c>
      <c r="D21" s="113" t="e">
        <f>'C завтраками| Bed and breakfast'!#REF!*0.9</f>
        <v>#REF!</v>
      </c>
      <c r="E21" s="113" t="e">
        <f>'C завтраками| Bed and breakfast'!#REF!*0.9</f>
        <v>#REF!</v>
      </c>
      <c r="F21" s="113" t="e">
        <f>'C завтраками| Bed and breakfast'!#REF!*0.9</f>
        <v>#REF!</v>
      </c>
      <c r="G21" s="113" t="e">
        <f>'C завтраками| Bed and breakfast'!#REF!*0.9</f>
        <v>#REF!</v>
      </c>
      <c r="H21" s="113" t="e">
        <f>'C завтраками| Bed and breakfast'!#REF!*0.9</f>
        <v>#REF!</v>
      </c>
      <c r="I21" s="113" t="e">
        <f>'C завтраками| Bed and breakfast'!#REF!*0.9</f>
        <v>#REF!</v>
      </c>
      <c r="J21" s="113" t="e">
        <f>'C завтраками| Bed and breakfast'!#REF!*0.9</f>
        <v>#REF!</v>
      </c>
      <c r="K21" s="113" t="e">
        <f>'C завтраками| Bed and breakfast'!#REF!*0.9</f>
        <v>#REF!</v>
      </c>
      <c r="L21" s="113" t="e">
        <f>'C завтраками| Bed and breakfast'!#REF!*0.9</f>
        <v>#REF!</v>
      </c>
      <c r="M21" s="113" t="e">
        <f>'C завтраками| Bed and breakfast'!#REF!*0.9</f>
        <v>#REF!</v>
      </c>
      <c r="N21" s="113" t="e">
        <f>'C завтраками| Bed and breakfast'!#REF!*0.9</f>
        <v>#REF!</v>
      </c>
      <c r="O21" s="113" t="e">
        <f>'C завтраками| Bed and breakfast'!#REF!*0.9</f>
        <v>#REF!</v>
      </c>
      <c r="P21" s="113" t="e">
        <f>'C завтраками| Bed and breakfast'!#REF!*0.9</f>
        <v>#REF!</v>
      </c>
      <c r="Q21" s="113" t="e">
        <f>'C завтраками| Bed and breakfast'!#REF!*0.9</f>
        <v>#REF!</v>
      </c>
      <c r="R21" s="113" t="e">
        <f>'C завтраками| Bed and breakfast'!#REF!*0.9</f>
        <v>#REF!</v>
      </c>
      <c r="S21" s="113" t="e">
        <f>'C завтраками| Bed and breakfast'!#REF!*0.9</f>
        <v>#REF!</v>
      </c>
      <c r="T21" s="113" t="e">
        <f>'C завтраками| Bed and breakfast'!#REF!*0.9</f>
        <v>#REF!</v>
      </c>
      <c r="U21" s="113" t="e">
        <f>'C завтраками| Bed and breakfast'!#REF!*0.9</f>
        <v>#REF!</v>
      </c>
      <c r="V21" s="113" t="e">
        <f>'C завтраками| Bed and breakfast'!#REF!*0.9</f>
        <v>#REF!</v>
      </c>
      <c r="W21" s="113" t="e">
        <f>'C завтраками| Bed and breakfast'!#REF!*0.9</f>
        <v>#REF!</v>
      </c>
      <c r="X21" s="113" t="e">
        <f>'C завтраками| Bed and breakfast'!#REF!*0.9</f>
        <v>#REF!</v>
      </c>
      <c r="Y21" s="113" t="e">
        <f>'C завтраками| Bed and breakfast'!#REF!*0.9</f>
        <v>#REF!</v>
      </c>
      <c r="Z21" s="113" t="e">
        <f>'C завтраками| Bed and breakfast'!#REF!*0.9</f>
        <v>#REF!</v>
      </c>
      <c r="AA21" s="113" t="e">
        <f>'C завтраками| Bed and breakfast'!#REF!*0.9</f>
        <v>#REF!</v>
      </c>
      <c r="AB21" s="113" t="e">
        <f>'C завтраками| Bed and breakfast'!#REF!*0.9</f>
        <v>#REF!</v>
      </c>
      <c r="AC21" s="113" t="e">
        <f>'C завтраками| Bed and breakfast'!#REF!*0.9</f>
        <v>#REF!</v>
      </c>
      <c r="AD21" s="113" t="e">
        <f>'C завтраками| Bed and breakfast'!#REF!*0.9</f>
        <v>#REF!</v>
      </c>
      <c r="AE21" s="113" t="e">
        <f>'C завтраками| Bed and breakfast'!#REF!*0.9</f>
        <v>#REF!</v>
      </c>
      <c r="AF21" s="113" t="e">
        <f>'C завтраками| Bed and breakfast'!#REF!*0.9</f>
        <v>#REF!</v>
      </c>
      <c r="AG21" s="113" t="e">
        <f>'C завтраками| Bed and breakfast'!#REF!*0.9</f>
        <v>#REF!</v>
      </c>
      <c r="AH21" s="113" t="e">
        <f>'C завтраками| Bed and breakfast'!#REF!*0.9</f>
        <v>#REF!</v>
      </c>
      <c r="AI21" s="113" t="e">
        <f>'C завтраками| Bed and breakfast'!#REF!*0.9</f>
        <v>#REF!</v>
      </c>
      <c r="AJ21" s="113" t="e">
        <f>'C завтраками| Bed and breakfast'!#REF!*0.9</f>
        <v>#REF!</v>
      </c>
      <c r="AK21" s="113" t="e">
        <f>'C завтраками| Bed and breakfast'!#REF!*0.9</f>
        <v>#REF!</v>
      </c>
      <c r="AL21" s="113" t="e">
        <f>'C завтраками| Bed and breakfast'!#REF!*0.9</f>
        <v>#REF!</v>
      </c>
      <c r="AM21" s="113" t="e">
        <f>'C завтраками| Bed and breakfast'!#REF!*0.9</f>
        <v>#REF!</v>
      </c>
      <c r="AN21" s="113" t="e">
        <f>'C завтраками| Bed and breakfast'!#REF!*0.9</f>
        <v>#REF!</v>
      </c>
      <c r="AO21" s="113" t="e">
        <f>'C завтраками| Bed and breakfast'!#REF!*0.9</f>
        <v>#REF!</v>
      </c>
      <c r="AP21" s="113" t="e">
        <f>'C завтраками| Bed and breakfast'!#REF!*0.9</f>
        <v>#REF!</v>
      </c>
      <c r="AQ21" s="113" t="e">
        <f>'C завтраками| Bed and breakfast'!#REF!*0.9</f>
        <v>#REF!</v>
      </c>
      <c r="AR21" s="113" t="e">
        <f>'C завтраками| Bed and breakfast'!#REF!*0.9</f>
        <v>#REF!</v>
      </c>
      <c r="AS21" s="113" t="e">
        <f>'C завтраками| Bed and breakfast'!#REF!*0.9</f>
        <v>#REF!</v>
      </c>
      <c r="AT21" s="113" t="e">
        <f>'C завтраками| Bed and breakfast'!#REF!*0.9</f>
        <v>#REF!</v>
      </c>
      <c r="AU21" s="113" t="e">
        <f>'C завтраками| Bed and breakfast'!#REF!*0.9</f>
        <v>#REF!</v>
      </c>
      <c r="AV21" s="113" t="e">
        <f>'C завтраками| Bed and breakfast'!#REF!*0.9</f>
        <v>#REF!</v>
      </c>
      <c r="AW21" s="113" t="e">
        <f>'C завтраками| Bed and breakfast'!#REF!*0.9</f>
        <v>#REF!</v>
      </c>
      <c r="AX21" s="113" t="e">
        <f>'C завтраками| Bed and breakfast'!#REF!*0.9</f>
        <v>#REF!</v>
      </c>
      <c r="AY21" s="113" t="e">
        <f>'C завтраками| Bed and breakfast'!#REF!*0.9</f>
        <v>#REF!</v>
      </c>
      <c r="AZ21" s="113" t="e">
        <f>'C завтраками| Bed and breakfast'!#REF!*0.9</f>
        <v>#REF!</v>
      </c>
      <c r="BA21" s="113" t="e">
        <f>'C завтраками| Bed and breakfast'!#REF!*0.9</f>
        <v>#REF!</v>
      </c>
      <c r="BB21" s="113" t="e">
        <f>'C завтраками| Bed and breakfast'!#REF!*0.9</f>
        <v>#REF!</v>
      </c>
      <c r="BC21" s="113" t="e">
        <f>'C завтраками| Bed and breakfast'!#REF!*0.9</f>
        <v>#REF!</v>
      </c>
      <c r="BD21" s="113" t="e">
        <f>'C завтраками| Bed and breakfast'!#REF!*0.9</f>
        <v>#REF!</v>
      </c>
    </row>
    <row r="22" spans="1:56"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row>
    <row r="23" spans="1:56" ht="10.35" customHeight="1" x14ac:dyDescent="0.2">
      <c r="A23" s="147"/>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row>
    <row r="24" spans="1:56" ht="10.35" customHeight="1" x14ac:dyDescent="0.2">
      <c r="A24" s="96"/>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row>
    <row r="25" spans="1:56" ht="25.5" customHeight="1" x14ac:dyDescent="0.2">
      <c r="A25" s="146" t="s">
        <v>159</v>
      </c>
      <c r="B25" s="256" t="e">
        <f t="shared" ref="B25:Q26" si="0">B4</f>
        <v>#REF!</v>
      </c>
      <c r="C25" s="256" t="e">
        <f t="shared" si="0"/>
        <v>#REF!</v>
      </c>
      <c r="D25" s="256" t="e">
        <f t="shared" si="0"/>
        <v>#REF!</v>
      </c>
      <c r="E25" s="256" t="e">
        <f t="shared" si="0"/>
        <v>#REF!</v>
      </c>
      <c r="F25" s="256" t="e">
        <f t="shared" si="0"/>
        <v>#REF!</v>
      </c>
      <c r="G25" s="256" t="e">
        <f t="shared" si="0"/>
        <v>#REF!</v>
      </c>
      <c r="H25" s="256" t="e">
        <f t="shared" si="0"/>
        <v>#REF!</v>
      </c>
      <c r="I25" s="256" t="e">
        <f t="shared" si="0"/>
        <v>#REF!</v>
      </c>
      <c r="J25" s="256" t="e">
        <f t="shared" si="0"/>
        <v>#REF!</v>
      </c>
      <c r="K25" s="256" t="e">
        <f t="shared" si="0"/>
        <v>#REF!</v>
      </c>
      <c r="L25" s="256" t="e">
        <f t="shared" si="0"/>
        <v>#REF!</v>
      </c>
      <c r="M25" s="256" t="e">
        <f t="shared" si="0"/>
        <v>#REF!</v>
      </c>
      <c r="N25" s="256" t="e">
        <f t="shared" si="0"/>
        <v>#REF!</v>
      </c>
      <c r="O25" s="256" t="e">
        <f t="shared" si="0"/>
        <v>#REF!</v>
      </c>
      <c r="P25" s="256" t="e">
        <f t="shared" si="0"/>
        <v>#REF!</v>
      </c>
      <c r="Q25" s="256" t="e">
        <f t="shared" si="0"/>
        <v>#REF!</v>
      </c>
      <c r="R25" s="256" t="e">
        <f t="shared" ref="C25:BD26" si="1">R4</f>
        <v>#REF!</v>
      </c>
      <c r="S25" s="256" t="e">
        <f t="shared" si="1"/>
        <v>#REF!</v>
      </c>
      <c r="T25" s="256" t="e">
        <f t="shared" si="1"/>
        <v>#REF!</v>
      </c>
      <c r="U25" s="256" t="e">
        <f t="shared" si="1"/>
        <v>#REF!</v>
      </c>
      <c r="V25" s="256" t="e">
        <f t="shared" si="1"/>
        <v>#REF!</v>
      </c>
      <c r="W25" s="256" t="e">
        <f t="shared" si="1"/>
        <v>#REF!</v>
      </c>
      <c r="X25" s="256" t="e">
        <f t="shared" si="1"/>
        <v>#REF!</v>
      </c>
      <c r="Y25" s="256" t="e">
        <f t="shared" si="1"/>
        <v>#REF!</v>
      </c>
      <c r="Z25" s="256" t="e">
        <f t="shared" si="1"/>
        <v>#REF!</v>
      </c>
      <c r="AA25" s="256" t="e">
        <f t="shared" si="1"/>
        <v>#REF!</v>
      </c>
      <c r="AB25" s="256" t="e">
        <f t="shared" si="1"/>
        <v>#REF!</v>
      </c>
      <c r="AC25" s="256" t="e">
        <f t="shared" si="1"/>
        <v>#REF!</v>
      </c>
      <c r="AD25" s="256" t="e">
        <f t="shared" si="1"/>
        <v>#REF!</v>
      </c>
      <c r="AE25" s="256" t="e">
        <f t="shared" si="1"/>
        <v>#REF!</v>
      </c>
      <c r="AF25" s="256" t="e">
        <f t="shared" si="1"/>
        <v>#REF!</v>
      </c>
      <c r="AG25" s="256" t="e">
        <f t="shared" si="1"/>
        <v>#REF!</v>
      </c>
      <c r="AH25" s="256" t="e">
        <f t="shared" si="1"/>
        <v>#REF!</v>
      </c>
      <c r="AI25" s="256" t="e">
        <f t="shared" si="1"/>
        <v>#REF!</v>
      </c>
      <c r="AJ25" s="256" t="e">
        <f t="shared" si="1"/>
        <v>#REF!</v>
      </c>
      <c r="AK25" s="256" t="e">
        <f t="shared" si="1"/>
        <v>#REF!</v>
      </c>
      <c r="AL25" s="256" t="e">
        <f t="shared" si="1"/>
        <v>#REF!</v>
      </c>
      <c r="AM25" s="256" t="e">
        <f t="shared" si="1"/>
        <v>#REF!</v>
      </c>
      <c r="AN25" s="256" t="e">
        <f t="shared" si="1"/>
        <v>#REF!</v>
      </c>
      <c r="AO25" s="256" t="e">
        <f t="shared" si="1"/>
        <v>#REF!</v>
      </c>
      <c r="AP25" s="256" t="e">
        <f t="shared" si="1"/>
        <v>#REF!</v>
      </c>
      <c r="AQ25" s="256" t="e">
        <f t="shared" si="1"/>
        <v>#REF!</v>
      </c>
      <c r="AR25" s="256" t="e">
        <f t="shared" si="1"/>
        <v>#REF!</v>
      </c>
      <c r="AS25" s="256" t="e">
        <f t="shared" si="1"/>
        <v>#REF!</v>
      </c>
      <c r="AT25" s="256" t="e">
        <f t="shared" si="1"/>
        <v>#REF!</v>
      </c>
      <c r="AU25" s="256" t="e">
        <f t="shared" si="1"/>
        <v>#REF!</v>
      </c>
      <c r="AV25" s="256" t="e">
        <f t="shared" si="1"/>
        <v>#REF!</v>
      </c>
      <c r="AW25" s="256" t="e">
        <f t="shared" si="1"/>
        <v>#REF!</v>
      </c>
      <c r="AX25" s="256" t="e">
        <f t="shared" si="1"/>
        <v>#REF!</v>
      </c>
      <c r="AY25" s="256" t="e">
        <f t="shared" si="1"/>
        <v>#REF!</v>
      </c>
      <c r="AZ25" s="256" t="e">
        <f t="shared" si="1"/>
        <v>#REF!</v>
      </c>
      <c r="BA25" s="256" t="e">
        <f t="shared" si="1"/>
        <v>#REF!</v>
      </c>
      <c r="BB25" s="256" t="e">
        <f t="shared" si="1"/>
        <v>#REF!</v>
      </c>
      <c r="BC25" s="256" t="e">
        <f t="shared" si="1"/>
        <v>#REF!</v>
      </c>
      <c r="BD25" s="256" t="e">
        <f t="shared" si="1"/>
        <v>#REF!</v>
      </c>
    </row>
    <row r="26" spans="1:56" s="34" customFormat="1" ht="24.6" customHeight="1" x14ac:dyDescent="0.2">
      <c r="A26" s="67" t="s">
        <v>124</v>
      </c>
      <c r="B26" s="256" t="e">
        <f t="shared" si="0"/>
        <v>#REF!</v>
      </c>
      <c r="C26" s="256" t="e">
        <f t="shared" si="1"/>
        <v>#REF!</v>
      </c>
      <c r="D26" s="256" t="e">
        <f t="shared" si="1"/>
        <v>#REF!</v>
      </c>
      <c r="E26" s="256" t="e">
        <f t="shared" si="1"/>
        <v>#REF!</v>
      </c>
      <c r="F26" s="256" t="e">
        <f t="shared" si="1"/>
        <v>#REF!</v>
      </c>
      <c r="G26" s="256" t="e">
        <f t="shared" si="1"/>
        <v>#REF!</v>
      </c>
      <c r="H26" s="256" t="e">
        <f t="shared" si="1"/>
        <v>#REF!</v>
      </c>
      <c r="I26" s="256" t="e">
        <f t="shared" si="1"/>
        <v>#REF!</v>
      </c>
      <c r="J26" s="256" t="e">
        <f t="shared" si="1"/>
        <v>#REF!</v>
      </c>
      <c r="K26" s="256" t="e">
        <f t="shared" si="1"/>
        <v>#REF!</v>
      </c>
      <c r="L26" s="256" t="e">
        <f t="shared" si="1"/>
        <v>#REF!</v>
      </c>
      <c r="M26" s="256" t="e">
        <f t="shared" si="1"/>
        <v>#REF!</v>
      </c>
      <c r="N26" s="256" t="e">
        <f t="shared" si="1"/>
        <v>#REF!</v>
      </c>
      <c r="O26" s="256" t="e">
        <f t="shared" si="1"/>
        <v>#REF!</v>
      </c>
      <c r="P26" s="256" t="e">
        <f t="shared" si="1"/>
        <v>#REF!</v>
      </c>
      <c r="Q26" s="256" t="e">
        <f t="shared" si="1"/>
        <v>#REF!</v>
      </c>
      <c r="R26" s="256" t="e">
        <f t="shared" si="1"/>
        <v>#REF!</v>
      </c>
      <c r="S26" s="256" t="e">
        <f t="shared" si="1"/>
        <v>#REF!</v>
      </c>
      <c r="T26" s="256" t="e">
        <f t="shared" si="1"/>
        <v>#REF!</v>
      </c>
      <c r="U26" s="256" t="e">
        <f t="shared" si="1"/>
        <v>#REF!</v>
      </c>
      <c r="V26" s="256" t="e">
        <f t="shared" si="1"/>
        <v>#REF!</v>
      </c>
      <c r="W26" s="256" t="e">
        <f t="shared" si="1"/>
        <v>#REF!</v>
      </c>
      <c r="X26" s="256" t="e">
        <f t="shared" si="1"/>
        <v>#REF!</v>
      </c>
      <c r="Y26" s="256" t="e">
        <f t="shared" si="1"/>
        <v>#REF!</v>
      </c>
      <c r="Z26" s="256" t="e">
        <f t="shared" si="1"/>
        <v>#REF!</v>
      </c>
      <c r="AA26" s="256" t="e">
        <f t="shared" si="1"/>
        <v>#REF!</v>
      </c>
      <c r="AB26" s="256" t="e">
        <f t="shared" si="1"/>
        <v>#REF!</v>
      </c>
      <c r="AC26" s="256" t="e">
        <f t="shared" si="1"/>
        <v>#REF!</v>
      </c>
      <c r="AD26" s="256" t="e">
        <f t="shared" si="1"/>
        <v>#REF!</v>
      </c>
      <c r="AE26" s="256" t="e">
        <f t="shared" si="1"/>
        <v>#REF!</v>
      </c>
      <c r="AF26" s="256" t="e">
        <f t="shared" si="1"/>
        <v>#REF!</v>
      </c>
      <c r="AG26" s="256" t="e">
        <f t="shared" si="1"/>
        <v>#REF!</v>
      </c>
      <c r="AH26" s="256" t="e">
        <f t="shared" si="1"/>
        <v>#REF!</v>
      </c>
      <c r="AI26" s="256" t="e">
        <f t="shared" si="1"/>
        <v>#REF!</v>
      </c>
      <c r="AJ26" s="256" t="e">
        <f t="shared" si="1"/>
        <v>#REF!</v>
      </c>
      <c r="AK26" s="256" t="e">
        <f t="shared" si="1"/>
        <v>#REF!</v>
      </c>
      <c r="AL26" s="256" t="e">
        <f t="shared" si="1"/>
        <v>#REF!</v>
      </c>
      <c r="AM26" s="256" t="e">
        <f t="shared" si="1"/>
        <v>#REF!</v>
      </c>
      <c r="AN26" s="256" t="e">
        <f t="shared" si="1"/>
        <v>#REF!</v>
      </c>
      <c r="AO26" s="256" t="e">
        <f t="shared" si="1"/>
        <v>#REF!</v>
      </c>
      <c r="AP26" s="256" t="e">
        <f t="shared" si="1"/>
        <v>#REF!</v>
      </c>
      <c r="AQ26" s="256" t="e">
        <f t="shared" si="1"/>
        <v>#REF!</v>
      </c>
      <c r="AR26" s="256" t="e">
        <f t="shared" si="1"/>
        <v>#REF!</v>
      </c>
      <c r="AS26" s="256" t="e">
        <f t="shared" si="1"/>
        <v>#REF!</v>
      </c>
      <c r="AT26" s="256" t="e">
        <f t="shared" si="1"/>
        <v>#REF!</v>
      </c>
      <c r="AU26" s="256" t="e">
        <f t="shared" si="1"/>
        <v>#REF!</v>
      </c>
      <c r="AV26" s="256" t="e">
        <f t="shared" si="1"/>
        <v>#REF!</v>
      </c>
      <c r="AW26" s="256" t="e">
        <f t="shared" si="1"/>
        <v>#REF!</v>
      </c>
      <c r="AX26" s="256" t="e">
        <f t="shared" si="1"/>
        <v>#REF!</v>
      </c>
      <c r="AY26" s="256" t="e">
        <f t="shared" si="1"/>
        <v>#REF!</v>
      </c>
      <c r="AZ26" s="256" t="e">
        <f t="shared" si="1"/>
        <v>#REF!</v>
      </c>
      <c r="BA26" s="256" t="e">
        <f t="shared" si="1"/>
        <v>#REF!</v>
      </c>
      <c r="BB26" s="256" t="e">
        <f t="shared" si="1"/>
        <v>#REF!</v>
      </c>
      <c r="BC26" s="256" t="e">
        <f t="shared" si="1"/>
        <v>#REF!</v>
      </c>
      <c r="BD26" s="256" t="e">
        <f t="shared" si="1"/>
        <v>#REF!</v>
      </c>
    </row>
    <row r="27" spans="1:56" x14ac:dyDescent="0.2">
      <c r="A27" s="86" t="s">
        <v>135</v>
      </c>
    </row>
    <row r="28" spans="1:56" x14ac:dyDescent="0.2">
      <c r="A28" s="87">
        <v>1</v>
      </c>
      <c r="B28" s="113" t="e">
        <f>ROUND(B7*0.85,)+35</f>
        <v>#REF!</v>
      </c>
      <c r="C28" s="113" t="e">
        <f t="shared" ref="C28:BD28" si="2">ROUND(C7*0.85,)+35</f>
        <v>#REF!</v>
      </c>
      <c r="D28" s="113" t="e">
        <f t="shared" si="2"/>
        <v>#REF!</v>
      </c>
      <c r="E28" s="113" t="e">
        <f t="shared" si="2"/>
        <v>#REF!</v>
      </c>
      <c r="F28" s="113" t="e">
        <f t="shared" si="2"/>
        <v>#REF!</v>
      </c>
      <c r="G28" s="113" t="e">
        <f t="shared" si="2"/>
        <v>#REF!</v>
      </c>
      <c r="H28" s="113" t="e">
        <f t="shared" si="2"/>
        <v>#REF!</v>
      </c>
      <c r="I28" s="113" t="e">
        <f t="shared" si="2"/>
        <v>#REF!</v>
      </c>
      <c r="J28" s="113" t="e">
        <f t="shared" si="2"/>
        <v>#REF!</v>
      </c>
      <c r="K28" s="113" t="e">
        <f t="shared" si="2"/>
        <v>#REF!</v>
      </c>
      <c r="L28" s="113" t="e">
        <f t="shared" si="2"/>
        <v>#REF!</v>
      </c>
      <c r="M28" s="113" t="e">
        <f t="shared" si="2"/>
        <v>#REF!</v>
      </c>
      <c r="N28" s="113" t="e">
        <f t="shared" si="2"/>
        <v>#REF!</v>
      </c>
      <c r="O28" s="113" t="e">
        <f t="shared" si="2"/>
        <v>#REF!</v>
      </c>
      <c r="P28" s="113" t="e">
        <f t="shared" si="2"/>
        <v>#REF!</v>
      </c>
      <c r="Q28" s="113" t="e">
        <f t="shared" si="2"/>
        <v>#REF!</v>
      </c>
      <c r="R28" s="113" t="e">
        <f t="shared" si="2"/>
        <v>#REF!</v>
      </c>
      <c r="S28" s="113" t="e">
        <f t="shared" si="2"/>
        <v>#REF!</v>
      </c>
      <c r="T28" s="113" t="e">
        <f t="shared" si="2"/>
        <v>#REF!</v>
      </c>
      <c r="U28" s="113" t="e">
        <f t="shared" si="2"/>
        <v>#REF!</v>
      </c>
      <c r="V28" s="113" t="e">
        <f t="shared" si="2"/>
        <v>#REF!</v>
      </c>
      <c r="W28" s="113" t="e">
        <f t="shared" si="2"/>
        <v>#REF!</v>
      </c>
      <c r="X28" s="113" t="e">
        <f t="shared" si="2"/>
        <v>#REF!</v>
      </c>
      <c r="Y28" s="113" t="e">
        <f t="shared" si="2"/>
        <v>#REF!</v>
      </c>
      <c r="Z28" s="113" t="e">
        <f t="shared" si="2"/>
        <v>#REF!</v>
      </c>
      <c r="AA28" s="113" t="e">
        <f t="shared" si="2"/>
        <v>#REF!</v>
      </c>
      <c r="AB28" s="113" t="e">
        <f t="shared" si="2"/>
        <v>#REF!</v>
      </c>
      <c r="AC28" s="113" t="e">
        <f t="shared" si="2"/>
        <v>#REF!</v>
      </c>
      <c r="AD28" s="113" t="e">
        <f t="shared" si="2"/>
        <v>#REF!</v>
      </c>
      <c r="AE28" s="113" t="e">
        <f t="shared" si="2"/>
        <v>#REF!</v>
      </c>
      <c r="AF28" s="113" t="e">
        <f t="shared" si="2"/>
        <v>#REF!</v>
      </c>
      <c r="AG28" s="113" t="e">
        <f t="shared" si="2"/>
        <v>#REF!</v>
      </c>
      <c r="AH28" s="113" t="e">
        <f t="shared" si="2"/>
        <v>#REF!</v>
      </c>
      <c r="AI28" s="113" t="e">
        <f t="shared" si="2"/>
        <v>#REF!</v>
      </c>
      <c r="AJ28" s="113" t="e">
        <f t="shared" si="2"/>
        <v>#REF!</v>
      </c>
      <c r="AK28" s="113" t="e">
        <f t="shared" si="2"/>
        <v>#REF!</v>
      </c>
      <c r="AL28" s="113" t="e">
        <f t="shared" si="2"/>
        <v>#REF!</v>
      </c>
      <c r="AM28" s="113" t="e">
        <f t="shared" si="2"/>
        <v>#REF!</v>
      </c>
      <c r="AN28" s="113" t="e">
        <f t="shared" si="2"/>
        <v>#REF!</v>
      </c>
      <c r="AO28" s="113" t="e">
        <f t="shared" si="2"/>
        <v>#REF!</v>
      </c>
      <c r="AP28" s="113" t="e">
        <f t="shared" si="2"/>
        <v>#REF!</v>
      </c>
      <c r="AQ28" s="113" t="e">
        <f t="shared" si="2"/>
        <v>#REF!</v>
      </c>
      <c r="AR28" s="113" t="e">
        <f t="shared" si="2"/>
        <v>#REF!</v>
      </c>
      <c r="AS28" s="113" t="e">
        <f t="shared" si="2"/>
        <v>#REF!</v>
      </c>
      <c r="AT28" s="113" t="e">
        <f t="shared" si="2"/>
        <v>#REF!</v>
      </c>
      <c r="AU28" s="113" t="e">
        <f t="shared" si="2"/>
        <v>#REF!</v>
      </c>
      <c r="AV28" s="113" t="e">
        <f t="shared" si="2"/>
        <v>#REF!</v>
      </c>
      <c r="AW28" s="113" t="e">
        <f t="shared" si="2"/>
        <v>#REF!</v>
      </c>
      <c r="AX28" s="113" t="e">
        <f t="shared" si="2"/>
        <v>#REF!</v>
      </c>
      <c r="AY28" s="113" t="e">
        <f t="shared" si="2"/>
        <v>#REF!</v>
      </c>
      <c r="AZ28" s="113" t="e">
        <f t="shared" si="2"/>
        <v>#REF!</v>
      </c>
      <c r="BA28" s="113" t="e">
        <f t="shared" si="2"/>
        <v>#REF!</v>
      </c>
      <c r="BB28" s="113" t="e">
        <f t="shared" si="2"/>
        <v>#REF!</v>
      </c>
      <c r="BC28" s="113" t="e">
        <f t="shared" si="2"/>
        <v>#REF!</v>
      </c>
      <c r="BD28" s="113" t="e">
        <f t="shared" si="2"/>
        <v>#REF!</v>
      </c>
    </row>
    <row r="29" spans="1:56" x14ac:dyDescent="0.2">
      <c r="A29" s="87">
        <v>2</v>
      </c>
      <c r="B29" s="113" t="e">
        <f t="shared" ref="B29:B42" si="3">ROUND(B8*0.85,)+35</f>
        <v>#REF!</v>
      </c>
      <c r="C29" s="113" t="e">
        <f t="shared" ref="C29:BD29" si="4">ROUND(C8*0.85,)+35</f>
        <v>#REF!</v>
      </c>
      <c r="D29" s="113" t="e">
        <f t="shared" si="4"/>
        <v>#REF!</v>
      </c>
      <c r="E29" s="113" t="e">
        <f t="shared" si="4"/>
        <v>#REF!</v>
      </c>
      <c r="F29" s="113" t="e">
        <f t="shared" si="4"/>
        <v>#REF!</v>
      </c>
      <c r="G29" s="113" t="e">
        <f t="shared" si="4"/>
        <v>#REF!</v>
      </c>
      <c r="H29" s="113" t="e">
        <f t="shared" si="4"/>
        <v>#REF!</v>
      </c>
      <c r="I29" s="113" t="e">
        <f t="shared" si="4"/>
        <v>#REF!</v>
      </c>
      <c r="J29" s="113" t="e">
        <f t="shared" si="4"/>
        <v>#REF!</v>
      </c>
      <c r="K29" s="113" t="e">
        <f t="shared" si="4"/>
        <v>#REF!</v>
      </c>
      <c r="L29" s="113" t="e">
        <f t="shared" si="4"/>
        <v>#REF!</v>
      </c>
      <c r="M29" s="113" t="e">
        <f t="shared" si="4"/>
        <v>#REF!</v>
      </c>
      <c r="N29" s="113" t="e">
        <f t="shared" si="4"/>
        <v>#REF!</v>
      </c>
      <c r="O29" s="113" t="e">
        <f t="shared" si="4"/>
        <v>#REF!</v>
      </c>
      <c r="P29" s="113" t="e">
        <f t="shared" si="4"/>
        <v>#REF!</v>
      </c>
      <c r="Q29" s="113" t="e">
        <f t="shared" si="4"/>
        <v>#REF!</v>
      </c>
      <c r="R29" s="113" t="e">
        <f t="shared" si="4"/>
        <v>#REF!</v>
      </c>
      <c r="S29" s="113" t="e">
        <f t="shared" si="4"/>
        <v>#REF!</v>
      </c>
      <c r="T29" s="113" t="e">
        <f t="shared" si="4"/>
        <v>#REF!</v>
      </c>
      <c r="U29" s="113" t="e">
        <f t="shared" si="4"/>
        <v>#REF!</v>
      </c>
      <c r="V29" s="113" t="e">
        <f t="shared" si="4"/>
        <v>#REF!</v>
      </c>
      <c r="W29" s="113" t="e">
        <f t="shared" si="4"/>
        <v>#REF!</v>
      </c>
      <c r="X29" s="113" t="e">
        <f t="shared" si="4"/>
        <v>#REF!</v>
      </c>
      <c r="Y29" s="113" t="e">
        <f t="shared" si="4"/>
        <v>#REF!</v>
      </c>
      <c r="Z29" s="113" t="e">
        <f t="shared" si="4"/>
        <v>#REF!</v>
      </c>
      <c r="AA29" s="113" t="e">
        <f t="shared" si="4"/>
        <v>#REF!</v>
      </c>
      <c r="AB29" s="113" t="e">
        <f t="shared" si="4"/>
        <v>#REF!</v>
      </c>
      <c r="AC29" s="113" t="e">
        <f t="shared" si="4"/>
        <v>#REF!</v>
      </c>
      <c r="AD29" s="113" t="e">
        <f t="shared" si="4"/>
        <v>#REF!</v>
      </c>
      <c r="AE29" s="113" t="e">
        <f t="shared" si="4"/>
        <v>#REF!</v>
      </c>
      <c r="AF29" s="113" t="e">
        <f t="shared" si="4"/>
        <v>#REF!</v>
      </c>
      <c r="AG29" s="113" t="e">
        <f t="shared" si="4"/>
        <v>#REF!</v>
      </c>
      <c r="AH29" s="113" t="e">
        <f t="shared" si="4"/>
        <v>#REF!</v>
      </c>
      <c r="AI29" s="113" t="e">
        <f t="shared" si="4"/>
        <v>#REF!</v>
      </c>
      <c r="AJ29" s="113" t="e">
        <f t="shared" si="4"/>
        <v>#REF!</v>
      </c>
      <c r="AK29" s="113" t="e">
        <f t="shared" si="4"/>
        <v>#REF!</v>
      </c>
      <c r="AL29" s="113" t="e">
        <f t="shared" si="4"/>
        <v>#REF!</v>
      </c>
      <c r="AM29" s="113" t="e">
        <f t="shared" si="4"/>
        <v>#REF!</v>
      </c>
      <c r="AN29" s="113" t="e">
        <f t="shared" si="4"/>
        <v>#REF!</v>
      </c>
      <c r="AO29" s="113" t="e">
        <f t="shared" si="4"/>
        <v>#REF!</v>
      </c>
      <c r="AP29" s="113" t="e">
        <f t="shared" si="4"/>
        <v>#REF!</v>
      </c>
      <c r="AQ29" s="113" t="e">
        <f t="shared" si="4"/>
        <v>#REF!</v>
      </c>
      <c r="AR29" s="113" t="e">
        <f t="shared" si="4"/>
        <v>#REF!</v>
      </c>
      <c r="AS29" s="113" t="e">
        <f t="shared" si="4"/>
        <v>#REF!</v>
      </c>
      <c r="AT29" s="113" t="e">
        <f t="shared" si="4"/>
        <v>#REF!</v>
      </c>
      <c r="AU29" s="113" t="e">
        <f t="shared" si="4"/>
        <v>#REF!</v>
      </c>
      <c r="AV29" s="113" t="e">
        <f t="shared" si="4"/>
        <v>#REF!</v>
      </c>
      <c r="AW29" s="113" t="e">
        <f t="shared" si="4"/>
        <v>#REF!</v>
      </c>
      <c r="AX29" s="113" t="e">
        <f t="shared" si="4"/>
        <v>#REF!</v>
      </c>
      <c r="AY29" s="113" t="e">
        <f t="shared" si="4"/>
        <v>#REF!</v>
      </c>
      <c r="AZ29" s="113" t="e">
        <f t="shared" si="4"/>
        <v>#REF!</v>
      </c>
      <c r="BA29" s="113" t="e">
        <f t="shared" si="4"/>
        <v>#REF!</v>
      </c>
      <c r="BB29" s="113" t="e">
        <f t="shared" si="4"/>
        <v>#REF!</v>
      </c>
      <c r="BC29" s="113" t="e">
        <f t="shared" si="4"/>
        <v>#REF!</v>
      </c>
      <c r="BD29" s="113" t="e">
        <f t="shared" si="4"/>
        <v>#REF!</v>
      </c>
    </row>
    <row r="30" spans="1:56" x14ac:dyDescent="0.2">
      <c r="A30" s="95" t="s">
        <v>143</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row>
    <row r="31" spans="1:56" x14ac:dyDescent="0.2">
      <c r="A31" s="87">
        <v>1</v>
      </c>
      <c r="B31" s="113" t="e">
        <f t="shared" si="3"/>
        <v>#REF!</v>
      </c>
      <c r="C31" s="113" t="e">
        <f t="shared" ref="C31:BD31" si="5">ROUND(C10*0.85,)+35</f>
        <v>#REF!</v>
      </c>
      <c r="D31" s="113" t="e">
        <f t="shared" si="5"/>
        <v>#REF!</v>
      </c>
      <c r="E31" s="113" t="e">
        <f t="shared" si="5"/>
        <v>#REF!</v>
      </c>
      <c r="F31" s="113" t="e">
        <f t="shared" si="5"/>
        <v>#REF!</v>
      </c>
      <c r="G31" s="113" t="e">
        <f t="shared" si="5"/>
        <v>#REF!</v>
      </c>
      <c r="H31" s="113" t="e">
        <f t="shared" si="5"/>
        <v>#REF!</v>
      </c>
      <c r="I31" s="113" t="e">
        <f t="shared" si="5"/>
        <v>#REF!</v>
      </c>
      <c r="J31" s="113" t="e">
        <f t="shared" si="5"/>
        <v>#REF!</v>
      </c>
      <c r="K31" s="113" t="e">
        <f t="shared" si="5"/>
        <v>#REF!</v>
      </c>
      <c r="L31" s="113" t="e">
        <f t="shared" si="5"/>
        <v>#REF!</v>
      </c>
      <c r="M31" s="113" t="e">
        <f t="shared" si="5"/>
        <v>#REF!</v>
      </c>
      <c r="N31" s="113" t="e">
        <f t="shared" si="5"/>
        <v>#REF!</v>
      </c>
      <c r="O31" s="113" t="e">
        <f t="shared" si="5"/>
        <v>#REF!</v>
      </c>
      <c r="P31" s="113" t="e">
        <f t="shared" si="5"/>
        <v>#REF!</v>
      </c>
      <c r="Q31" s="113" t="e">
        <f t="shared" si="5"/>
        <v>#REF!</v>
      </c>
      <c r="R31" s="113" t="e">
        <f t="shared" si="5"/>
        <v>#REF!</v>
      </c>
      <c r="S31" s="113" t="e">
        <f t="shared" si="5"/>
        <v>#REF!</v>
      </c>
      <c r="T31" s="113" t="e">
        <f t="shared" si="5"/>
        <v>#REF!</v>
      </c>
      <c r="U31" s="113" t="e">
        <f t="shared" si="5"/>
        <v>#REF!</v>
      </c>
      <c r="V31" s="113" t="e">
        <f t="shared" si="5"/>
        <v>#REF!</v>
      </c>
      <c r="W31" s="113" t="e">
        <f t="shared" si="5"/>
        <v>#REF!</v>
      </c>
      <c r="X31" s="113" t="e">
        <f t="shared" si="5"/>
        <v>#REF!</v>
      </c>
      <c r="Y31" s="113" t="e">
        <f t="shared" si="5"/>
        <v>#REF!</v>
      </c>
      <c r="Z31" s="113" t="e">
        <f t="shared" si="5"/>
        <v>#REF!</v>
      </c>
      <c r="AA31" s="113" t="e">
        <f t="shared" si="5"/>
        <v>#REF!</v>
      </c>
      <c r="AB31" s="113" t="e">
        <f t="shared" si="5"/>
        <v>#REF!</v>
      </c>
      <c r="AC31" s="113" t="e">
        <f t="shared" si="5"/>
        <v>#REF!</v>
      </c>
      <c r="AD31" s="113" t="e">
        <f t="shared" si="5"/>
        <v>#REF!</v>
      </c>
      <c r="AE31" s="113" t="e">
        <f t="shared" si="5"/>
        <v>#REF!</v>
      </c>
      <c r="AF31" s="113" t="e">
        <f t="shared" si="5"/>
        <v>#REF!</v>
      </c>
      <c r="AG31" s="113" t="e">
        <f t="shared" si="5"/>
        <v>#REF!</v>
      </c>
      <c r="AH31" s="113" t="e">
        <f t="shared" si="5"/>
        <v>#REF!</v>
      </c>
      <c r="AI31" s="113" t="e">
        <f t="shared" si="5"/>
        <v>#REF!</v>
      </c>
      <c r="AJ31" s="113" t="e">
        <f t="shared" si="5"/>
        <v>#REF!</v>
      </c>
      <c r="AK31" s="113" t="e">
        <f t="shared" si="5"/>
        <v>#REF!</v>
      </c>
      <c r="AL31" s="113" t="e">
        <f t="shared" si="5"/>
        <v>#REF!</v>
      </c>
      <c r="AM31" s="113" t="e">
        <f t="shared" si="5"/>
        <v>#REF!</v>
      </c>
      <c r="AN31" s="113" t="e">
        <f t="shared" si="5"/>
        <v>#REF!</v>
      </c>
      <c r="AO31" s="113" t="e">
        <f t="shared" si="5"/>
        <v>#REF!</v>
      </c>
      <c r="AP31" s="113" t="e">
        <f t="shared" si="5"/>
        <v>#REF!</v>
      </c>
      <c r="AQ31" s="113" t="e">
        <f t="shared" si="5"/>
        <v>#REF!</v>
      </c>
      <c r="AR31" s="113" t="e">
        <f t="shared" si="5"/>
        <v>#REF!</v>
      </c>
      <c r="AS31" s="113" t="e">
        <f t="shared" si="5"/>
        <v>#REF!</v>
      </c>
      <c r="AT31" s="113" t="e">
        <f t="shared" si="5"/>
        <v>#REF!</v>
      </c>
      <c r="AU31" s="113" t="e">
        <f t="shared" si="5"/>
        <v>#REF!</v>
      </c>
      <c r="AV31" s="113" t="e">
        <f t="shared" si="5"/>
        <v>#REF!</v>
      </c>
      <c r="AW31" s="113" t="e">
        <f t="shared" si="5"/>
        <v>#REF!</v>
      </c>
      <c r="AX31" s="113" t="e">
        <f t="shared" si="5"/>
        <v>#REF!</v>
      </c>
      <c r="AY31" s="113" t="e">
        <f t="shared" si="5"/>
        <v>#REF!</v>
      </c>
      <c r="AZ31" s="113" t="e">
        <f t="shared" si="5"/>
        <v>#REF!</v>
      </c>
      <c r="BA31" s="113" t="e">
        <f t="shared" si="5"/>
        <v>#REF!</v>
      </c>
      <c r="BB31" s="113" t="e">
        <f t="shared" si="5"/>
        <v>#REF!</v>
      </c>
      <c r="BC31" s="113" t="e">
        <f t="shared" si="5"/>
        <v>#REF!</v>
      </c>
      <c r="BD31" s="113" t="e">
        <f t="shared" si="5"/>
        <v>#REF!</v>
      </c>
    </row>
    <row r="32" spans="1:56" x14ac:dyDescent="0.2">
      <c r="A32" s="87">
        <v>2</v>
      </c>
      <c r="B32" s="113" t="e">
        <f t="shared" si="3"/>
        <v>#REF!</v>
      </c>
      <c r="C32" s="113" t="e">
        <f t="shared" ref="C32:BD32" si="6">ROUND(C11*0.85,)+35</f>
        <v>#REF!</v>
      </c>
      <c r="D32" s="113" t="e">
        <f t="shared" si="6"/>
        <v>#REF!</v>
      </c>
      <c r="E32" s="113" t="e">
        <f t="shared" si="6"/>
        <v>#REF!</v>
      </c>
      <c r="F32" s="113" t="e">
        <f t="shared" si="6"/>
        <v>#REF!</v>
      </c>
      <c r="G32" s="113" t="e">
        <f t="shared" si="6"/>
        <v>#REF!</v>
      </c>
      <c r="H32" s="113" t="e">
        <f t="shared" si="6"/>
        <v>#REF!</v>
      </c>
      <c r="I32" s="113" t="e">
        <f t="shared" si="6"/>
        <v>#REF!</v>
      </c>
      <c r="J32" s="113" t="e">
        <f t="shared" si="6"/>
        <v>#REF!</v>
      </c>
      <c r="K32" s="113" t="e">
        <f t="shared" si="6"/>
        <v>#REF!</v>
      </c>
      <c r="L32" s="113" t="e">
        <f t="shared" si="6"/>
        <v>#REF!</v>
      </c>
      <c r="M32" s="113" t="e">
        <f t="shared" si="6"/>
        <v>#REF!</v>
      </c>
      <c r="N32" s="113" t="e">
        <f t="shared" si="6"/>
        <v>#REF!</v>
      </c>
      <c r="O32" s="113" t="e">
        <f t="shared" si="6"/>
        <v>#REF!</v>
      </c>
      <c r="P32" s="113" t="e">
        <f t="shared" si="6"/>
        <v>#REF!</v>
      </c>
      <c r="Q32" s="113" t="e">
        <f t="shared" si="6"/>
        <v>#REF!</v>
      </c>
      <c r="R32" s="113" t="e">
        <f t="shared" si="6"/>
        <v>#REF!</v>
      </c>
      <c r="S32" s="113" t="e">
        <f t="shared" si="6"/>
        <v>#REF!</v>
      </c>
      <c r="T32" s="113" t="e">
        <f t="shared" si="6"/>
        <v>#REF!</v>
      </c>
      <c r="U32" s="113" t="e">
        <f t="shared" si="6"/>
        <v>#REF!</v>
      </c>
      <c r="V32" s="113" t="e">
        <f t="shared" si="6"/>
        <v>#REF!</v>
      </c>
      <c r="W32" s="113" t="e">
        <f t="shared" si="6"/>
        <v>#REF!</v>
      </c>
      <c r="X32" s="113" t="e">
        <f t="shared" si="6"/>
        <v>#REF!</v>
      </c>
      <c r="Y32" s="113" t="e">
        <f t="shared" si="6"/>
        <v>#REF!</v>
      </c>
      <c r="Z32" s="113" t="e">
        <f t="shared" si="6"/>
        <v>#REF!</v>
      </c>
      <c r="AA32" s="113" t="e">
        <f t="shared" si="6"/>
        <v>#REF!</v>
      </c>
      <c r="AB32" s="113" t="e">
        <f t="shared" si="6"/>
        <v>#REF!</v>
      </c>
      <c r="AC32" s="113" t="e">
        <f t="shared" si="6"/>
        <v>#REF!</v>
      </c>
      <c r="AD32" s="113" t="e">
        <f t="shared" si="6"/>
        <v>#REF!</v>
      </c>
      <c r="AE32" s="113" t="e">
        <f t="shared" si="6"/>
        <v>#REF!</v>
      </c>
      <c r="AF32" s="113" t="e">
        <f t="shared" si="6"/>
        <v>#REF!</v>
      </c>
      <c r="AG32" s="113" t="e">
        <f t="shared" si="6"/>
        <v>#REF!</v>
      </c>
      <c r="AH32" s="113" t="e">
        <f t="shared" si="6"/>
        <v>#REF!</v>
      </c>
      <c r="AI32" s="113" t="e">
        <f t="shared" si="6"/>
        <v>#REF!</v>
      </c>
      <c r="AJ32" s="113" t="e">
        <f t="shared" si="6"/>
        <v>#REF!</v>
      </c>
      <c r="AK32" s="113" t="e">
        <f t="shared" si="6"/>
        <v>#REF!</v>
      </c>
      <c r="AL32" s="113" t="e">
        <f t="shared" si="6"/>
        <v>#REF!</v>
      </c>
      <c r="AM32" s="113" t="e">
        <f t="shared" si="6"/>
        <v>#REF!</v>
      </c>
      <c r="AN32" s="113" t="e">
        <f t="shared" si="6"/>
        <v>#REF!</v>
      </c>
      <c r="AO32" s="113" t="e">
        <f t="shared" si="6"/>
        <v>#REF!</v>
      </c>
      <c r="AP32" s="113" t="e">
        <f t="shared" si="6"/>
        <v>#REF!</v>
      </c>
      <c r="AQ32" s="113" t="e">
        <f t="shared" si="6"/>
        <v>#REF!</v>
      </c>
      <c r="AR32" s="113" t="e">
        <f t="shared" si="6"/>
        <v>#REF!</v>
      </c>
      <c r="AS32" s="113" t="e">
        <f t="shared" si="6"/>
        <v>#REF!</v>
      </c>
      <c r="AT32" s="113" t="e">
        <f t="shared" si="6"/>
        <v>#REF!</v>
      </c>
      <c r="AU32" s="113" t="e">
        <f t="shared" si="6"/>
        <v>#REF!</v>
      </c>
      <c r="AV32" s="113" t="e">
        <f t="shared" si="6"/>
        <v>#REF!</v>
      </c>
      <c r="AW32" s="113" t="e">
        <f t="shared" si="6"/>
        <v>#REF!</v>
      </c>
      <c r="AX32" s="113" t="e">
        <f t="shared" si="6"/>
        <v>#REF!</v>
      </c>
      <c r="AY32" s="113" t="e">
        <f t="shared" si="6"/>
        <v>#REF!</v>
      </c>
      <c r="AZ32" s="113" t="e">
        <f t="shared" si="6"/>
        <v>#REF!</v>
      </c>
      <c r="BA32" s="113" t="e">
        <f t="shared" si="6"/>
        <v>#REF!</v>
      </c>
      <c r="BB32" s="113" t="e">
        <f t="shared" si="6"/>
        <v>#REF!</v>
      </c>
      <c r="BC32" s="113" t="e">
        <f t="shared" si="6"/>
        <v>#REF!</v>
      </c>
      <c r="BD32" s="113" t="e">
        <f t="shared" si="6"/>
        <v>#REF!</v>
      </c>
    </row>
    <row r="33" spans="1:56" x14ac:dyDescent="0.2">
      <c r="A33" s="86" t="s">
        <v>134</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row>
    <row r="34" spans="1:56" x14ac:dyDescent="0.2">
      <c r="A34" s="88">
        <v>1</v>
      </c>
      <c r="B34" s="113" t="e">
        <f t="shared" si="3"/>
        <v>#REF!</v>
      </c>
      <c r="C34" s="113" t="e">
        <f t="shared" ref="C34:BD34" si="7">ROUND(C13*0.85,)+35</f>
        <v>#REF!</v>
      </c>
      <c r="D34" s="113" t="e">
        <f t="shared" si="7"/>
        <v>#REF!</v>
      </c>
      <c r="E34" s="113" t="e">
        <f t="shared" si="7"/>
        <v>#REF!</v>
      </c>
      <c r="F34" s="113" t="e">
        <f t="shared" si="7"/>
        <v>#REF!</v>
      </c>
      <c r="G34" s="113" t="e">
        <f t="shared" si="7"/>
        <v>#REF!</v>
      </c>
      <c r="H34" s="113" t="e">
        <f t="shared" si="7"/>
        <v>#REF!</v>
      </c>
      <c r="I34" s="113" t="e">
        <f t="shared" si="7"/>
        <v>#REF!</v>
      </c>
      <c r="J34" s="113" t="e">
        <f t="shared" si="7"/>
        <v>#REF!</v>
      </c>
      <c r="K34" s="113" t="e">
        <f t="shared" si="7"/>
        <v>#REF!</v>
      </c>
      <c r="L34" s="113" t="e">
        <f t="shared" si="7"/>
        <v>#REF!</v>
      </c>
      <c r="M34" s="113" t="e">
        <f t="shared" si="7"/>
        <v>#REF!</v>
      </c>
      <c r="N34" s="113" t="e">
        <f t="shared" si="7"/>
        <v>#REF!</v>
      </c>
      <c r="O34" s="113" t="e">
        <f t="shared" si="7"/>
        <v>#REF!</v>
      </c>
      <c r="P34" s="113" t="e">
        <f t="shared" si="7"/>
        <v>#REF!</v>
      </c>
      <c r="Q34" s="113" t="e">
        <f t="shared" si="7"/>
        <v>#REF!</v>
      </c>
      <c r="R34" s="113" t="e">
        <f t="shared" si="7"/>
        <v>#REF!</v>
      </c>
      <c r="S34" s="113" t="e">
        <f t="shared" si="7"/>
        <v>#REF!</v>
      </c>
      <c r="T34" s="113" t="e">
        <f t="shared" si="7"/>
        <v>#REF!</v>
      </c>
      <c r="U34" s="113" t="e">
        <f t="shared" si="7"/>
        <v>#REF!</v>
      </c>
      <c r="V34" s="113" t="e">
        <f t="shared" si="7"/>
        <v>#REF!</v>
      </c>
      <c r="W34" s="113" t="e">
        <f t="shared" si="7"/>
        <v>#REF!</v>
      </c>
      <c r="X34" s="113" t="e">
        <f t="shared" si="7"/>
        <v>#REF!</v>
      </c>
      <c r="Y34" s="113" t="e">
        <f t="shared" si="7"/>
        <v>#REF!</v>
      </c>
      <c r="Z34" s="113" t="e">
        <f t="shared" si="7"/>
        <v>#REF!</v>
      </c>
      <c r="AA34" s="113" t="e">
        <f t="shared" si="7"/>
        <v>#REF!</v>
      </c>
      <c r="AB34" s="113" t="e">
        <f t="shared" si="7"/>
        <v>#REF!</v>
      </c>
      <c r="AC34" s="113" t="e">
        <f t="shared" si="7"/>
        <v>#REF!</v>
      </c>
      <c r="AD34" s="113" t="e">
        <f t="shared" si="7"/>
        <v>#REF!</v>
      </c>
      <c r="AE34" s="113" t="e">
        <f t="shared" si="7"/>
        <v>#REF!</v>
      </c>
      <c r="AF34" s="113" t="e">
        <f t="shared" si="7"/>
        <v>#REF!</v>
      </c>
      <c r="AG34" s="113" t="e">
        <f t="shared" si="7"/>
        <v>#REF!</v>
      </c>
      <c r="AH34" s="113" t="e">
        <f t="shared" si="7"/>
        <v>#REF!</v>
      </c>
      <c r="AI34" s="113" t="e">
        <f t="shared" si="7"/>
        <v>#REF!</v>
      </c>
      <c r="AJ34" s="113" t="e">
        <f t="shared" si="7"/>
        <v>#REF!</v>
      </c>
      <c r="AK34" s="113" t="e">
        <f t="shared" si="7"/>
        <v>#REF!</v>
      </c>
      <c r="AL34" s="113" t="e">
        <f t="shared" si="7"/>
        <v>#REF!</v>
      </c>
      <c r="AM34" s="113" t="e">
        <f t="shared" si="7"/>
        <v>#REF!</v>
      </c>
      <c r="AN34" s="113" t="e">
        <f t="shared" si="7"/>
        <v>#REF!</v>
      </c>
      <c r="AO34" s="113" t="e">
        <f t="shared" si="7"/>
        <v>#REF!</v>
      </c>
      <c r="AP34" s="113" t="e">
        <f t="shared" si="7"/>
        <v>#REF!</v>
      </c>
      <c r="AQ34" s="113" t="e">
        <f t="shared" si="7"/>
        <v>#REF!</v>
      </c>
      <c r="AR34" s="113" t="e">
        <f t="shared" si="7"/>
        <v>#REF!</v>
      </c>
      <c r="AS34" s="113" t="e">
        <f t="shared" si="7"/>
        <v>#REF!</v>
      </c>
      <c r="AT34" s="113" t="e">
        <f t="shared" si="7"/>
        <v>#REF!</v>
      </c>
      <c r="AU34" s="113" t="e">
        <f t="shared" si="7"/>
        <v>#REF!</v>
      </c>
      <c r="AV34" s="113" t="e">
        <f t="shared" si="7"/>
        <v>#REF!</v>
      </c>
      <c r="AW34" s="113" t="e">
        <f t="shared" si="7"/>
        <v>#REF!</v>
      </c>
      <c r="AX34" s="113" t="e">
        <f t="shared" si="7"/>
        <v>#REF!</v>
      </c>
      <c r="AY34" s="113" t="e">
        <f t="shared" si="7"/>
        <v>#REF!</v>
      </c>
      <c r="AZ34" s="113" t="e">
        <f t="shared" si="7"/>
        <v>#REF!</v>
      </c>
      <c r="BA34" s="113" t="e">
        <f t="shared" si="7"/>
        <v>#REF!</v>
      </c>
      <c r="BB34" s="113" t="e">
        <f t="shared" si="7"/>
        <v>#REF!</v>
      </c>
      <c r="BC34" s="113" t="e">
        <f t="shared" si="7"/>
        <v>#REF!</v>
      </c>
      <c r="BD34" s="113" t="e">
        <f t="shared" si="7"/>
        <v>#REF!</v>
      </c>
    </row>
    <row r="35" spans="1:56" x14ac:dyDescent="0.2">
      <c r="A35" s="88">
        <v>2</v>
      </c>
      <c r="B35" s="113" t="e">
        <f t="shared" si="3"/>
        <v>#REF!</v>
      </c>
      <c r="C35" s="113" t="e">
        <f t="shared" ref="C35:BD35" si="8">ROUND(C14*0.85,)+35</f>
        <v>#REF!</v>
      </c>
      <c r="D35" s="113" t="e">
        <f t="shared" si="8"/>
        <v>#REF!</v>
      </c>
      <c r="E35" s="113" t="e">
        <f t="shared" si="8"/>
        <v>#REF!</v>
      </c>
      <c r="F35" s="113" t="e">
        <f t="shared" si="8"/>
        <v>#REF!</v>
      </c>
      <c r="G35" s="113" t="e">
        <f t="shared" si="8"/>
        <v>#REF!</v>
      </c>
      <c r="H35" s="113" t="e">
        <f t="shared" si="8"/>
        <v>#REF!</v>
      </c>
      <c r="I35" s="113" t="e">
        <f t="shared" si="8"/>
        <v>#REF!</v>
      </c>
      <c r="J35" s="113" t="e">
        <f t="shared" si="8"/>
        <v>#REF!</v>
      </c>
      <c r="K35" s="113" t="e">
        <f t="shared" si="8"/>
        <v>#REF!</v>
      </c>
      <c r="L35" s="113" t="e">
        <f t="shared" si="8"/>
        <v>#REF!</v>
      </c>
      <c r="M35" s="113" t="e">
        <f t="shared" si="8"/>
        <v>#REF!</v>
      </c>
      <c r="N35" s="113" t="e">
        <f t="shared" si="8"/>
        <v>#REF!</v>
      </c>
      <c r="O35" s="113" t="e">
        <f t="shared" si="8"/>
        <v>#REF!</v>
      </c>
      <c r="P35" s="113" t="e">
        <f t="shared" si="8"/>
        <v>#REF!</v>
      </c>
      <c r="Q35" s="113" t="e">
        <f t="shared" si="8"/>
        <v>#REF!</v>
      </c>
      <c r="R35" s="113" t="e">
        <f t="shared" si="8"/>
        <v>#REF!</v>
      </c>
      <c r="S35" s="113" t="e">
        <f t="shared" si="8"/>
        <v>#REF!</v>
      </c>
      <c r="T35" s="113" t="e">
        <f t="shared" si="8"/>
        <v>#REF!</v>
      </c>
      <c r="U35" s="113" t="e">
        <f t="shared" si="8"/>
        <v>#REF!</v>
      </c>
      <c r="V35" s="113" t="e">
        <f t="shared" si="8"/>
        <v>#REF!</v>
      </c>
      <c r="W35" s="113" t="e">
        <f t="shared" si="8"/>
        <v>#REF!</v>
      </c>
      <c r="X35" s="113" t="e">
        <f t="shared" si="8"/>
        <v>#REF!</v>
      </c>
      <c r="Y35" s="113" t="e">
        <f t="shared" si="8"/>
        <v>#REF!</v>
      </c>
      <c r="Z35" s="113" t="e">
        <f t="shared" si="8"/>
        <v>#REF!</v>
      </c>
      <c r="AA35" s="113" t="e">
        <f t="shared" si="8"/>
        <v>#REF!</v>
      </c>
      <c r="AB35" s="113" t="e">
        <f t="shared" si="8"/>
        <v>#REF!</v>
      </c>
      <c r="AC35" s="113" t="e">
        <f t="shared" si="8"/>
        <v>#REF!</v>
      </c>
      <c r="AD35" s="113" t="e">
        <f t="shared" si="8"/>
        <v>#REF!</v>
      </c>
      <c r="AE35" s="113" t="e">
        <f t="shared" si="8"/>
        <v>#REF!</v>
      </c>
      <c r="AF35" s="113" t="e">
        <f t="shared" si="8"/>
        <v>#REF!</v>
      </c>
      <c r="AG35" s="113" t="e">
        <f t="shared" si="8"/>
        <v>#REF!</v>
      </c>
      <c r="AH35" s="113" t="e">
        <f t="shared" si="8"/>
        <v>#REF!</v>
      </c>
      <c r="AI35" s="113" t="e">
        <f t="shared" si="8"/>
        <v>#REF!</v>
      </c>
      <c r="AJ35" s="113" t="e">
        <f t="shared" si="8"/>
        <v>#REF!</v>
      </c>
      <c r="AK35" s="113" t="e">
        <f t="shared" si="8"/>
        <v>#REF!</v>
      </c>
      <c r="AL35" s="113" t="e">
        <f t="shared" si="8"/>
        <v>#REF!</v>
      </c>
      <c r="AM35" s="113" t="e">
        <f t="shared" si="8"/>
        <v>#REF!</v>
      </c>
      <c r="AN35" s="113" t="e">
        <f t="shared" si="8"/>
        <v>#REF!</v>
      </c>
      <c r="AO35" s="113" t="e">
        <f t="shared" si="8"/>
        <v>#REF!</v>
      </c>
      <c r="AP35" s="113" t="e">
        <f t="shared" si="8"/>
        <v>#REF!</v>
      </c>
      <c r="AQ35" s="113" t="e">
        <f t="shared" si="8"/>
        <v>#REF!</v>
      </c>
      <c r="AR35" s="113" t="e">
        <f t="shared" si="8"/>
        <v>#REF!</v>
      </c>
      <c r="AS35" s="113" t="e">
        <f t="shared" si="8"/>
        <v>#REF!</v>
      </c>
      <c r="AT35" s="113" t="e">
        <f t="shared" si="8"/>
        <v>#REF!</v>
      </c>
      <c r="AU35" s="113" t="e">
        <f t="shared" si="8"/>
        <v>#REF!</v>
      </c>
      <c r="AV35" s="113" t="e">
        <f t="shared" si="8"/>
        <v>#REF!</v>
      </c>
      <c r="AW35" s="113" t="e">
        <f t="shared" si="8"/>
        <v>#REF!</v>
      </c>
      <c r="AX35" s="113" t="e">
        <f t="shared" si="8"/>
        <v>#REF!</v>
      </c>
      <c r="AY35" s="113" t="e">
        <f t="shared" si="8"/>
        <v>#REF!</v>
      </c>
      <c r="AZ35" s="113" t="e">
        <f t="shared" si="8"/>
        <v>#REF!</v>
      </c>
      <c r="BA35" s="113" t="e">
        <f t="shared" si="8"/>
        <v>#REF!</v>
      </c>
      <c r="BB35" s="113" t="e">
        <f t="shared" si="8"/>
        <v>#REF!</v>
      </c>
      <c r="BC35" s="113" t="e">
        <f t="shared" si="8"/>
        <v>#REF!</v>
      </c>
      <c r="BD35" s="113" t="e">
        <f t="shared" si="8"/>
        <v>#REF!</v>
      </c>
    </row>
    <row r="36" spans="1:56" x14ac:dyDescent="0.2">
      <c r="A36" s="86" t="s">
        <v>136</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row>
    <row r="37" spans="1:56" x14ac:dyDescent="0.2">
      <c r="A37" s="88">
        <v>1</v>
      </c>
      <c r="B37" s="113" t="e">
        <f t="shared" si="3"/>
        <v>#REF!</v>
      </c>
      <c r="C37" s="113" t="e">
        <f t="shared" ref="C37:BD37" si="9">ROUND(C16*0.85,)+35</f>
        <v>#REF!</v>
      </c>
      <c r="D37" s="113" t="e">
        <f t="shared" si="9"/>
        <v>#REF!</v>
      </c>
      <c r="E37" s="113" t="e">
        <f t="shared" si="9"/>
        <v>#REF!</v>
      </c>
      <c r="F37" s="113" t="e">
        <f t="shared" si="9"/>
        <v>#REF!</v>
      </c>
      <c r="G37" s="113" t="e">
        <f t="shared" si="9"/>
        <v>#REF!</v>
      </c>
      <c r="H37" s="113" t="e">
        <f t="shared" si="9"/>
        <v>#REF!</v>
      </c>
      <c r="I37" s="113" t="e">
        <f t="shared" si="9"/>
        <v>#REF!</v>
      </c>
      <c r="J37" s="113" t="e">
        <f t="shared" si="9"/>
        <v>#REF!</v>
      </c>
      <c r="K37" s="113" t="e">
        <f t="shared" si="9"/>
        <v>#REF!</v>
      </c>
      <c r="L37" s="113" t="e">
        <f t="shared" si="9"/>
        <v>#REF!</v>
      </c>
      <c r="M37" s="113" t="e">
        <f t="shared" si="9"/>
        <v>#REF!</v>
      </c>
      <c r="N37" s="113" t="e">
        <f t="shared" si="9"/>
        <v>#REF!</v>
      </c>
      <c r="O37" s="113" t="e">
        <f t="shared" si="9"/>
        <v>#REF!</v>
      </c>
      <c r="P37" s="113" t="e">
        <f t="shared" si="9"/>
        <v>#REF!</v>
      </c>
      <c r="Q37" s="113" t="e">
        <f t="shared" si="9"/>
        <v>#REF!</v>
      </c>
      <c r="R37" s="113" t="e">
        <f t="shared" si="9"/>
        <v>#REF!</v>
      </c>
      <c r="S37" s="113" t="e">
        <f t="shared" si="9"/>
        <v>#REF!</v>
      </c>
      <c r="T37" s="113" t="e">
        <f t="shared" si="9"/>
        <v>#REF!</v>
      </c>
      <c r="U37" s="113" t="e">
        <f t="shared" si="9"/>
        <v>#REF!</v>
      </c>
      <c r="V37" s="113" t="e">
        <f t="shared" si="9"/>
        <v>#REF!</v>
      </c>
      <c r="W37" s="113" t="e">
        <f t="shared" si="9"/>
        <v>#REF!</v>
      </c>
      <c r="X37" s="113" t="e">
        <f t="shared" si="9"/>
        <v>#REF!</v>
      </c>
      <c r="Y37" s="113" t="e">
        <f t="shared" si="9"/>
        <v>#REF!</v>
      </c>
      <c r="Z37" s="113" t="e">
        <f t="shared" si="9"/>
        <v>#REF!</v>
      </c>
      <c r="AA37" s="113" t="e">
        <f t="shared" si="9"/>
        <v>#REF!</v>
      </c>
      <c r="AB37" s="113" t="e">
        <f t="shared" si="9"/>
        <v>#REF!</v>
      </c>
      <c r="AC37" s="113" t="e">
        <f t="shared" si="9"/>
        <v>#REF!</v>
      </c>
      <c r="AD37" s="113" t="e">
        <f t="shared" si="9"/>
        <v>#REF!</v>
      </c>
      <c r="AE37" s="113" t="e">
        <f t="shared" si="9"/>
        <v>#REF!</v>
      </c>
      <c r="AF37" s="113" t="e">
        <f t="shared" si="9"/>
        <v>#REF!</v>
      </c>
      <c r="AG37" s="113" t="e">
        <f t="shared" si="9"/>
        <v>#REF!</v>
      </c>
      <c r="AH37" s="113" t="e">
        <f t="shared" si="9"/>
        <v>#REF!</v>
      </c>
      <c r="AI37" s="113" t="e">
        <f t="shared" si="9"/>
        <v>#REF!</v>
      </c>
      <c r="AJ37" s="113" t="e">
        <f t="shared" si="9"/>
        <v>#REF!</v>
      </c>
      <c r="AK37" s="113" t="e">
        <f t="shared" si="9"/>
        <v>#REF!</v>
      </c>
      <c r="AL37" s="113" t="e">
        <f t="shared" si="9"/>
        <v>#REF!</v>
      </c>
      <c r="AM37" s="113" t="e">
        <f t="shared" si="9"/>
        <v>#REF!</v>
      </c>
      <c r="AN37" s="113" t="e">
        <f t="shared" si="9"/>
        <v>#REF!</v>
      </c>
      <c r="AO37" s="113" t="e">
        <f t="shared" si="9"/>
        <v>#REF!</v>
      </c>
      <c r="AP37" s="113" t="e">
        <f t="shared" si="9"/>
        <v>#REF!</v>
      </c>
      <c r="AQ37" s="113" t="e">
        <f t="shared" si="9"/>
        <v>#REF!</v>
      </c>
      <c r="AR37" s="113" t="e">
        <f t="shared" si="9"/>
        <v>#REF!</v>
      </c>
      <c r="AS37" s="113" t="e">
        <f t="shared" si="9"/>
        <v>#REF!</v>
      </c>
      <c r="AT37" s="113" t="e">
        <f t="shared" si="9"/>
        <v>#REF!</v>
      </c>
      <c r="AU37" s="113" t="e">
        <f t="shared" si="9"/>
        <v>#REF!</v>
      </c>
      <c r="AV37" s="113" t="e">
        <f t="shared" si="9"/>
        <v>#REF!</v>
      </c>
      <c r="AW37" s="113" t="e">
        <f t="shared" si="9"/>
        <v>#REF!</v>
      </c>
      <c r="AX37" s="113" t="e">
        <f t="shared" si="9"/>
        <v>#REF!</v>
      </c>
      <c r="AY37" s="113" t="e">
        <f t="shared" si="9"/>
        <v>#REF!</v>
      </c>
      <c r="AZ37" s="113" t="e">
        <f t="shared" si="9"/>
        <v>#REF!</v>
      </c>
      <c r="BA37" s="113" t="e">
        <f t="shared" si="9"/>
        <v>#REF!</v>
      </c>
      <c r="BB37" s="113" t="e">
        <f t="shared" si="9"/>
        <v>#REF!</v>
      </c>
      <c r="BC37" s="113" t="e">
        <f t="shared" si="9"/>
        <v>#REF!</v>
      </c>
      <c r="BD37" s="113" t="e">
        <f t="shared" si="9"/>
        <v>#REF!</v>
      </c>
    </row>
    <row r="38" spans="1:56" x14ac:dyDescent="0.2">
      <c r="A38" s="88">
        <v>2</v>
      </c>
      <c r="B38" s="113" t="e">
        <f t="shared" si="3"/>
        <v>#REF!</v>
      </c>
      <c r="C38" s="113" t="e">
        <f t="shared" ref="C38:BD38" si="10">ROUND(C17*0.85,)+35</f>
        <v>#REF!</v>
      </c>
      <c r="D38" s="113" t="e">
        <f t="shared" si="10"/>
        <v>#REF!</v>
      </c>
      <c r="E38" s="113" t="e">
        <f t="shared" si="10"/>
        <v>#REF!</v>
      </c>
      <c r="F38" s="113" t="e">
        <f t="shared" si="10"/>
        <v>#REF!</v>
      </c>
      <c r="G38" s="113" t="e">
        <f t="shared" si="10"/>
        <v>#REF!</v>
      </c>
      <c r="H38" s="113" t="e">
        <f t="shared" si="10"/>
        <v>#REF!</v>
      </c>
      <c r="I38" s="113" t="e">
        <f t="shared" si="10"/>
        <v>#REF!</v>
      </c>
      <c r="J38" s="113" t="e">
        <f t="shared" si="10"/>
        <v>#REF!</v>
      </c>
      <c r="K38" s="113" t="e">
        <f t="shared" si="10"/>
        <v>#REF!</v>
      </c>
      <c r="L38" s="113" t="e">
        <f t="shared" si="10"/>
        <v>#REF!</v>
      </c>
      <c r="M38" s="113" t="e">
        <f t="shared" si="10"/>
        <v>#REF!</v>
      </c>
      <c r="N38" s="113" t="e">
        <f t="shared" si="10"/>
        <v>#REF!</v>
      </c>
      <c r="O38" s="113" t="e">
        <f t="shared" si="10"/>
        <v>#REF!</v>
      </c>
      <c r="P38" s="113" t="e">
        <f t="shared" si="10"/>
        <v>#REF!</v>
      </c>
      <c r="Q38" s="113" t="e">
        <f t="shared" si="10"/>
        <v>#REF!</v>
      </c>
      <c r="R38" s="113" t="e">
        <f t="shared" si="10"/>
        <v>#REF!</v>
      </c>
      <c r="S38" s="113" t="e">
        <f t="shared" si="10"/>
        <v>#REF!</v>
      </c>
      <c r="T38" s="113" t="e">
        <f t="shared" si="10"/>
        <v>#REF!</v>
      </c>
      <c r="U38" s="113" t="e">
        <f t="shared" si="10"/>
        <v>#REF!</v>
      </c>
      <c r="V38" s="113" t="e">
        <f t="shared" si="10"/>
        <v>#REF!</v>
      </c>
      <c r="W38" s="113" t="e">
        <f t="shared" si="10"/>
        <v>#REF!</v>
      </c>
      <c r="X38" s="113" t="e">
        <f t="shared" si="10"/>
        <v>#REF!</v>
      </c>
      <c r="Y38" s="113" t="e">
        <f t="shared" si="10"/>
        <v>#REF!</v>
      </c>
      <c r="Z38" s="113" t="e">
        <f t="shared" si="10"/>
        <v>#REF!</v>
      </c>
      <c r="AA38" s="113" t="e">
        <f t="shared" si="10"/>
        <v>#REF!</v>
      </c>
      <c r="AB38" s="113" t="e">
        <f t="shared" si="10"/>
        <v>#REF!</v>
      </c>
      <c r="AC38" s="113" t="e">
        <f t="shared" si="10"/>
        <v>#REF!</v>
      </c>
      <c r="AD38" s="113" t="e">
        <f t="shared" si="10"/>
        <v>#REF!</v>
      </c>
      <c r="AE38" s="113" t="e">
        <f t="shared" si="10"/>
        <v>#REF!</v>
      </c>
      <c r="AF38" s="113" t="e">
        <f t="shared" si="10"/>
        <v>#REF!</v>
      </c>
      <c r="AG38" s="113" t="e">
        <f t="shared" si="10"/>
        <v>#REF!</v>
      </c>
      <c r="AH38" s="113" t="e">
        <f t="shared" si="10"/>
        <v>#REF!</v>
      </c>
      <c r="AI38" s="113" t="e">
        <f t="shared" si="10"/>
        <v>#REF!</v>
      </c>
      <c r="AJ38" s="113" t="e">
        <f t="shared" si="10"/>
        <v>#REF!</v>
      </c>
      <c r="AK38" s="113" t="e">
        <f t="shared" si="10"/>
        <v>#REF!</v>
      </c>
      <c r="AL38" s="113" t="e">
        <f t="shared" si="10"/>
        <v>#REF!</v>
      </c>
      <c r="AM38" s="113" t="e">
        <f t="shared" si="10"/>
        <v>#REF!</v>
      </c>
      <c r="AN38" s="113" t="e">
        <f t="shared" si="10"/>
        <v>#REF!</v>
      </c>
      <c r="AO38" s="113" t="e">
        <f t="shared" si="10"/>
        <v>#REF!</v>
      </c>
      <c r="AP38" s="113" t="e">
        <f t="shared" si="10"/>
        <v>#REF!</v>
      </c>
      <c r="AQ38" s="113" t="e">
        <f t="shared" si="10"/>
        <v>#REF!</v>
      </c>
      <c r="AR38" s="113" t="e">
        <f t="shared" si="10"/>
        <v>#REF!</v>
      </c>
      <c r="AS38" s="113" t="e">
        <f t="shared" si="10"/>
        <v>#REF!</v>
      </c>
      <c r="AT38" s="113" t="e">
        <f t="shared" si="10"/>
        <v>#REF!</v>
      </c>
      <c r="AU38" s="113" t="e">
        <f t="shared" si="10"/>
        <v>#REF!</v>
      </c>
      <c r="AV38" s="113" t="e">
        <f t="shared" si="10"/>
        <v>#REF!</v>
      </c>
      <c r="AW38" s="113" t="e">
        <f t="shared" si="10"/>
        <v>#REF!</v>
      </c>
      <c r="AX38" s="113" t="e">
        <f t="shared" si="10"/>
        <v>#REF!</v>
      </c>
      <c r="AY38" s="113" t="e">
        <f t="shared" si="10"/>
        <v>#REF!</v>
      </c>
      <c r="AZ38" s="113" t="e">
        <f t="shared" si="10"/>
        <v>#REF!</v>
      </c>
      <c r="BA38" s="113" t="e">
        <f t="shared" si="10"/>
        <v>#REF!</v>
      </c>
      <c r="BB38" s="113" t="e">
        <f t="shared" si="10"/>
        <v>#REF!</v>
      </c>
      <c r="BC38" s="113" t="e">
        <f t="shared" si="10"/>
        <v>#REF!</v>
      </c>
      <c r="BD38" s="113" t="e">
        <f t="shared" si="10"/>
        <v>#REF!</v>
      </c>
    </row>
    <row r="39" spans="1:56" x14ac:dyDescent="0.2">
      <c r="A39" s="86" t="s">
        <v>138</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row>
    <row r="40" spans="1:56" x14ac:dyDescent="0.2">
      <c r="A40" s="87" t="s">
        <v>78</v>
      </c>
      <c r="B40" s="113" t="e">
        <f t="shared" si="3"/>
        <v>#REF!</v>
      </c>
      <c r="C40" s="113" t="e">
        <f t="shared" ref="C40:BD40" si="11">ROUND(C19*0.85,)+35</f>
        <v>#REF!</v>
      </c>
      <c r="D40" s="113" t="e">
        <f t="shared" si="11"/>
        <v>#REF!</v>
      </c>
      <c r="E40" s="113" t="e">
        <f t="shared" si="11"/>
        <v>#REF!</v>
      </c>
      <c r="F40" s="113" t="e">
        <f t="shared" si="11"/>
        <v>#REF!</v>
      </c>
      <c r="G40" s="113" t="e">
        <f t="shared" si="11"/>
        <v>#REF!</v>
      </c>
      <c r="H40" s="113" t="e">
        <f t="shared" si="11"/>
        <v>#REF!</v>
      </c>
      <c r="I40" s="113" t="e">
        <f t="shared" si="11"/>
        <v>#REF!</v>
      </c>
      <c r="J40" s="113" t="e">
        <f t="shared" si="11"/>
        <v>#REF!</v>
      </c>
      <c r="K40" s="113" t="e">
        <f t="shared" si="11"/>
        <v>#REF!</v>
      </c>
      <c r="L40" s="113" t="e">
        <f t="shared" si="11"/>
        <v>#REF!</v>
      </c>
      <c r="M40" s="113" t="e">
        <f t="shared" si="11"/>
        <v>#REF!</v>
      </c>
      <c r="N40" s="113" t="e">
        <f t="shared" si="11"/>
        <v>#REF!</v>
      </c>
      <c r="O40" s="113" t="e">
        <f t="shared" si="11"/>
        <v>#REF!</v>
      </c>
      <c r="P40" s="113" t="e">
        <f t="shared" si="11"/>
        <v>#REF!</v>
      </c>
      <c r="Q40" s="113" t="e">
        <f t="shared" si="11"/>
        <v>#REF!</v>
      </c>
      <c r="R40" s="113" t="e">
        <f t="shared" si="11"/>
        <v>#REF!</v>
      </c>
      <c r="S40" s="113" t="e">
        <f t="shared" si="11"/>
        <v>#REF!</v>
      </c>
      <c r="T40" s="113" t="e">
        <f t="shared" si="11"/>
        <v>#REF!</v>
      </c>
      <c r="U40" s="113" t="e">
        <f t="shared" si="11"/>
        <v>#REF!</v>
      </c>
      <c r="V40" s="113" t="e">
        <f t="shared" si="11"/>
        <v>#REF!</v>
      </c>
      <c r="W40" s="113" t="e">
        <f t="shared" si="11"/>
        <v>#REF!</v>
      </c>
      <c r="X40" s="113" t="e">
        <f t="shared" si="11"/>
        <v>#REF!</v>
      </c>
      <c r="Y40" s="113" t="e">
        <f t="shared" si="11"/>
        <v>#REF!</v>
      </c>
      <c r="Z40" s="113" t="e">
        <f t="shared" si="11"/>
        <v>#REF!</v>
      </c>
      <c r="AA40" s="113" t="e">
        <f t="shared" si="11"/>
        <v>#REF!</v>
      </c>
      <c r="AB40" s="113" t="e">
        <f t="shared" si="11"/>
        <v>#REF!</v>
      </c>
      <c r="AC40" s="113" t="e">
        <f t="shared" si="11"/>
        <v>#REF!</v>
      </c>
      <c r="AD40" s="113" t="e">
        <f t="shared" si="11"/>
        <v>#REF!</v>
      </c>
      <c r="AE40" s="113" t="e">
        <f t="shared" si="11"/>
        <v>#REF!</v>
      </c>
      <c r="AF40" s="113" t="e">
        <f t="shared" si="11"/>
        <v>#REF!</v>
      </c>
      <c r="AG40" s="113" t="e">
        <f t="shared" si="11"/>
        <v>#REF!</v>
      </c>
      <c r="AH40" s="113" t="e">
        <f t="shared" si="11"/>
        <v>#REF!</v>
      </c>
      <c r="AI40" s="113" t="e">
        <f t="shared" si="11"/>
        <v>#REF!</v>
      </c>
      <c r="AJ40" s="113" t="e">
        <f t="shared" si="11"/>
        <v>#REF!</v>
      </c>
      <c r="AK40" s="113" t="e">
        <f t="shared" si="11"/>
        <v>#REF!</v>
      </c>
      <c r="AL40" s="113" t="e">
        <f t="shared" si="11"/>
        <v>#REF!</v>
      </c>
      <c r="AM40" s="113" t="e">
        <f t="shared" si="11"/>
        <v>#REF!</v>
      </c>
      <c r="AN40" s="113" t="e">
        <f t="shared" si="11"/>
        <v>#REF!</v>
      </c>
      <c r="AO40" s="113" t="e">
        <f t="shared" si="11"/>
        <v>#REF!</v>
      </c>
      <c r="AP40" s="113" t="e">
        <f t="shared" si="11"/>
        <v>#REF!</v>
      </c>
      <c r="AQ40" s="113" t="e">
        <f t="shared" si="11"/>
        <v>#REF!</v>
      </c>
      <c r="AR40" s="113" t="e">
        <f t="shared" si="11"/>
        <v>#REF!</v>
      </c>
      <c r="AS40" s="113" t="e">
        <f t="shared" si="11"/>
        <v>#REF!</v>
      </c>
      <c r="AT40" s="113" t="e">
        <f t="shared" si="11"/>
        <v>#REF!</v>
      </c>
      <c r="AU40" s="113" t="e">
        <f t="shared" si="11"/>
        <v>#REF!</v>
      </c>
      <c r="AV40" s="113" t="e">
        <f t="shared" si="11"/>
        <v>#REF!</v>
      </c>
      <c r="AW40" s="113" t="e">
        <f t="shared" si="11"/>
        <v>#REF!</v>
      </c>
      <c r="AX40" s="113" t="e">
        <f t="shared" si="11"/>
        <v>#REF!</v>
      </c>
      <c r="AY40" s="113" t="e">
        <f t="shared" si="11"/>
        <v>#REF!</v>
      </c>
      <c r="AZ40" s="113" t="e">
        <f t="shared" si="11"/>
        <v>#REF!</v>
      </c>
      <c r="BA40" s="113" t="e">
        <f t="shared" si="11"/>
        <v>#REF!</v>
      </c>
      <c r="BB40" s="113" t="e">
        <f t="shared" si="11"/>
        <v>#REF!</v>
      </c>
      <c r="BC40" s="113" t="e">
        <f t="shared" si="11"/>
        <v>#REF!</v>
      </c>
      <c r="BD40" s="113" t="e">
        <f t="shared" si="11"/>
        <v>#REF!</v>
      </c>
    </row>
    <row r="41" spans="1:56" x14ac:dyDescent="0.2">
      <c r="A41" s="86" t="s">
        <v>137</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row>
    <row r="42" spans="1:56" x14ac:dyDescent="0.2">
      <c r="A42" s="87" t="s">
        <v>67</v>
      </c>
      <c r="B42" s="113" t="e">
        <f t="shared" si="3"/>
        <v>#REF!</v>
      </c>
      <c r="C42" s="113" t="e">
        <f t="shared" ref="C42:BD42" si="12">ROUND(C21*0.85,)+35</f>
        <v>#REF!</v>
      </c>
      <c r="D42" s="113" t="e">
        <f t="shared" si="12"/>
        <v>#REF!</v>
      </c>
      <c r="E42" s="113" t="e">
        <f t="shared" si="12"/>
        <v>#REF!</v>
      </c>
      <c r="F42" s="113" t="e">
        <f t="shared" si="12"/>
        <v>#REF!</v>
      </c>
      <c r="G42" s="113" t="e">
        <f t="shared" si="12"/>
        <v>#REF!</v>
      </c>
      <c r="H42" s="113" t="e">
        <f t="shared" si="12"/>
        <v>#REF!</v>
      </c>
      <c r="I42" s="113" t="e">
        <f t="shared" si="12"/>
        <v>#REF!</v>
      </c>
      <c r="J42" s="113" t="e">
        <f t="shared" si="12"/>
        <v>#REF!</v>
      </c>
      <c r="K42" s="113" t="e">
        <f t="shared" si="12"/>
        <v>#REF!</v>
      </c>
      <c r="L42" s="113" t="e">
        <f t="shared" si="12"/>
        <v>#REF!</v>
      </c>
      <c r="M42" s="113" t="e">
        <f t="shared" si="12"/>
        <v>#REF!</v>
      </c>
      <c r="N42" s="113" t="e">
        <f t="shared" si="12"/>
        <v>#REF!</v>
      </c>
      <c r="O42" s="113" t="e">
        <f t="shared" si="12"/>
        <v>#REF!</v>
      </c>
      <c r="P42" s="113" t="e">
        <f t="shared" si="12"/>
        <v>#REF!</v>
      </c>
      <c r="Q42" s="113" t="e">
        <f t="shared" si="12"/>
        <v>#REF!</v>
      </c>
      <c r="R42" s="113" t="e">
        <f t="shared" si="12"/>
        <v>#REF!</v>
      </c>
      <c r="S42" s="113" t="e">
        <f t="shared" si="12"/>
        <v>#REF!</v>
      </c>
      <c r="T42" s="113" t="e">
        <f t="shared" si="12"/>
        <v>#REF!</v>
      </c>
      <c r="U42" s="113" t="e">
        <f t="shared" si="12"/>
        <v>#REF!</v>
      </c>
      <c r="V42" s="113" t="e">
        <f t="shared" si="12"/>
        <v>#REF!</v>
      </c>
      <c r="W42" s="113" t="e">
        <f t="shared" si="12"/>
        <v>#REF!</v>
      </c>
      <c r="X42" s="113" t="e">
        <f t="shared" si="12"/>
        <v>#REF!</v>
      </c>
      <c r="Y42" s="113" t="e">
        <f t="shared" si="12"/>
        <v>#REF!</v>
      </c>
      <c r="Z42" s="113" t="e">
        <f t="shared" si="12"/>
        <v>#REF!</v>
      </c>
      <c r="AA42" s="113" t="e">
        <f t="shared" si="12"/>
        <v>#REF!</v>
      </c>
      <c r="AB42" s="113" t="e">
        <f t="shared" si="12"/>
        <v>#REF!</v>
      </c>
      <c r="AC42" s="113" t="e">
        <f t="shared" si="12"/>
        <v>#REF!</v>
      </c>
      <c r="AD42" s="113" t="e">
        <f t="shared" si="12"/>
        <v>#REF!</v>
      </c>
      <c r="AE42" s="113" t="e">
        <f t="shared" si="12"/>
        <v>#REF!</v>
      </c>
      <c r="AF42" s="113" t="e">
        <f t="shared" si="12"/>
        <v>#REF!</v>
      </c>
      <c r="AG42" s="113" t="e">
        <f t="shared" si="12"/>
        <v>#REF!</v>
      </c>
      <c r="AH42" s="113" t="e">
        <f t="shared" si="12"/>
        <v>#REF!</v>
      </c>
      <c r="AI42" s="113" t="e">
        <f t="shared" si="12"/>
        <v>#REF!</v>
      </c>
      <c r="AJ42" s="113" t="e">
        <f t="shared" si="12"/>
        <v>#REF!</v>
      </c>
      <c r="AK42" s="113" t="e">
        <f t="shared" si="12"/>
        <v>#REF!</v>
      </c>
      <c r="AL42" s="113" t="e">
        <f t="shared" si="12"/>
        <v>#REF!</v>
      </c>
      <c r="AM42" s="113" t="e">
        <f t="shared" si="12"/>
        <v>#REF!</v>
      </c>
      <c r="AN42" s="113" t="e">
        <f t="shared" si="12"/>
        <v>#REF!</v>
      </c>
      <c r="AO42" s="113" t="e">
        <f t="shared" si="12"/>
        <v>#REF!</v>
      </c>
      <c r="AP42" s="113" t="e">
        <f t="shared" si="12"/>
        <v>#REF!</v>
      </c>
      <c r="AQ42" s="113" t="e">
        <f t="shared" si="12"/>
        <v>#REF!</v>
      </c>
      <c r="AR42" s="113" t="e">
        <f t="shared" si="12"/>
        <v>#REF!</v>
      </c>
      <c r="AS42" s="113" t="e">
        <f t="shared" si="12"/>
        <v>#REF!</v>
      </c>
      <c r="AT42" s="113" t="e">
        <f t="shared" si="12"/>
        <v>#REF!</v>
      </c>
      <c r="AU42" s="113" t="e">
        <f t="shared" si="12"/>
        <v>#REF!</v>
      </c>
      <c r="AV42" s="113" t="e">
        <f t="shared" si="12"/>
        <v>#REF!</v>
      </c>
      <c r="AW42" s="113" t="e">
        <f t="shared" si="12"/>
        <v>#REF!</v>
      </c>
      <c r="AX42" s="113" t="e">
        <f t="shared" si="12"/>
        <v>#REF!</v>
      </c>
      <c r="AY42" s="113" t="e">
        <f t="shared" si="12"/>
        <v>#REF!</v>
      </c>
      <c r="AZ42" s="113" t="e">
        <f t="shared" si="12"/>
        <v>#REF!</v>
      </c>
      <c r="BA42" s="113" t="e">
        <f t="shared" si="12"/>
        <v>#REF!</v>
      </c>
      <c r="BB42" s="113" t="e">
        <f t="shared" si="12"/>
        <v>#REF!</v>
      </c>
      <c r="BC42" s="113" t="e">
        <f t="shared" si="12"/>
        <v>#REF!</v>
      </c>
      <c r="BD42" s="113" t="e">
        <f t="shared" si="12"/>
        <v>#REF!</v>
      </c>
    </row>
    <row r="43" spans="1:56" x14ac:dyDescent="0.2">
      <c r="A43" s="147"/>
    </row>
    <row r="44" spans="1:56" ht="10.35" customHeight="1" thickBot="1" x14ac:dyDescent="0.25">
      <c r="A44" s="77"/>
    </row>
    <row r="45" spans="1:56" ht="12.75" thickBot="1" x14ac:dyDescent="0.25">
      <c r="A45" s="149" t="s">
        <v>127</v>
      </c>
    </row>
    <row r="46" spans="1:56" x14ac:dyDescent="0.2">
      <c r="A46" s="223" t="s">
        <v>128</v>
      </c>
    </row>
    <row r="47" spans="1:56" x14ac:dyDescent="0.2">
      <c r="A47" s="223" t="s">
        <v>129</v>
      </c>
    </row>
    <row r="48" spans="1:56" ht="12" customHeight="1" x14ac:dyDescent="0.2">
      <c r="A48" s="97" t="s">
        <v>130</v>
      </c>
    </row>
    <row r="49" spans="1:1" x14ac:dyDescent="0.2">
      <c r="A49" s="223" t="s">
        <v>243</v>
      </c>
    </row>
    <row r="50" spans="1:1" ht="11.45" customHeight="1" x14ac:dyDescent="0.2">
      <c r="A50" s="77"/>
    </row>
    <row r="51" spans="1:1" x14ac:dyDescent="0.2">
      <c r="A51" s="161" t="s">
        <v>139</v>
      </c>
    </row>
    <row r="52" spans="1:1" x14ac:dyDescent="0.2">
      <c r="A52" s="257" t="s">
        <v>329</v>
      </c>
    </row>
    <row r="53" spans="1:1" ht="12.75" thickBot="1" x14ac:dyDescent="0.25">
      <c r="A53" s="20"/>
    </row>
    <row r="54" spans="1:1" ht="12.75" thickBot="1" x14ac:dyDescent="0.25">
      <c r="A54" s="245" t="s">
        <v>132</v>
      </c>
    </row>
    <row r="55" spans="1:1" ht="48" x14ac:dyDescent="0.2">
      <c r="A55" s="124" t="s">
        <v>161</v>
      </c>
    </row>
  </sheetData>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BD36"/>
  <sheetViews>
    <sheetView zoomScaleNormal="100" workbookViewId="0">
      <pane xSplit="1" topLeftCell="B1" activePane="topRight" state="frozen"/>
      <selection pane="topRight" activeCell="B4" sqref="B4:BD5"/>
    </sheetView>
  </sheetViews>
  <sheetFormatPr defaultColWidth="9" defaultRowHeight="12" x14ac:dyDescent="0.2"/>
  <cols>
    <col min="1" max="1" width="80.5703125" style="65" customWidth="1"/>
    <col min="2" max="16384" width="9" style="65"/>
  </cols>
  <sheetData>
    <row r="1" spans="1:56" ht="11.45" customHeight="1" x14ac:dyDescent="0.2">
      <c r="A1" s="83" t="s">
        <v>133</v>
      </c>
    </row>
    <row r="2" spans="1:56" ht="11.45" customHeight="1" x14ac:dyDescent="0.2">
      <c r="A2" s="207" t="s">
        <v>140</v>
      </c>
    </row>
    <row r="3" spans="1:56" ht="11.45" customHeight="1" x14ac:dyDescent="0.2">
      <c r="A3" s="207"/>
    </row>
    <row r="4" spans="1:56" ht="11.45" customHeight="1" x14ac:dyDescent="0.2">
      <c r="A4" s="207" t="s">
        <v>125</v>
      </c>
      <c r="B4" s="256" t="e">
        <f>'C завтраками| Bed and breakfast'!#REF!</f>
        <v>#REF!</v>
      </c>
      <c r="C4" s="256" t="e">
        <f>'C завтраками| Bed and breakfast'!#REF!</f>
        <v>#REF!</v>
      </c>
      <c r="D4" s="256" t="e">
        <f>'C завтраками| Bed and breakfast'!#REF!</f>
        <v>#REF!</v>
      </c>
      <c r="E4" s="256" t="e">
        <f>'C завтраками| Bed and breakfast'!#REF!</f>
        <v>#REF!</v>
      </c>
      <c r="F4" s="256" t="e">
        <f>'C завтраками| Bed and breakfast'!#REF!</f>
        <v>#REF!</v>
      </c>
      <c r="G4" s="256" t="e">
        <f>'C завтраками| Bed and breakfast'!#REF!</f>
        <v>#REF!</v>
      </c>
      <c r="H4" s="256" t="e">
        <f>'C завтраками| Bed and breakfast'!#REF!</f>
        <v>#REF!</v>
      </c>
      <c r="I4" s="256" t="e">
        <f>'C завтраками| Bed and breakfast'!#REF!</f>
        <v>#REF!</v>
      </c>
      <c r="J4" s="256" t="e">
        <f>'C завтраками| Bed and breakfast'!#REF!</f>
        <v>#REF!</v>
      </c>
      <c r="K4" s="256" t="e">
        <f>'C завтраками| Bed and breakfast'!#REF!</f>
        <v>#REF!</v>
      </c>
      <c r="L4" s="256" t="e">
        <f>'C завтраками| Bed and breakfast'!#REF!</f>
        <v>#REF!</v>
      </c>
      <c r="M4" s="256" t="e">
        <f>'C завтраками| Bed and breakfast'!#REF!</f>
        <v>#REF!</v>
      </c>
      <c r="N4" s="256" t="e">
        <f>'C завтраками| Bed and breakfast'!#REF!</f>
        <v>#REF!</v>
      </c>
      <c r="O4" s="256" t="e">
        <f>'C завтраками| Bed and breakfast'!#REF!</f>
        <v>#REF!</v>
      </c>
      <c r="P4" s="256" t="e">
        <f>'C завтраками| Bed and breakfast'!#REF!</f>
        <v>#REF!</v>
      </c>
      <c r="Q4" s="256" t="e">
        <f>'C завтраками| Bed and breakfast'!#REF!</f>
        <v>#REF!</v>
      </c>
      <c r="R4" s="256" t="e">
        <f>'C завтраками| Bed and breakfast'!#REF!</f>
        <v>#REF!</v>
      </c>
      <c r="S4" s="256" t="e">
        <f>'C завтраками| Bed and breakfast'!#REF!</f>
        <v>#REF!</v>
      </c>
      <c r="T4" s="256" t="e">
        <f>'C завтраками| Bed and breakfast'!#REF!</f>
        <v>#REF!</v>
      </c>
      <c r="U4" s="256" t="e">
        <f>'C завтраками| Bed and breakfast'!#REF!</f>
        <v>#REF!</v>
      </c>
      <c r="V4" s="256" t="e">
        <f>'C завтраками| Bed and breakfast'!#REF!</f>
        <v>#REF!</v>
      </c>
      <c r="W4" s="256" t="e">
        <f>'C завтраками| Bed and breakfast'!#REF!</f>
        <v>#REF!</v>
      </c>
      <c r="X4" s="256" t="e">
        <f>'C завтраками| Bed and breakfast'!#REF!</f>
        <v>#REF!</v>
      </c>
      <c r="Y4" s="256" t="e">
        <f>'C завтраками| Bed and breakfast'!#REF!</f>
        <v>#REF!</v>
      </c>
      <c r="Z4" s="256" t="e">
        <f>'C завтраками| Bed and breakfast'!#REF!</f>
        <v>#REF!</v>
      </c>
      <c r="AA4" s="256" t="e">
        <f>'C завтраками| Bed and breakfast'!#REF!</f>
        <v>#REF!</v>
      </c>
      <c r="AB4" s="256" t="e">
        <f>'C завтраками| Bed and breakfast'!#REF!</f>
        <v>#REF!</v>
      </c>
      <c r="AC4" s="256" t="e">
        <f>'C завтраками| Bed and breakfast'!#REF!</f>
        <v>#REF!</v>
      </c>
      <c r="AD4" s="256" t="e">
        <f>'C завтраками| Bed and breakfast'!#REF!</f>
        <v>#REF!</v>
      </c>
      <c r="AE4" s="256" t="e">
        <f>'C завтраками| Bed and breakfast'!#REF!</f>
        <v>#REF!</v>
      </c>
      <c r="AF4" s="256" t="e">
        <f>'C завтраками| Bed and breakfast'!#REF!</f>
        <v>#REF!</v>
      </c>
      <c r="AG4" s="256" t="e">
        <f>'C завтраками| Bed and breakfast'!#REF!</f>
        <v>#REF!</v>
      </c>
      <c r="AH4" s="256" t="e">
        <f>'C завтраками| Bed and breakfast'!#REF!</f>
        <v>#REF!</v>
      </c>
      <c r="AI4" s="256" t="e">
        <f>'C завтраками| Bed and breakfast'!#REF!</f>
        <v>#REF!</v>
      </c>
      <c r="AJ4" s="256" t="e">
        <f>'C завтраками| Bed and breakfast'!#REF!</f>
        <v>#REF!</v>
      </c>
      <c r="AK4" s="256" t="e">
        <f>'C завтраками| Bed and breakfast'!#REF!</f>
        <v>#REF!</v>
      </c>
      <c r="AL4" s="256" t="e">
        <f>'C завтраками| Bed and breakfast'!#REF!</f>
        <v>#REF!</v>
      </c>
      <c r="AM4" s="256" t="e">
        <f>'C завтраками| Bed and breakfast'!#REF!</f>
        <v>#REF!</v>
      </c>
      <c r="AN4" s="256" t="e">
        <f>'C завтраками| Bed and breakfast'!#REF!</f>
        <v>#REF!</v>
      </c>
      <c r="AO4" s="256" t="e">
        <f>'C завтраками| Bed and breakfast'!#REF!</f>
        <v>#REF!</v>
      </c>
      <c r="AP4" s="256" t="e">
        <f>'C завтраками| Bed and breakfast'!#REF!</f>
        <v>#REF!</v>
      </c>
      <c r="AQ4" s="256" t="e">
        <f>'C завтраками| Bed and breakfast'!#REF!</f>
        <v>#REF!</v>
      </c>
      <c r="AR4" s="256" t="e">
        <f>'C завтраками| Bed and breakfast'!#REF!</f>
        <v>#REF!</v>
      </c>
      <c r="AS4" s="256" t="e">
        <f>'C завтраками| Bed and breakfast'!#REF!</f>
        <v>#REF!</v>
      </c>
      <c r="AT4" s="256" t="e">
        <f>'C завтраками| Bed and breakfast'!#REF!</f>
        <v>#REF!</v>
      </c>
      <c r="AU4" s="256" t="e">
        <f>'C завтраками| Bed and breakfast'!#REF!</f>
        <v>#REF!</v>
      </c>
      <c r="AV4" s="256" t="e">
        <f>'C завтраками| Bed and breakfast'!#REF!</f>
        <v>#REF!</v>
      </c>
      <c r="AW4" s="256" t="e">
        <f>'C завтраками| Bed and breakfast'!#REF!</f>
        <v>#REF!</v>
      </c>
      <c r="AX4" s="256" t="e">
        <f>'C завтраками| Bed and breakfast'!#REF!</f>
        <v>#REF!</v>
      </c>
      <c r="AY4" s="256" t="e">
        <f>'C завтраками| Bed and breakfast'!#REF!</f>
        <v>#REF!</v>
      </c>
      <c r="AZ4" s="256" t="e">
        <f>'C завтраками| Bed and breakfast'!#REF!</f>
        <v>#REF!</v>
      </c>
      <c r="BA4" s="256" t="e">
        <f>'C завтраками| Bed and breakfast'!#REF!</f>
        <v>#REF!</v>
      </c>
      <c r="BB4" s="256" t="e">
        <f>'C завтраками| Bed and breakfast'!#REF!</f>
        <v>#REF!</v>
      </c>
      <c r="BC4" s="256" t="e">
        <f>'C завтраками| Bed and breakfast'!#REF!</f>
        <v>#REF!</v>
      </c>
      <c r="BD4" s="256" t="e">
        <f>'C завтраками| Bed and breakfast'!#REF!</f>
        <v>#REF!</v>
      </c>
    </row>
    <row r="5" spans="1:56" s="34" customFormat="1" ht="21.6" customHeight="1" x14ac:dyDescent="0.2">
      <c r="A5" s="67" t="s">
        <v>124</v>
      </c>
      <c r="B5" s="256" t="e">
        <f>'C завтраками| Bed and breakfast'!#REF!</f>
        <v>#REF!</v>
      </c>
      <c r="C5" s="256" t="e">
        <f>'C завтраками| Bed and breakfast'!#REF!</f>
        <v>#REF!</v>
      </c>
      <c r="D5" s="256" t="e">
        <f>'C завтраками| Bed and breakfast'!#REF!</f>
        <v>#REF!</v>
      </c>
      <c r="E5" s="256" t="e">
        <f>'C завтраками| Bed and breakfast'!#REF!</f>
        <v>#REF!</v>
      </c>
      <c r="F5" s="256" t="e">
        <f>'C завтраками| Bed and breakfast'!#REF!</f>
        <v>#REF!</v>
      </c>
      <c r="G5" s="256" t="e">
        <f>'C завтраками| Bed and breakfast'!#REF!</f>
        <v>#REF!</v>
      </c>
      <c r="H5" s="256" t="e">
        <f>'C завтраками| Bed and breakfast'!#REF!</f>
        <v>#REF!</v>
      </c>
      <c r="I5" s="256" t="e">
        <f>'C завтраками| Bed and breakfast'!#REF!</f>
        <v>#REF!</v>
      </c>
      <c r="J5" s="256" t="e">
        <f>'C завтраками| Bed and breakfast'!#REF!</f>
        <v>#REF!</v>
      </c>
      <c r="K5" s="256" t="e">
        <f>'C завтраками| Bed and breakfast'!#REF!</f>
        <v>#REF!</v>
      </c>
      <c r="L5" s="256" t="e">
        <f>'C завтраками| Bed and breakfast'!#REF!</f>
        <v>#REF!</v>
      </c>
      <c r="M5" s="256" t="e">
        <f>'C завтраками| Bed and breakfast'!#REF!</f>
        <v>#REF!</v>
      </c>
      <c r="N5" s="256" t="e">
        <f>'C завтраками| Bed and breakfast'!#REF!</f>
        <v>#REF!</v>
      </c>
      <c r="O5" s="256" t="e">
        <f>'C завтраками| Bed and breakfast'!#REF!</f>
        <v>#REF!</v>
      </c>
      <c r="P5" s="256" t="e">
        <f>'C завтраками| Bed and breakfast'!#REF!</f>
        <v>#REF!</v>
      </c>
      <c r="Q5" s="256" t="e">
        <f>'C завтраками| Bed and breakfast'!#REF!</f>
        <v>#REF!</v>
      </c>
      <c r="R5" s="256" t="e">
        <f>'C завтраками| Bed and breakfast'!#REF!</f>
        <v>#REF!</v>
      </c>
      <c r="S5" s="256" t="e">
        <f>'C завтраками| Bed and breakfast'!#REF!</f>
        <v>#REF!</v>
      </c>
      <c r="T5" s="256" t="e">
        <f>'C завтраками| Bed and breakfast'!#REF!</f>
        <v>#REF!</v>
      </c>
      <c r="U5" s="256" t="e">
        <f>'C завтраками| Bed and breakfast'!#REF!</f>
        <v>#REF!</v>
      </c>
      <c r="V5" s="256" t="e">
        <f>'C завтраками| Bed and breakfast'!#REF!</f>
        <v>#REF!</v>
      </c>
      <c r="W5" s="256" t="e">
        <f>'C завтраками| Bed and breakfast'!#REF!</f>
        <v>#REF!</v>
      </c>
      <c r="X5" s="256" t="e">
        <f>'C завтраками| Bed and breakfast'!#REF!</f>
        <v>#REF!</v>
      </c>
      <c r="Y5" s="256" t="e">
        <f>'C завтраками| Bed and breakfast'!#REF!</f>
        <v>#REF!</v>
      </c>
      <c r="Z5" s="256" t="e">
        <f>'C завтраками| Bed and breakfast'!#REF!</f>
        <v>#REF!</v>
      </c>
      <c r="AA5" s="256" t="e">
        <f>'C завтраками| Bed and breakfast'!#REF!</f>
        <v>#REF!</v>
      </c>
      <c r="AB5" s="256" t="e">
        <f>'C завтраками| Bed and breakfast'!#REF!</f>
        <v>#REF!</v>
      </c>
      <c r="AC5" s="256" t="e">
        <f>'C завтраками| Bed and breakfast'!#REF!</f>
        <v>#REF!</v>
      </c>
      <c r="AD5" s="256" t="e">
        <f>'C завтраками| Bed and breakfast'!#REF!</f>
        <v>#REF!</v>
      </c>
      <c r="AE5" s="256" t="e">
        <f>'C завтраками| Bed and breakfast'!#REF!</f>
        <v>#REF!</v>
      </c>
      <c r="AF5" s="256" t="e">
        <f>'C завтраками| Bed and breakfast'!#REF!</f>
        <v>#REF!</v>
      </c>
      <c r="AG5" s="256" t="e">
        <f>'C завтраками| Bed and breakfast'!#REF!</f>
        <v>#REF!</v>
      </c>
      <c r="AH5" s="256" t="e">
        <f>'C завтраками| Bed and breakfast'!#REF!</f>
        <v>#REF!</v>
      </c>
      <c r="AI5" s="256" t="e">
        <f>'C завтраками| Bed and breakfast'!#REF!</f>
        <v>#REF!</v>
      </c>
      <c r="AJ5" s="256" t="e">
        <f>'C завтраками| Bed and breakfast'!#REF!</f>
        <v>#REF!</v>
      </c>
      <c r="AK5" s="256" t="e">
        <f>'C завтраками| Bed and breakfast'!#REF!</f>
        <v>#REF!</v>
      </c>
      <c r="AL5" s="256" t="e">
        <f>'C завтраками| Bed and breakfast'!#REF!</f>
        <v>#REF!</v>
      </c>
      <c r="AM5" s="256" t="e">
        <f>'C завтраками| Bed and breakfast'!#REF!</f>
        <v>#REF!</v>
      </c>
      <c r="AN5" s="256" t="e">
        <f>'C завтраками| Bed and breakfast'!#REF!</f>
        <v>#REF!</v>
      </c>
      <c r="AO5" s="256" t="e">
        <f>'C завтраками| Bed and breakfast'!#REF!</f>
        <v>#REF!</v>
      </c>
      <c r="AP5" s="256" t="e">
        <f>'C завтраками| Bed and breakfast'!#REF!</f>
        <v>#REF!</v>
      </c>
      <c r="AQ5" s="256" t="e">
        <f>'C завтраками| Bed and breakfast'!#REF!</f>
        <v>#REF!</v>
      </c>
      <c r="AR5" s="256" t="e">
        <f>'C завтраками| Bed and breakfast'!#REF!</f>
        <v>#REF!</v>
      </c>
      <c r="AS5" s="256" t="e">
        <f>'C завтраками| Bed and breakfast'!#REF!</f>
        <v>#REF!</v>
      </c>
      <c r="AT5" s="256" t="e">
        <f>'C завтраками| Bed and breakfast'!#REF!</f>
        <v>#REF!</v>
      </c>
      <c r="AU5" s="256" t="e">
        <f>'C завтраками| Bed and breakfast'!#REF!</f>
        <v>#REF!</v>
      </c>
      <c r="AV5" s="256" t="e">
        <f>'C завтраками| Bed and breakfast'!#REF!</f>
        <v>#REF!</v>
      </c>
      <c r="AW5" s="256" t="e">
        <f>'C завтраками| Bed and breakfast'!#REF!</f>
        <v>#REF!</v>
      </c>
      <c r="AX5" s="256" t="e">
        <f>'C завтраками| Bed and breakfast'!#REF!</f>
        <v>#REF!</v>
      </c>
      <c r="AY5" s="256" t="e">
        <f>'C завтраками| Bed and breakfast'!#REF!</f>
        <v>#REF!</v>
      </c>
      <c r="AZ5" s="256" t="e">
        <f>'C завтраками| Bed and breakfast'!#REF!</f>
        <v>#REF!</v>
      </c>
      <c r="BA5" s="256" t="e">
        <f>'C завтраками| Bed and breakfast'!#REF!</f>
        <v>#REF!</v>
      </c>
      <c r="BB5" s="256" t="e">
        <f>'C завтраками| Bed and breakfast'!#REF!</f>
        <v>#REF!</v>
      </c>
      <c r="BC5" s="256" t="e">
        <f>'C завтраками| Bed and breakfast'!#REF!</f>
        <v>#REF!</v>
      </c>
      <c r="BD5" s="256" t="e">
        <f>'C завтраками| Bed and breakfast'!#REF!</f>
        <v>#REF!</v>
      </c>
    </row>
    <row r="6" spans="1:56" x14ac:dyDescent="0.2">
      <c r="A6" s="73" t="s">
        <v>144</v>
      </c>
    </row>
    <row r="7" spans="1:56" x14ac:dyDescent="0.2">
      <c r="A7" s="74">
        <v>1</v>
      </c>
      <c r="B7" s="113" t="e">
        <f>'C завтраками| Bed and breakfast'!#REF!*0.9</f>
        <v>#REF!</v>
      </c>
      <c r="C7" s="113" t="e">
        <f>'C завтраками| Bed and breakfast'!#REF!*0.9</f>
        <v>#REF!</v>
      </c>
      <c r="D7" s="113" t="e">
        <f>'C завтраками| Bed and breakfast'!#REF!*0.9</f>
        <v>#REF!</v>
      </c>
      <c r="E7" s="113" t="e">
        <f>'C завтраками| Bed and breakfast'!#REF!*0.9</f>
        <v>#REF!</v>
      </c>
      <c r="F7" s="113" t="e">
        <f>'C завтраками| Bed and breakfast'!#REF!*0.9</f>
        <v>#REF!</v>
      </c>
      <c r="G7" s="113" t="e">
        <f>'C завтраками| Bed and breakfast'!#REF!*0.9</f>
        <v>#REF!</v>
      </c>
      <c r="H7" s="113" t="e">
        <f>'C завтраками| Bed and breakfast'!#REF!*0.9</f>
        <v>#REF!</v>
      </c>
      <c r="I7" s="113" t="e">
        <f>'C завтраками| Bed and breakfast'!#REF!*0.9</f>
        <v>#REF!</v>
      </c>
      <c r="J7" s="113" t="e">
        <f>'C завтраками| Bed and breakfast'!#REF!*0.9</f>
        <v>#REF!</v>
      </c>
      <c r="K7" s="113" t="e">
        <f>'C завтраками| Bed and breakfast'!#REF!*0.9</f>
        <v>#REF!</v>
      </c>
      <c r="L7" s="113" t="e">
        <f>'C завтраками| Bed and breakfast'!#REF!*0.9</f>
        <v>#REF!</v>
      </c>
      <c r="M7" s="113" t="e">
        <f>'C завтраками| Bed and breakfast'!#REF!*0.9</f>
        <v>#REF!</v>
      </c>
      <c r="N7" s="113" t="e">
        <f>'C завтраками| Bed and breakfast'!#REF!*0.9</f>
        <v>#REF!</v>
      </c>
      <c r="O7" s="113" t="e">
        <f>'C завтраками| Bed and breakfast'!#REF!*0.9</f>
        <v>#REF!</v>
      </c>
      <c r="P7" s="113" t="e">
        <f>'C завтраками| Bed and breakfast'!#REF!*0.9</f>
        <v>#REF!</v>
      </c>
      <c r="Q7" s="113" t="e">
        <f>'C завтраками| Bed and breakfast'!#REF!*0.9</f>
        <v>#REF!</v>
      </c>
      <c r="R7" s="113" t="e">
        <f>'C завтраками| Bed and breakfast'!#REF!*0.9</f>
        <v>#REF!</v>
      </c>
      <c r="S7" s="113" t="e">
        <f>'C завтраками| Bed and breakfast'!#REF!*0.9</f>
        <v>#REF!</v>
      </c>
      <c r="T7" s="113" t="e">
        <f>'C завтраками| Bed and breakfast'!#REF!*0.9</f>
        <v>#REF!</v>
      </c>
      <c r="U7" s="113" t="e">
        <f>'C завтраками| Bed and breakfast'!#REF!*0.9</f>
        <v>#REF!</v>
      </c>
      <c r="V7" s="113" t="e">
        <f>'C завтраками| Bed and breakfast'!#REF!*0.9</f>
        <v>#REF!</v>
      </c>
      <c r="W7" s="113" t="e">
        <f>'C завтраками| Bed and breakfast'!#REF!*0.9</f>
        <v>#REF!</v>
      </c>
      <c r="X7" s="113" t="e">
        <f>'C завтраками| Bed and breakfast'!#REF!*0.9</f>
        <v>#REF!</v>
      </c>
      <c r="Y7" s="113" t="e">
        <f>'C завтраками| Bed and breakfast'!#REF!*0.9</f>
        <v>#REF!</v>
      </c>
      <c r="Z7" s="113" t="e">
        <f>'C завтраками| Bed and breakfast'!#REF!*0.9</f>
        <v>#REF!</v>
      </c>
      <c r="AA7" s="113" t="e">
        <f>'C завтраками| Bed and breakfast'!#REF!*0.9</f>
        <v>#REF!</v>
      </c>
      <c r="AB7" s="113" t="e">
        <f>'C завтраками| Bed and breakfast'!#REF!*0.9</f>
        <v>#REF!</v>
      </c>
      <c r="AC7" s="113" t="e">
        <f>'C завтраками| Bed and breakfast'!#REF!*0.9</f>
        <v>#REF!</v>
      </c>
      <c r="AD7" s="113" t="e">
        <f>'C завтраками| Bed and breakfast'!#REF!*0.9</f>
        <v>#REF!</v>
      </c>
      <c r="AE7" s="113" t="e">
        <f>'C завтраками| Bed and breakfast'!#REF!*0.9</f>
        <v>#REF!</v>
      </c>
      <c r="AF7" s="113" t="e">
        <f>'C завтраками| Bed and breakfast'!#REF!*0.9</f>
        <v>#REF!</v>
      </c>
      <c r="AG7" s="113" t="e">
        <f>'C завтраками| Bed and breakfast'!#REF!*0.9</f>
        <v>#REF!</v>
      </c>
      <c r="AH7" s="113" t="e">
        <f>'C завтраками| Bed and breakfast'!#REF!*0.9</f>
        <v>#REF!</v>
      </c>
      <c r="AI7" s="113" t="e">
        <f>'C завтраками| Bed and breakfast'!#REF!*0.9</f>
        <v>#REF!</v>
      </c>
      <c r="AJ7" s="113" t="e">
        <f>'C завтраками| Bed and breakfast'!#REF!*0.9</f>
        <v>#REF!</v>
      </c>
      <c r="AK7" s="113" t="e">
        <f>'C завтраками| Bed and breakfast'!#REF!*0.9</f>
        <v>#REF!</v>
      </c>
      <c r="AL7" s="113" t="e">
        <f>'C завтраками| Bed and breakfast'!#REF!*0.9</f>
        <v>#REF!</v>
      </c>
      <c r="AM7" s="113" t="e">
        <f>'C завтраками| Bed and breakfast'!#REF!*0.9</f>
        <v>#REF!</v>
      </c>
      <c r="AN7" s="113" t="e">
        <f>'C завтраками| Bed and breakfast'!#REF!*0.9</f>
        <v>#REF!</v>
      </c>
      <c r="AO7" s="113" t="e">
        <f>'C завтраками| Bed and breakfast'!#REF!*0.9</f>
        <v>#REF!</v>
      </c>
      <c r="AP7" s="113" t="e">
        <f>'C завтраками| Bed and breakfast'!#REF!*0.9</f>
        <v>#REF!</v>
      </c>
      <c r="AQ7" s="113" t="e">
        <f>'C завтраками| Bed and breakfast'!#REF!*0.9</f>
        <v>#REF!</v>
      </c>
      <c r="AR7" s="113" t="e">
        <f>'C завтраками| Bed and breakfast'!#REF!*0.9</f>
        <v>#REF!</v>
      </c>
      <c r="AS7" s="113" t="e">
        <f>'C завтраками| Bed and breakfast'!#REF!*0.9</f>
        <v>#REF!</v>
      </c>
      <c r="AT7" s="113" t="e">
        <f>'C завтраками| Bed and breakfast'!#REF!*0.9</f>
        <v>#REF!</v>
      </c>
      <c r="AU7" s="113" t="e">
        <f>'C завтраками| Bed and breakfast'!#REF!*0.9</f>
        <v>#REF!</v>
      </c>
      <c r="AV7" s="113" t="e">
        <f>'C завтраками| Bed and breakfast'!#REF!*0.9</f>
        <v>#REF!</v>
      </c>
      <c r="AW7" s="113" t="e">
        <f>'C завтраками| Bed and breakfast'!#REF!*0.9</f>
        <v>#REF!</v>
      </c>
      <c r="AX7" s="113" t="e">
        <f>'C завтраками| Bed and breakfast'!#REF!*0.9</f>
        <v>#REF!</v>
      </c>
      <c r="AY7" s="113" t="e">
        <f>'C завтраками| Bed and breakfast'!#REF!*0.9</f>
        <v>#REF!</v>
      </c>
      <c r="AZ7" s="113" t="e">
        <f>'C завтраками| Bed and breakfast'!#REF!*0.9</f>
        <v>#REF!</v>
      </c>
      <c r="BA7" s="113" t="e">
        <f>'C завтраками| Bed and breakfast'!#REF!*0.9</f>
        <v>#REF!</v>
      </c>
      <c r="BB7" s="113" t="e">
        <f>'C завтраками| Bed and breakfast'!#REF!*0.9</f>
        <v>#REF!</v>
      </c>
      <c r="BC7" s="113" t="e">
        <f>'C завтраками| Bed and breakfast'!#REF!*0.9</f>
        <v>#REF!</v>
      </c>
      <c r="BD7" s="113" t="e">
        <f>'C завтраками| Bed and breakfast'!#REF!*0.9</f>
        <v>#REF!</v>
      </c>
    </row>
    <row r="8" spans="1:56" x14ac:dyDescent="0.2">
      <c r="A8" s="74">
        <v>2</v>
      </c>
      <c r="B8" s="113" t="e">
        <f>'C завтраками| Bed and breakfast'!#REF!*0.9</f>
        <v>#REF!</v>
      </c>
      <c r="C8" s="113" t="e">
        <f>'C завтраками| Bed and breakfast'!#REF!*0.9</f>
        <v>#REF!</v>
      </c>
      <c r="D8" s="113" t="e">
        <f>'C завтраками| Bed and breakfast'!#REF!*0.9</f>
        <v>#REF!</v>
      </c>
      <c r="E8" s="113" t="e">
        <f>'C завтраками| Bed and breakfast'!#REF!*0.9</f>
        <v>#REF!</v>
      </c>
      <c r="F8" s="113" t="e">
        <f>'C завтраками| Bed and breakfast'!#REF!*0.9</f>
        <v>#REF!</v>
      </c>
      <c r="G8" s="113" t="e">
        <f>'C завтраками| Bed and breakfast'!#REF!*0.9</f>
        <v>#REF!</v>
      </c>
      <c r="H8" s="113" t="e">
        <f>'C завтраками| Bed and breakfast'!#REF!*0.9</f>
        <v>#REF!</v>
      </c>
      <c r="I8" s="113" t="e">
        <f>'C завтраками| Bed and breakfast'!#REF!*0.9</f>
        <v>#REF!</v>
      </c>
      <c r="J8" s="113" t="e">
        <f>'C завтраками| Bed and breakfast'!#REF!*0.9</f>
        <v>#REF!</v>
      </c>
      <c r="K8" s="113" t="e">
        <f>'C завтраками| Bed and breakfast'!#REF!*0.9</f>
        <v>#REF!</v>
      </c>
      <c r="L8" s="113" t="e">
        <f>'C завтраками| Bed and breakfast'!#REF!*0.9</f>
        <v>#REF!</v>
      </c>
      <c r="M8" s="113" t="e">
        <f>'C завтраками| Bed and breakfast'!#REF!*0.9</f>
        <v>#REF!</v>
      </c>
      <c r="N8" s="113" t="e">
        <f>'C завтраками| Bed and breakfast'!#REF!*0.9</f>
        <v>#REF!</v>
      </c>
      <c r="O8" s="113" t="e">
        <f>'C завтраками| Bed and breakfast'!#REF!*0.9</f>
        <v>#REF!</v>
      </c>
      <c r="P8" s="113" t="e">
        <f>'C завтраками| Bed and breakfast'!#REF!*0.9</f>
        <v>#REF!</v>
      </c>
      <c r="Q8" s="113" t="e">
        <f>'C завтраками| Bed and breakfast'!#REF!*0.9</f>
        <v>#REF!</v>
      </c>
      <c r="R8" s="113" t="e">
        <f>'C завтраками| Bed and breakfast'!#REF!*0.9</f>
        <v>#REF!</v>
      </c>
      <c r="S8" s="113" t="e">
        <f>'C завтраками| Bed and breakfast'!#REF!*0.9</f>
        <v>#REF!</v>
      </c>
      <c r="T8" s="113" t="e">
        <f>'C завтраками| Bed and breakfast'!#REF!*0.9</f>
        <v>#REF!</v>
      </c>
      <c r="U8" s="113" t="e">
        <f>'C завтраками| Bed and breakfast'!#REF!*0.9</f>
        <v>#REF!</v>
      </c>
      <c r="V8" s="113" t="e">
        <f>'C завтраками| Bed and breakfast'!#REF!*0.9</f>
        <v>#REF!</v>
      </c>
      <c r="W8" s="113" t="e">
        <f>'C завтраками| Bed and breakfast'!#REF!*0.9</f>
        <v>#REF!</v>
      </c>
      <c r="X8" s="113" t="e">
        <f>'C завтраками| Bed and breakfast'!#REF!*0.9</f>
        <v>#REF!</v>
      </c>
      <c r="Y8" s="113" t="e">
        <f>'C завтраками| Bed and breakfast'!#REF!*0.9</f>
        <v>#REF!</v>
      </c>
      <c r="Z8" s="113" t="e">
        <f>'C завтраками| Bed and breakfast'!#REF!*0.9</f>
        <v>#REF!</v>
      </c>
      <c r="AA8" s="113" t="e">
        <f>'C завтраками| Bed and breakfast'!#REF!*0.9</f>
        <v>#REF!</v>
      </c>
      <c r="AB8" s="113" t="e">
        <f>'C завтраками| Bed and breakfast'!#REF!*0.9</f>
        <v>#REF!</v>
      </c>
      <c r="AC8" s="113" t="e">
        <f>'C завтраками| Bed and breakfast'!#REF!*0.9</f>
        <v>#REF!</v>
      </c>
      <c r="AD8" s="113" t="e">
        <f>'C завтраками| Bed and breakfast'!#REF!*0.9</f>
        <v>#REF!</v>
      </c>
      <c r="AE8" s="113" t="e">
        <f>'C завтраками| Bed and breakfast'!#REF!*0.9</f>
        <v>#REF!</v>
      </c>
      <c r="AF8" s="113" t="e">
        <f>'C завтраками| Bed and breakfast'!#REF!*0.9</f>
        <v>#REF!</v>
      </c>
      <c r="AG8" s="113" t="e">
        <f>'C завтраками| Bed and breakfast'!#REF!*0.9</f>
        <v>#REF!</v>
      </c>
      <c r="AH8" s="113" t="e">
        <f>'C завтраками| Bed and breakfast'!#REF!*0.9</f>
        <v>#REF!</v>
      </c>
      <c r="AI8" s="113" t="e">
        <f>'C завтраками| Bed and breakfast'!#REF!*0.9</f>
        <v>#REF!</v>
      </c>
      <c r="AJ8" s="113" t="e">
        <f>'C завтраками| Bed and breakfast'!#REF!*0.9</f>
        <v>#REF!</v>
      </c>
      <c r="AK8" s="113" t="e">
        <f>'C завтраками| Bed and breakfast'!#REF!*0.9</f>
        <v>#REF!</v>
      </c>
      <c r="AL8" s="113" t="e">
        <f>'C завтраками| Bed and breakfast'!#REF!*0.9</f>
        <v>#REF!</v>
      </c>
      <c r="AM8" s="113" t="e">
        <f>'C завтраками| Bed and breakfast'!#REF!*0.9</f>
        <v>#REF!</v>
      </c>
      <c r="AN8" s="113" t="e">
        <f>'C завтраками| Bed and breakfast'!#REF!*0.9</f>
        <v>#REF!</v>
      </c>
      <c r="AO8" s="113" t="e">
        <f>'C завтраками| Bed and breakfast'!#REF!*0.9</f>
        <v>#REF!</v>
      </c>
      <c r="AP8" s="113" t="e">
        <f>'C завтраками| Bed and breakfast'!#REF!*0.9</f>
        <v>#REF!</v>
      </c>
      <c r="AQ8" s="113" t="e">
        <f>'C завтраками| Bed and breakfast'!#REF!*0.9</f>
        <v>#REF!</v>
      </c>
      <c r="AR8" s="113" t="e">
        <f>'C завтраками| Bed and breakfast'!#REF!*0.9</f>
        <v>#REF!</v>
      </c>
      <c r="AS8" s="113" t="e">
        <f>'C завтраками| Bed and breakfast'!#REF!*0.9</f>
        <v>#REF!</v>
      </c>
      <c r="AT8" s="113" t="e">
        <f>'C завтраками| Bed and breakfast'!#REF!*0.9</f>
        <v>#REF!</v>
      </c>
      <c r="AU8" s="113" t="e">
        <f>'C завтраками| Bed and breakfast'!#REF!*0.9</f>
        <v>#REF!</v>
      </c>
      <c r="AV8" s="113" t="e">
        <f>'C завтраками| Bed and breakfast'!#REF!*0.9</f>
        <v>#REF!</v>
      </c>
      <c r="AW8" s="113" t="e">
        <f>'C завтраками| Bed and breakfast'!#REF!*0.9</f>
        <v>#REF!</v>
      </c>
      <c r="AX8" s="113" t="e">
        <f>'C завтраками| Bed and breakfast'!#REF!*0.9</f>
        <v>#REF!</v>
      </c>
      <c r="AY8" s="113" t="e">
        <f>'C завтраками| Bed and breakfast'!#REF!*0.9</f>
        <v>#REF!</v>
      </c>
      <c r="AZ8" s="113" t="e">
        <f>'C завтраками| Bed and breakfast'!#REF!*0.9</f>
        <v>#REF!</v>
      </c>
      <c r="BA8" s="113" t="e">
        <f>'C завтраками| Bed and breakfast'!#REF!*0.9</f>
        <v>#REF!</v>
      </c>
      <c r="BB8" s="113" t="e">
        <f>'C завтраками| Bed and breakfast'!#REF!*0.9</f>
        <v>#REF!</v>
      </c>
      <c r="BC8" s="113" t="e">
        <f>'C завтраками| Bed and breakfast'!#REF!*0.9</f>
        <v>#REF!</v>
      </c>
      <c r="BD8" s="113" t="e">
        <f>'C завтраками| Bed and breakfast'!#REF!*0.9</f>
        <v>#REF!</v>
      </c>
    </row>
    <row r="9" spans="1:56"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row>
    <row r="10" spans="1:56" x14ac:dyDescent="0.2">
      <c r="A10" s="74">
        <v>1</v>
      </c>
      <c r="B10" s="113" t="e">
        <f>'C завтраками| Bed and breakfast'!#REF!*0.9</f>
        <v>#REF!</v>
      </c>
      <c r="C10" s="113" t="e">
        <f>'C завтраками| Bed and breakfast'!#REF!*0.9</f>
        <v>#REF!</v>
      </c>
      <c r="D10" s="113" t="e">
        <f>'C завтраками| Bed and breakfast'!#REF!*0.9</f>
        <v>#REF!</v>
      </c>
      <c r="E10" s="113" t="e">
        <f>'C завтраками| Bed and breakfast'!#REF!*0.9</f>
        <v>#REF!</v>
      </c>
      <c r="F10" s="113" t="e">
        <f>'C завтраками| Bed and breakfast'!#REF!*0.9</f>
        <v>#REF!</v>
      </c>
      <c r="G10" s="113" t="e">
        <f>'C завтраками| Bed and breakfast'!#REF!*0.9</f>
        <v>#REF!</v>
      </c>
      <c r="H10" s="113" t="e">
        <f>'C завтраками| Bed and breakfast'!#REF!*0.9</f>
        <v>#REF!</v>
      </c>
      <c r="I10" s="113" t="e">
        <f>'C завтраками| Bed and breakfast'!#REF!*0.9</f>
        <v>#REF!</v>
      </c>
      <c r="J10" s="113" t="e">
        <f>'C завтраками| Bed and breakfast'!#REF!*0.9</f>
        <v>#REF!</v>
      </c>
      <c r="K10" s="113" t="e">
        <f>'C завтраками| Bed and breakfast'!#REF!*0.9</f>
        <v>#REF!</v>
      </c>
      <c r="L10" s="113" t="e">
        <f>'C завтраками| Bed and breakfast'!#REF!*0.9</f>
        <v>#REF!</v>
      </c>
      <c r="M10" s="113" t="e">
        <f>'C завтраками| Bed and breakfast'!#REF!*0.9</f>
        <v>#REF!</v>
      </c>
      <c r="N10" s="113" t="e">
        <f>'C завтраками| Bed and breakfast'!#REF!*0.9</f>
        <v>#REF!</v>
      </c>
      <c r="O10" s="113" t="e">
        <f>'C завтраками| Bed and breakfast'!#REF!*0.9</f>
        <v>#REF!</v>
      </c>
      <c r="P10" s="113" t="e">
        <f>'C завтраками| Bed and breakfast'!#REF!*0.9</f>
        <v>#REF!</v>
      </c>
      <c r="Q10" s="113" t="e">
        <f>'C завтраками| Bed and breakfast'!#REF!*0.9</f>
        <v>#REF!</v>
      </c>
      <c r="R10" s="113" t="e">
        <f>'C завтраками| Bed and breakfast'!#REF!*0.9</f>
        <v>#REF!</v>
      </c>
      <c r="S10" s="113" t="e">
        <f>'C завтраками| Bed and breakfast'!#REF!*0.9</f>
        <v>#REF!</v>
      </c>
      <c r="T10" s="113" t="e">
        <f>'C завтраками| Bed and breakfast'!#REF!*0.9</f>
        <v>#REF!</v>
      </c>
      <c r="U10" s="113" t="e">
        <f>'C завтраками| Bed and breakfast'!#REF!*0.9</f>
        <v>#REF!</v>
      </c>
      <c r="V10" s="113" t="e">
        <f>'C завтраками| Bed and breakfast'!#REF!*0.9</f>
        <v>#REF!</v>
      </c>
      <c r="W10" s="113" t="e">
        <f>'C завтраками| Bed and breakfast'!#REF!*0.9</f>
        <v>#REF!</v>
      </c>
      <c r="X10" s="113" t="e">
        <f>'C завтраками| Bed and breakfast'!#REF!*0.9</f>
        <v>#REF!</v>
      </c>
      <c r="Y10" s="113" t="e">
        <f>'C завтраками| Bed and breakfast'!#REF!*0.9</f>
        <v>#REF!</v>
      </c>
      <c r="Z10" s="113" t="e">
        <f>'C завтраками| Bed and breakfast'!#REF!*0.9</f>
        <v>#REF!</v>
      </c>
      <c r="AA10" s="113" t="e">
        <f>'C завтраками| Bed and breakfast'!#REF!*0.9</f>
        <v>#REF!</v>
      </c>
      <c r="AB10" s="113" t="e">
        <f>'C завтраками| Bed and breakfast'!#REF!*0.9</f>
        <v>#REF!</v>
      </c>
      <c r="AC10" s="113" t="e">
        <f>'C завтраками| Bed and breakfast'!#REF!*0.9</f>
        <v>#REF!</v>
      </c>
      <c r="AD10" s="113" t="e">
        <f>'C завтраками| Bed and breakfast'!#REF!*0.9</f>
        <v>#REF!</v>
      </c>
      <c r="AE10" s="113" t="e">
        <f>'C завтраками| Bed and breakfast'!#REF!*0.9</f>
        <v>#REF!</v>
      </c>
      <c r="AF10" s="113" t="e">
        <f>'C завтраками| Bed and breakfast'!#REF!*0.9</f>
        <v>#REF!</v>
      </c>
      <c r="AG10" s="113" t="e">
        <f>'C завтраками| Bed and breakfast'!#REF!*0.9</f>
        <v>#REF!</v>
      </c>
      <c r="AH10" s="113" t="e">
        <f>'C завтраками| Bed and breakfast'!#REF!*0.9</f>
        <v>#REF!</v>
      </c>
      <c r="AI10" s="113" t="e">
        <f>'C завтраками| Bed and breakfast'!#REF!*0.9</f>
        <v>#REF!</v>
      </c>
      <c r="AJ10" s="113" t="e">
        <f>'C завтраками| Bed and breakfast'!#REF!*0.9</f>
        <v>#REF!</v>
      </c>
      <c r="AK10" s="113" t="e">
        <f>'C завтраками| Bed and breakfast'!#REF!*0.9</f>
        <v>#REF!</v>
      </c>
      <c r="AL10" s="113" t="e">
        <f>'C завтраками| Bed and breakfast'!#REF!*0.9</f>
        <v>#REF!</v>
      </c>
      <c r="AM10" s="113" t="e">
        <f>'C завтраками| Bed and breakfast'!#REF!*0.9</f>
        <v>#REF!</v>
      </c>
      <c r="AN10" s="113" t="e">
        <f>'C завтраками| Bed and breakfast'!#REF!*0.9</f>
        <v>#REF!</v>
      </c>
      <c r="AO10" s="113" t="e">
        <f>'C завтраками| Bed and breakfast'!#REF!*0.9</f>
        <v>#REF!</v>
      </c>
      <c r="AP10" s="113" t="e">
        <f>'C завтраками| Bed and breakfast'!#REF!*0.9</f>
        <v>#REF!</v>
      </c>
      <c r="AQ10" s="113" t="e">
        <f>'C завтраками| Bed and breakfast'!#REF!*0.9</f>
        <v>#REF!</v>
      </c>
      <c r="AR10" s="113" t="e">
        <f>'C завтраками| Bed and breakfast'!#REF!*0.9</f>
        <v>#REF!</v>
      </c>
      <c r="AS10" s="113" t="e">
        <f>'C завтраками| Bed and breakfast'!#REF!*0.9</f>
        <v>#REF!</v>
      </c>
      <c r="AT10" s="113" t="e">
        <f>'C завтраками| Bed and breakfast'!#REF!*0.9</f>
        <v>#REF!</v>
      </c>
      <c r="AU10" s="113" t="e">
        <f>'C завтраками| Bed and breakfast'!#REF!*0.9</f>
        <v>#REF!</v>
      </c>
      <c r="AV10" s="113" t="e">
        <f>'C завтраками| Bed and breakfast'!#REF!*0.9</f>
        <v>#REF!</v>
      </c>
      <c r="AW10" s="113" t="e">
        <f>'C завтраками| Bed and breakfast'!#REF!*0.9</f>
        <v>#REF!</v>
      </c>
      <c r="AX10" s="113" t="e">
        <f>'C завтраками| Bed and breakfast'!#REF!*0.9</f>
        <v>#REF!</v>
      </c>
      <c r="AY10" s="113" t="e">
        <f>'C завтраками| Bed and breakfast'!#REF!*0.9</f>
        <v>#REF!</v>
      </c>
      <c r="AZ10" s="113" t="e">
        <f>'C завтраками| Bed and breakfast'!#REF!*0.9</f>
        <v>#REF!</v>
      </c>
      <c r="BA10" s="113" t="e">
        <f>'C завтраками| Bed and breakfast'!#REF!*0.9</f>
        <v>#REF!</v>
      </c>
      <c r="BB10" s="113" t="e">
        <f>'C завтраками| Bed and breakfast'!#REF!*0.9</f>
        <v>#REF!</v>
      </c>
      <c r="BC10" s="113" t="e">
        <f>'C завтраками| Bed and breakfast'!#REF!*0.9</f>
        <v>#REF!</v>
      </c>
      <c r="BD10" s="113" t="e">
        <f>'C завтраками| Bed and breakfast'!#REF!*0.9</f>
        <v>#REF!</v>
      </c>
    </row>
    <row r="11" spans="1:56" x14ac:dyDescent="0.2">
      <c r="A11" s="74">
        <v>2</v>
      </c>
      <c r="B11" s="113" t="e">
        <f>'C завтраками| Bed and breakfast'!#REF!*0.9</f>
        <v>#REF!</v>
      </c>
      <c r="C11" s="113" t="e">
        <f>'C завтраками| Bed and breakfast'!#REF!*0.9</f>
        <v>#REF!</v>
      </c>
      <c r="D11" s="113" t="e">
        <f>'C завтраками| Bed and breakfast'!#REF!*0.9</f>
        <v>#REF!</v>
      </c>
      <c r="E11" s="113" t="e">
        <f>'C завтраками| Bed and breakfast'!#REF!*0.9</f>
        <v>#REF!</v>
      </c>
      <c r="F11" s="113" t="e">
        <f>'C завтраками| Bed and breakfast'!#REF!*0.9</f>
        <v>#REF!</v>
      </c>
      <c r="G11" s="113" t="e">
        <f>'C завтраками| Bed and breakfast'!#REF!*0.9</f>
        <v>#REF!</v>
      </c>
      <c r="H11" s="113" t="e">
        <f>'C завтраками| Bed and breakfast'!#REF!*0.9</f>
        <v>#REF!</v>
      </c>
      <c r="I11" s="113" t="e">
        <f>'C завтраками| Bed and breakfast'!#REF!*0.9</f>
        <v>#REF!</v>
      </c>
      <c r="J11" s="113" t="e">
        <f>'C завтраками| Bed and breakfast'!#REF!*0.9</f>
        <v>#REF!</v>
      </c>
      <c r="K11" s="113" t="e">
        <f>'C завтраками| Bed and breakfast'!#REF!*0.9</f>
        <v>#REF!</v>
      </c>
      <c r="L11" s="113" t="e">
        <f>'C завтраками| Bed and breakfast'!#REF!*0.9</f>
        <v>#REF!</v>
      </c>
      <c r="M11" s="113" t="e">
        <f>'C завтраками| Bed and breakfast'!#REF!*0.9</f>
        <v>#REF!</v>
      </c>
      <c r="N11" s="113" t="e">
        <f>'C завтраками| Bed and breakfast'!#REF!*0.9</f>
        <v>#REF!</v>
      </c>
      <c r="O11" s="113" t="e">
        <f>'C завтраками| Bed and breakfast'!#REF!*0.9</f>
        <v>#REF!</v>
      </c>
      <c r="P11" s="113" t="e">
        <f>'C завтраками| Bed and breakfast'!#REF!*0.9</f>
        <v>#REF!</v>
      </c>
      <c r="Q11" s="113" t="e">
        <f>'C завтраками| Bed and breakfast'!#REF!*0.9</f>
        <v>#REF!</v>
      </c>
      <c r="R11" s="113" t="e">
        <f>'C завтраками| Bed and breakfast'!#REF!*0.9</f>
        <v>#REF!</v>
      </c>
      <c r="S11" s="113" t="e">
        <f>'C завтраками| Bed and breakfast'!#REF!*0.9</f>
        <v>#REF!</v>
      </c>
      <c r="T11" s="113" t="e">
        <f>'C завтраками| Bed and breakfast'!#REF!*0.9</f>
        <v>#REF!</v>
      </c>
      <c r="U11" s="113" t="e">
        <f>'C завтраками| Bed and breakfast'!#REF!*0.9</f>
        <v>#REF!</v>
      </c>
      <c r="V11" s="113" t="e">
        <f>'C завтраками| Bed and breakfast'!#REF!*0.9</f>
        <v>#REF!</v>
      </c>
      <c r="W11" s="113" t="e">
        <f>'C завтраками| Bed and breakfast'!#REF!*0.9</f>
        <v>#REF!</v>
      </c>
      <c r="X11" s="113" t="e">
        <f>'C завтраками| Bed and breakfast'!#REF!*0.9</f>
        <v>#REF!</v>
      </c>
      <c r="Y11" s="113" t="e">
        <f>'C завтраками| Bed and breakfast'!#REF!*0.9</f>
        <v>#REF!</v>
      </c>
      <c r="Z11" s="113" t="e">
        <f>'C завтраками| Bed and breakfast'!#REF!*0.9</f>
        <v>#REF!</v>
      </c>
      <c r="AA11" s="113" t="e">
        <f>'C завтраками| Bed and breakfast'!#REF!*0.9</f>
        <v>#REF!</v>
      </c>
      <c r="AB11" s="113" t="e">
        <f>'C завтраками| Bed and breakfast'!#REF!*0.9</f>
        <v>#REF!</v>
      </c>
      <c r="AC11" s="113" t="e">
        <f>'C завтраками| Bed and breakfast'!#REF!*0.9</f>
        <v>#REF!</v>
      </c>
      <c r="AD11" s="113" t="e">
        <f>'C завтраками| Bed and breakfast'!#REF!*0.9</f>
        <v>#REF!</v>
      </c>
      <c r="AE11" s="113" t="e">
        <f>'C завтраками| Bed and breakfast'!#REF!*0.9</f>
        <v>#REF!</v>
      </c>
      <c r="AF11" s="113" t="e">
        <f>'C завтраками| Bed and breakfast'!#REF!*0.9</f>
        <v>#REF!</v>
      </c>
      <c r="AG11" s="113" t="e">
        <f>'C завтраками| Bed and breakfast'!#REF!*0.9</f>
        <v>#REF!</v>
      </c>
      <c r="AH11" s="113" t="e">
        <f>'C завтраками| Bed and breakfast'!#REF!*0.9</f>
        <v>#REF!</v>
      </c>
      <c r="AI11" s="113" t="e">
        <f>'C завтраками| Bed and breakfast'!#REF!*0.9</f>
        <v>#REF!</v>
      </c>
      <c r="AJ11" s="113" t="e">
        <f>'C завтраками| Bed and breakfast'!#REF!*0.9</f>
        <v>#REF!</v>
      </c>
      <c r="AK11" s="113" t="e">
        <f>'C завтраками| Bed and breakfast'!#REF!*0.9</f>
        <v>#REF!</v>
      </c>
      <c r="AL11" s="113" t="e">
        <f>'C завтраками| Bed and breakfast'!#REF!*0.9</f>
        <v>#REF!</v>
      </c>
      <c r="AM11" s="113" t="e">
        <f>'C завтраками| Bed and breakfast'!#REF!*0.9</f>
        <v>#REF!</v>
      </c>
      <c r="AN11" s="113" t="e">
        <f>'C завтраками| Bed and breakfast'!#REF!*0.9</f>
        <v>#REF!</v>
      </c>
      <c r="AO11" s="113" t="e">
        <f>'C завтраками| Bed and breakfast'!#REF!*0.9</f>
        <v>#REF!</v>
      </c>
      <c r="AP11" s="113" t="e">
        <f>'C завтраками| Bed and breakfast'!#REF!*0.9</f>
        <v>#REF!</v>
      </c>
      <c r="AQ11" s="113" t="e">
        <f>'C завтраками| Bed and breakfast'!#REF!*0.9</f>
        <v>#REF!</v>
      </c>
      <c r="AR11" s="113" t="e">
        <f>'C завтраками| Bed and breakfast'!#REF!*0.9</f>
        <v>#REF!</v>
      </c>
      <c r="AS11" s="113" t="e">
        <f>'C завтраками| Bed and breakfast'!#REF!*0.9</f>
        <v>#REF!</v>
      </c>
      <c r="AT11" s="113" t="e">
        <f>'C завтраками| Bed and breakfast'!#REF!*0.9</f>
        <v>#REF!</v>
      </c>
      <c r="AU11" s="113" t="e">
        <f>'C завтраками| Bed and breakfast'!#REF!*0.9</f>
        <v>#REF!</v>
      </c>
      <c r="AV11" s="113" t="e">
        <f>'C завтраками| Bed and breakfast'!#REF!*0.9</f>
        <v>#REF!</v>
      </c>
      <c r="AW11" s="113" t="e">
        <f>'C завтраками| Bed and breakfast'!#REF!*0.9</f>
        <v>#REF!</v>
      </c>
      <c r="AX11" s="113" t="e">
        <f>'C завтраками| Bed and breakfast'!#REF!*0.9</f>
        <v>#REF!</v>
      </c>
      <c r="AY11" s="113" t="e">
        <f>'C завтраками| Bed and breakfast'!#REF!*0.9</f>
        <v>#REF!</v>
      </c>
      <c r="AZ11" s="113" t="e">
        <f>'C завтраками| Bed and breakfast'!#REF!*0.9</f>
        <v>#REF!</v>
      </c>
      <c r="BA11" s="113" t="e">
        <f>'C завтраками| Bed and breakfast'!#REF!*0.9</f>
        <v>#REF!</v>
      </c>
      <c r="BB11" s="113" t="e">
        <f>'C завтраками| Bed and breakfast'!#REF!*0.9</f>
        <v>#REF!</v>
      </c>
      <c r="BC11" s="113" t="e">
        <f>'C завтраками| Bed and breakfast'!#REF!*0.9</f>
        <v>#REF!</v>
      </c>
      <c r="BD11" s="113" t="e">
        <f>'C завтраками| Bed and breakfast'!#REF!*0.9</f>
        <v>#REF!</v>
      </c>
    </row>
    <row r="12" spans="1:56"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row>
    <row r="13" spans="1:56" x14ac:dyDescent="0.2">
      <c r="A13" s="87">
        <v>1</v>
      </c>
      <c r="B13" s="113" t="e">
        <f>'C завтраками| Bed and breakfast'!#REF!*0.9</f>
        <v>#REF!</v>
      </c>
      <c r="C13" s="113" t="e">
        <f>'C завтраками| Bed and breakfast'!#REF!*0.9</f>
        <v>#REF!</v>
      </c>
      <c r="D13" s="113" t="e">
        <f>'C завтраками| Bed and breakfast'!#REF!*0.9</f>
        <v>#REF!</v>
      </c>
      <c r="E13" s="113" t="e">
        <f>'C завтраками| Bed and breakfast'!#REF!*0.9</f>
        <v>#REF!</v>
      </c>
      <c r="F13" s="113" t="e">
        <f>'C завтраками| Bed and breakfast'!#REF!*0.9</f>
        <v>#REF!</v>
      </c>
      <c r="G13" s="113" t="e">
        <f>'C завтраками| Bed and breakfast'!#REF!*0.9</f>
        <v>#REF!</v>
      </c>
      <c r="H13" s="113" t="e">
        <f>'C завтраками| Bed and breakfast'!#REF!*0.9</f>
        <v>#REF!</v>
      </c>
      <c r="I13" s="113" t="e">
        <f>'C завтраками| Bed and breakfast'!#REF!*0.9</f>
        <v>#REF!</v>
      </c>
      <c r="J13" s="113" t="e">
        <f>'C завтраками| Bed and breakfast'!#REF!*0.9</f>
        <v>#REF!</v>
      </c>
      <c r="K13" s="113" t="e">
        <f>'C завтраками| Bed and breakfast'!#REF!*0.9</f>
        <v>#REF!</v>
      </c>
      <c r="L13" s="113" t="e">
        <f>'C завтраками| Bed and breakfast'!#REF!*0.9</f>
        <v>#REF!</v>
      </c>
      <c r="M13" s="113" t="e">
        <f>'C завтраками| Bed and breakfast'!#REF!*0.9</f>
        <v>#REF!</v>
      </c>
      <c r="N13" s="113" t="e">
        <f>'C завтраками| Bed and breakfast'!#REF!*0.9</f>
        <v>#REF!</v>
      </c>
      <c r="O13" s="113" t="e">
        <f>'C завтраками| Bed and breakfast'!#REF!*0.9</f>
        <v>#REF!</v>
      </c>
      <c r="P13" s="113" t="e">
        <f>'C завтраками| Bed and breakfast'!#REF!*0.9</f>
        <v>#REF!</v>
      </c>
      <c r="Q13" s="113" t="e">
        <f>'C завтраками| Bed and breakfast'!#REF!*0.9</f>
        <v>#REF!</v>
      </c>
      <c r="R13" s="113" t="e">
        <f>'C завтраками| Bed and breakfast'!#REF!*0.9</f>
        <v>#REF!</v>
      </c>
      <c r="S13" s="113" t="e">
        <f>'C завтраками| Bed and breakfast'!#REF!*0.9</f>
        <v>#REF!</v>
      </c>
      <c r="T13" s="113" t="e">
        <f>'C завтраками| Bed and breakfast'!#REF!*0.9</f>
        <v>#REF!</v>
      </c>
      <c r="U13" s="113" t="e">
        <f>'C завтраками| Bed and breakfast'!#REF!*0.9</f>
        <v>#REF!</v>
      </c>
      <c r="V13" s="113" t="e">
        <f>'C завтраками| Bed and breakfast'!#REF!*0.9</f>
        <v>#REF!</v>
      </c>
      <c r="W13" s="113" t="e">
        <f>'C завтраками| Bed and breakfast'!#REF!*0.9</f>
        <v>#REF!</v>
      </c>
      <c r="X13" s="113" t="e">
        <f>'C завтраками| Bed and breakfast'!#REF!*0.9</f>
        <v>#REF!</v>
      </c>
      <c r="Y13" s="113" t="e">
        <f>'C завтраками| Bed and breakfast'!#REF!*0.9</f>
        <v>#REF!</v>
      </c>
      <c r="Z13" s="113" t="e">
        <f>'C завтраками| Bed and breakfast'!#REF!*0.9</f>
        <v>#REF!</v>
      </c>
      <c r="AA13" s="113" t="e">
        <f>'C завтраками| Bed and breakfast'!#REF!*0.9</f>
        <v>#REF!</v>
      </c>
      <c r="AB13" s="113" t="e">
        <f>'C завтраками| Bed and breakfast'!#REF!*0.9</f>
        <v>#REF!</v>
      </c>
      <c r="AC13" s="113" t="e">
        <f>'C завтраками| Bed and breakfast'!#REF!*0.9</f>
        <v>#REF!</v>
      </c>
      <c r="AD13" s="113" t="e">
        <f>'C завтраками| Bed and breakfast'!#REF!*0.9</f>
        <v>#REF!</v>
      </c>
      <c r="AE13" s="113" t="e">
        <f>'C завтраками| Bed and breakfast'!#REF!*0.9</f>
        <v>#REF!</v>
      </c>
      <c r="AF13" s="113" t="e">
        <f>'C завтраками| Bed and breakfast'!#REF!*0.9</f>
        <v>#REF!</v>
      </c>
      <c r="AG13" s="113" t="e">
        <f>'C завтраками| Bed and breakfast'!#REF!*0.9</f>
        <v>#REF!</v>
      </c>
      <c r="AH13" s="113" t="e">
        <f>'C завтраками| Bed and breakfast'!#REF!*0.9</f>
        <v>#REF!</v>
      </c>
      <c r="AI13" s="113" t="e">
        <f>'C завтраками| Bed and breakfast'!#REF!*0.9</f>
        <v>#REF!</v>
      </c>
      <c r="AJ13" s="113" t="e">
        <f>'C завтраками| Bed and breakfast'!#REF!*0.9</f>
        <v>#REF!</v>
      </c>
      <c r="AK13" s="113" t="e">
        <f>'C завтраками| Bed and breakfast'!#REF!*0.9</f>
        <v>#REF!</v>
      </c>
      <c r="AL13" s="113" t="e">
        <f>'C завтраками| Bed and breakfast'!#REF!*0.9</f>
        <v>#REF!</v>
      </c>
      <c r="AM13" s="113" t="e">
        <f>'C завтраками| Bed and breakfast'!#REF!*0.9</f>
        <v>#REF!</v>
      </c>
      <c r="AN13" s="113" t="e">
        <f>'C завтраками| Bed and breakfast'!#REF!*0.9</f>
        <v>#REF!</v>
      </c>
      <c r="AO13" s="113" t="e">
        <f>'C завтраками| Bed and breakfast'!#REF!*0.9</f>
        <v>#REF!</v>
      </c>
      <c r="AP13" s="113" t="e">
        <f>'C завтраками| Bed and breakfast'!#REF!*0.9</f>
        <v>#REF!</v>
      </c>
      <c r="AQ13" s="113" t="e">
        <f>'C завтраками| Bed and breakfast'!#REF!*0.9</f>
        <v>#REF!</v>
      </c>
      <c r="AR13" s="113" t="e">
        <f>'C завтраками| Bed and breakfast'!#REF!*0.9</f>
        <v>#REF!</v>
      </c>
      <c r="AS13" s="113" t="e">
        <f>'C завтраками| Bed and breakfast'!#REF!*0.9</f>
        <v>#REF!</v>
      </c>
      <c r="AT13" s="113" t="e">
        <f>'C завтраками| Bed and breakfast'!#REF!*0.9</f>
        <v>#REF!</v>
      </c>
      <c r="AU13" s="113" t="e">
        <f>'C завтраками| Bed and breakfast'!#REF!*0.9</f>
        <v>#REF!</v>
      </c>
      <c r="AV13" s="113" t="e">
        <f>'C завтраками| Bed and breakfast'!#REF!*0.9</f>
        <v>#REF!</v>
      </c>
      <c r="AW13" s="113" t="e">
        <f>'C завтраками| Bed and breakfast'!#REF!*0.9</f>
        <v>#REF!</v>
      </c>
      <c r="AX13" s="113" t="e">
        <f>'C завтраками| Bed and breakfast'!#REF!*0.9</f>
        <v>#REF!</v>
      </c>
      <c r="AY13" s="113" t="e">
        <f>'C завтраками| Bed and breakfast'!#REF!*0.9</f>
        <v>#REF!</v>
      </c>
      <c r="AZ13" s="113" t="e">
        <f>'C завтраками| Bed and breakfast'!#REF!*0.9</f>
        <v>#REF!</v>
      </c>
      <c r="BA13" s="113" t="e">
        <f>'C завтраками| Bed and breakfast'!#REF!*0.9</f>
        <v>#REF!</v>
      </c>
      <c r="BB13" s="113" t="e">
        <f>'C завтраками| Bed and breakfast'!#REF!*0.9</f>
        <v>#REF!</v>
      </c>
      <c r="BC13" s="113" t="e">
        <f>'C завтраками| Bed and breakfast'!#REF!*0.9</f>
        <v>#REF!</v>
      </c>
      <c r="BD13" s="113" t="e">
        <f>'C завтраками| Bed and breakfast'!#REF!*0.9</f>
        <v>#REF!</v>
      </c>
    </row>
    <row r="14" spans="1:56" x14ac:dyDescent="0.2">
      <c r="A14" s="87">
        <v>2</v>
      </c>
      <c r="B14" s="113" t="e">
        <f>'C завтраками| Bed and breakfast'!#REF!*0.9</f>
        <v>#REF!</v>
      </c>
      <c r="C14" s="113" t="e">
        <f>'C завтраками| Bed and breakfast'!#REF!*0.9</f>
        <v>#REF!</v>
      </c>
      <c r="D14" s="113" t="e">
        <f>'C завтраками| Bed and breakfast'!#REF!*0.9</f>
        <v>#REF!</v>
      </c>
      <c r="E14" s="113" t="e">
        <f>'C завтраками| Bed and breakfast'!#REF!*0.9</f>
        <v>#REF!</v>
      </c>
      <c r="F14" s="113" t="e">
        <f>'C завтраками| Bed and breakfast'!#REF!*0.9</f>
        <v>#REF!</v>
      </c>
      <c r="G14" s="113" t="e">
        <f>'C завтраками| Bed and breakfast'!#REF!*0.9</f>
        <v>#REF!</v>
      </c>
      <c r="H14" s="113" t="e">
        <f>'C завтраками| Bed and breakfast'!#REF!*0.9</f>
        <v>#REF!</v>
      </c>
      <c r="I14" s="113" t="e">
        <f>'C завтраками| Bed and breakfast'!#REF!*0.9</f>
        <v>#REF!</v>
      </c>
      <c r="J14" s="113" t="e">
        <f>'C завтраками| Bed and breakfast'!#REF!*0.9</f>
        <v>#REF!</v>
      </c>
      <c r="K14" s="113" t="e">
        <f>'C завтраками| Bed and breakfast'!#REF!*0.9</f>
        <v>#REF!</v>
      </c>
      <c r="L14" s="113" t="e">
        <f>'C завтраками| Bed and breakfast'!#REF!*0.9</f>
        <v>#REF!</v>
      </c>
      <c r="M14" s="113" t="e">
        <f>'C завтраками| Bed and breakfast'!#REF!*0.9</f>
        <v>#REF!</v>
      </c>
      <c r="N14" s="113" t="e">
        <f>'C завтраками| Bed and breakfast'!#REF!*0.9</f>
        <v>#REF!</v>
      </c>
      <c r="O14" s="113" t="e">
        <f>'C завтраками| Bed and breakfast'!#REF!*0.9</f>
        <v>#REF!</v>
      </c>
      <c r="P14" s="113" t="e">
        <f>'C завтраками| Bed and breakfast'!#REF!*0.9</f>
        <v>#REF!</v>
      </c>
      <c r="Q14" s="113" t="e">
        <f>'C завтраками| Bed and breakfast'!#REF!*0.9</f>
        <v>#REF!</v>
      </c>
      <c r="R14" s="113" t="e">
        <f>'C завтраками| Bed and breakfast'!#REF!*0.9</f>
        <v>#REF!</v>
      </c>
      <c r="S14" s="113" t="e">
        <f>'C завтраками| Bed and breakfast'!#REF!*0.9</f>
        <v>#REF!</v>
      </c>
      <c r="T14" s="113" t="e">
        <f>'C завтраками| Bed and breakfast'!#REF!*0.9</f>
        <v>#REF!</v>
      </c>
      <c r="U14" s="113" t="e">
        <f>'C завтраками| Bed and breakfast'!#REF!*0.9</f>
        <v>#REF!</v>
      </c>
      <c r="V14" s="113" t="e">
        <f>'C завтраками| Bed and breakfast'!#REF!*0.9</f>
        <v>#REF!</v>
      </c>
      <c r="W14" s="113" t="e">
        <f>'C завтраками| Bed and breakfast'!#REF!*0.9</f>
        <v>#REF!</v>
      </c>
      <c r="X14" s="113" t="e">
        <f>'C завтраками| Bed and breakfast'!#REF!*0.9</f>
        <v>#REF!</v>
      </c>
      <c r="Y14" s="113" t="e">
        <f>'C завтраками| Bed and breakfast'!#REF!*0.9</f>
        <v>#REF!</v>
      </c>
      <c r="Z14" s="113" t="e">
        <f>'C завтраками| Bed and breakfast'!#REF!*0.9</f>
        <v>#REF!</v>
      </c>
      <c r="AA14" s="113" t="e">
        <f>'C завтраками| Bed and breakfast'!#REF!*0.9</f>
        <v>#REF!</v>
      </c>
      <c r="AB14" s="113" t="e">
        <f>'C завтраками| Bed and breakfast'!#REF!*0.9</f>
        <v>#REF!</v>
      </c>
      <c r="AC14" s="113" t="e">
        <f>'C завтраками| Bed and breakfast'!#REF!*0.9</f>
        <v>#REF!</v>
      </c>
      <c r="AD14" s="113" t="e">
        <f>'C завтраками| Bed and breakfast'!#REF!*0.9</f>
        <v>#REF!</v>
      </c>
      <c r="AE14" s="113" t="e">
        <f>'C завтраками| Bed and breakfast'!#REF!*0.9</f>
        <v>#REF!</v>
      </c>
      <c r="AF14" s="113" t="e">
        <f>'C завтраками| Bed and breakfast'!#REF!*0.9</f>
        <v>#REF!</v>
      </c>
      <c r="AG14" s="113" t="e">
        <f>'C завтраками| Bed and breakfast'!#REF!*0.9</f>
        <v>#REF!</v>
      </c>
      <c r="AH14" s="113" t="e">
        <f>'C завтраками| Bed and breakfast'!#REF!*0.9</f>
        <v>#REF!</v>
      </c>
      <c r="AI14" s="113" t="e">
        <f>'C завтраками| Bed and breakfast'!#REF!*0.9</f>
        <v>#REF!</v>
      </c>
      <c r="AJ14" s="113" t="e">
        <f>'C завтраками| Bed and breakfast'!#REF!*0.9</f>
        <v>#REF!</v>
      </c>
      <c r="AK14" s="113" t="e">
        <f>'C завтраками| Bed and breakfast'!#REF!*0.9</f>
        <v>#REF!</v>
      </c>
      <c r="AL14" s="113" t="e">
        <f>'C завтраками| Bed and breakfast'!#REF!*0.9</f>
        <v>#REF!</v>
      </c>
      <c r="AM14" s="113" t="e">
        <f>'C завтраками| Bed and breakfast'!#REF!*0.9</f>
        <v>#REF!</v>
      </c>
      <c r="AN14" s="113" t="e">
        <f>'C завтраками| Bed and breakfast'!#REF!*0.9</f>
        <v>#REF!</v>
      </c>
      <c r="AO14" s="113" t="e">
        <f>'C завтраками| Bed and breakfast'!#REF!*0.9</f>
        <v>#REF!</v>
      </c>
      <c r="AP14" s="113" t="e">
        <f>'C завтраками| Bed and breakfast'!#REF!*0.9</f>
        <v>#REF!</v>
      </c>
      <c r="AQ14" s="113" t="e">
        <f>'C завтраками| Bed and breakfast'!#REF!*0.9</f>
        <v>#REF!</v>
      </c>
      <c r="AR14" s="113" t="e">
        <f>'C завтраками| Bed and breakfast'!#REF!*0.9</f>
        <v>#REF!</v>
      </c>
      <c r="AS14" s="113" t="e">
        <f>'C завтраками| Bed and breakfast'!#REF!*0.9</f>
        <v>#REF!</v>
      </c>
      <c r="AT14" s="113" t="e">
        <f>'C завтраками| Bed and breakfast'!#REF!*0.9</f>
        <v>#REF!</v>
      </c>
      <c r="AU14" s="113" t="e">
        <f>'C завтраками| Bed and breakfast'!#REF!*0.9</f>
        <v>#REF!</v>
      </c>
      <c r="AV14" s="113" t="e">
        <f>'C завтраками| Bed and breakfast'!#REF!*0.9</f>
        <v>#REF!</v>
      </c>
      <c r="AW14" s="113" t="e">
        <f>'C завтраками| Bed and breakfast'!#REF!*0.9</f>
        <v>#REF!</v>
      </c>
      <c r="AX14" s="113" t="e">
        <f>'C завтраками| Bed and breakfast'!#REF!*0.9</f>
        <v>#REF!</v>
      </c>
      <c r="AY14" s="113" t="e">
        <f>'C завтраками| Bed and breakfast'!#REF!*0.9</f>
        <v>#REF!</v>
      </c>
      <c r="AZ14" s="113" t="e">
        <f>'C завтраками| Bed and breakfast'!#REF!*0.9</f>
        <v>#REF!</v>
      </c>
      <c r="BA14" s="113" t="e">
        <f>'C завтраками| Bed and breakfast'!#REF!*0.9</f>
        <v>#REF!</v>
      </c>
      <c r="BB14" s="113" t="e">
        <f>'C завтраками| Bed and breakfast'!#REF!*0.9</f>
        <v>#REF!</v>
      </c>
      <c r="BC14" s="113" t="e">
        <f>'C завтраками| Bed and breakfast'!#REF!*0.9</f>
        <v>#REF!</v>
      </c>
      <c r="BD14" s="113" t="e">
        <f>'C завтраками| Bed and breakfast'!#REF!*0.9</f>
        <v>#REF!</v>
      </c>
    </row>
    <row r="15" spans="1:56"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row>
    <row r="16" spans="1:56" x14ac:dyDescent="0.2">
      <c r="A16" s="87">
        <v>1</v>
      </c>
      <c r="B16" s="113" t="e">
        <f>'C завтраками| Bed and breakfast'!#REF!*0.9</f>
        <v>#REF!</v>
      </c>
      <c r="C16" s="113" t="e">
        <f>'C завтраками| Bed and breakfast'!#REF!*0.9</f>
        <v>#REF!</v>
      </c>
      <c r="D16" s="113" t="e">
        <f>'C завтраками| Bed and breakfast'!#REF!*0.9</f>
        <v>#REF!</v>
      </c>
      <c r="E16" s="113" t="e">
        <f>'C завтраками| Bed and breakfast'!#REF!*0.9</f>
        <v>#REF!</v>
      </c>
      <c r="F16" s="113" t="e">
        <f>'C завтраками| Bed and breakfast'!#REF!*0.9</f>
        <v>#REF!</v>
      </c>
      <c r="G16" s="113" t="e">
        <f>'C завтраками| Bed and breakfast'!#REF!*0.9</f>
        <v>#REF!</v>
      </c>
      <c r="H16" s="113" t="e">
        <f>'C завтраками| Bed and breakfast'!#REF!*0.9</f>
        <v>#REF!</v>
      </c>
      <c r="I16" s="113" t="e">
        <f>'C завтраками| Bed and breakfast'!#REF!*0.9</f>
        <v>#REF!</v>
      </c>
      <c r="J16" s="113" t="e">
        <f>'C завтраками| Bed and breakfast'!#REF!*0.9</f>
        <v>#REF!</v>
      </c>
      <c r="K16" s="113" t="e">
        <f>'C завтраками| Bed and breakfast'!#REF!*0.9</f>
        <v>#REF!</v>
      </c>
      <c r="L16" s="113" t="e">
        <f>'C завтраками| Bed and breakfast'!#REF!*0.9</f>
        <v>#REF!</v>
      </c>
      <c r="M16" s="113" t="e">
        <f>'C завтраками| Bed and breakfast'!#REF!*0.9</f>
        <v>#REF!</v>
      </c>
      <c r="N16" s="113" t="e">
        <f>'C завтраками| Bed and breakfast'!#REF!*0.9</f>
        <v>#REF!</v>
      </c>
      <c r="O16" s="113" t="e">
        <f>'C завтраками| Bed and breakfast'!#REF!*0.9</f>
        <v>#REF!</v>
      </c>
      <c r="P16" s="113" t="e">
        <f>'C завтраками| Bed and breakfast'!#REF!*0.9</f>
        <v>#REF!</v>
      </c>
      <c r="Q16" s="113" t="e">
        <f>'C завтраками| Bed and breakfast'!#REF!*0.9</f>
        <v>#REF!</v>
      </c>
      <c r="R16" s="113" t="e">
        <f>'C завтраками| Bed and breakfast'!#REF!*0.9</f>
        <v>#REF!</v>
      </c>
      <c r="S16" s="113" t="e">
        <f>'C завтраками| Bed and breakfast'!#REF!*0.9</f>
        <v>#REF!</v>
      </c>
      <c r="T16" s="113" t="e">
        <f>'C завтраками| Bed and breakfast'!#REF!*0.9</f>
        <v>#REF!</v>
      </c>
      <c r="U16" s="113" t="e">
        <f>'C завтраками| Bed and breakfast'!#REF!*0.9</f>
        <v>#REF!</v>
      </c>
      <c r="V16" s="113" t="e">
        <f>'C завтраками| Bed and breakfast'!#REF!*0.9</f>
        <v>#REF!</v>
      </c>
      <c r="W16" s="113" t="e">
        <f>'C завтраками| Bed and breakfast'!#REF!*0.9</f>
        <v>#REF!</v>
      </c>
      <c r="X16" s="113" t="e">
        <f>'C завтраками| Bed and breakfast'!#REF!*0.9</f>
        <v>#REF!</v>
      </c>
      <c r="Y16" s="113" t="e">
        <f>'C завтраками| Bed and breakfast'!#REF!*0.9</f>
        <v>#REF!</v>
      </c>
      <c r="Z16" s="113" t="e">
        <f>'C завтраками| Bed and breakfast'!#REF!*0.9</f>
        <v>#REF!</v>
      </c>
      <c r="AA16" s="113" t="e">
        <f>'C завтраками| Bed and breakfast'!#REF!*0.9</f>
        <v>#REF!</v>
      </c>
      <c r="AB16" s="113" t="e">
        <f>'C завтраками| Bed and breakfast'!#REF!*0.9</f>
        <v>#REF!</v>
      </c>
      <c r="AC16" s="113" t="e">
        <f>'C завтраками| Bed and breakfast'!#REF!*0.9</f>
        <v>#REF!</v>
      </c>
      <c r="AD16" s="113" t="e">
        <f>'C завтраками| Bed and breakfast'!#REF!*0.9</f>
        <v>#REF!</v>
      </c>
      <c r="AE16" s="113" t="e">
        <f>'C завтраками| Bed and breakfast'!#REF!*0.9</f>
        <v>#REF!</v>
      </c>
      <c r="AF16" s="113" t="e">
        <f>'C завтраками| Bed and breakfast'!#REF!*0.9</f>
        <v>#REF!</v>
      </c>
      <c r="AG16" s="113" t="e">
        <f>'C завтраками| Bed and breakfast'!#REF!*0.9</f>
        <v>#REF!</v>
      </c>
      <c r="AH16" s="113" t="e">
        <f>'C завтраками| Bed and breakfast'!#REF!*0.9</f>
        <v>#REF!</v>
      </c>
      <c r="AI16" s="113" t="e">
        <f>'C завтраками| Bed and breakfast'!#REF!*0.9</f>
        <v>#REF!</v>
      </c>
      <c r="AJ16" s="113" t="e">
        <f>'C завтраками| Bed and breakfast'!#REF!*0.9</f>
        <v>#REF!</v>
      </c>
      <c r="AK16" s="113" t="e">
        <f>'C завтраками| Bed and breakfast'!#REF!*0.9</f>
        <v>#REF!</v>
      </c>
      <c r="AL16" s="113" t="e">
        <f>'C завтраками| Bed and breakfast'!#REF!*0.9</f>
        <v>#REF!</v>
      </c>
      <c r="AM16" s="113" t="e">
        <f>'C завтраками| Bed and breakfast'!#REF!*0.9</f>
        <v>#REF!</v>
      </c>
      <c r="AN16" s="113" t="e">
        <f>'C завтраками| Bed and breakfast'!#REF!*0.9</f>
        <v>#REF!</v>
      </c>
      <c r="AO16" s="113" t="e">
        <f>'C завтраками| Bed and breakfast'!#REF!*0.9</f>
        <v>#REF!</v>
      </c>
      <c r="AP16" s="113" t="e">
        <f>'C завтраками| Bed and breakfast'!#REF!*0.9</f>
        <v>#REF!</v>
      </c>
      <c r="AQ16" s="113" t="e">
        <f>'C завтраками| Bed and breakfast'!#REF!*0.9</f>
        <v>#REF!</v>
      </c>
      <c r="AR16" s="113" t="e">
        <f>'C завтраками| Bed and breakfast'!#REF!*0.9</f>
        <v>#REF!</v>
      </c>
      <c r="AS16" s="113" t="e">
        <f>'C завтраками| Bed and breakfast'!#REF!*0.9</f>
        <v>#REF!</v>
      </c>
      <c r="AT16" s="113" t="e">
        <f>'C завтраками| Bed and breakfast'!#REF!*0.9</f>
        <v>#REF!</v>
      </c>
      <c r="AU16" s="113" t="e">
        <f>'C завтраками| Bed and breakfast'!#REF!*0.9</f>
        <v>#REF!</v>
      </c>
      <c r="AV16" s="113" t="e">
        <f>'C завтраками| Bed and breakfast'!#REF!*0.9</f>
        <v>#REF!</v>
      </c>
      <c r="AW16" s="113" t="e">
        <f>'C завтраками| Bed and breakfast'!#REF!*0.9</f>
        <v>#REF!</v>
      </c>
      <c r="AX16" s="113" t="e">
        <f>'C завтраками| Bed and breakfast'!#REF!*0.9</f>
        <v>#REF!</v>
      </c>
      <c r="AY16" s="113" t="e">
        <f>'C завтраками| Bed and breakfast'!#REF!*0.9</f>
        <v>#REF!</v>
      </c>
      <c r="AZ16" s="113" t="e">
        <f>'C завтраками| Bed and breakfast'!#REF!*0.9</f>
        <v>#REF!</v>
      </c>
      <c r="BA16" s="113" t="e">
        <f>'C завтраками| Bed and breakfast'!#REF!*0.9</f>
        <v>#REF!</v>
      </c>
      <c r="BB16" s="113" t="e">
        <f>'C завтраками| Bed and breakfast'!#REF!*0.9</f>
        <v>#REF!</v>
      </c>
      <c r="BC16" s="113" t="e">
        <f>'C завтраками| Bed and breakfast'!#REF!*0.9</f>
        <v>#REF!</v>
      </c>
      <c r="BD16" s="113" t="e">
        <f>'C завтраками| Bed and breakfast'!#REF!*0.9</f>
        <v>#REF!</v>
      </c>
    </row>
    <row r="17" spans="1:56" x14ac:dyDescent="0.2">
      <c r="A17" s="87">
        <v>2</v>
      </c>
      <c r="B17" s="113" t="e">
        <f>'C завтраками| Bed and breakfast'!#REF!*0.9</f>
        <v>#REF!</v>
      </c>
      <c r="C17" s="113" t="e">
        <f>'C завтраками| Bed and breakfast'!#REF!*0.9</f>
        <v>#REF!</v>
      </c>
      <c r="D17" s="113" t="e">
        <f>'C завтраками| Bed and breakfast'!#REF!*0.9</f>
        <v>#REF!</v>
      </c>
      <c r="E17" s="113" t="e">
        <f>'C завтраками| Bed and breakfast'!#REF!*0.9</f>
        <v>#REF!</v>
      </c>
      <c r="F17" s="113" t="e">
        <f>'C завтраками| Bed and breakfast'!#REF!*0.9</f>
        <v>#REF!</v>
      </c>
      <c r="G17" s="113" t="e">
        <f>'C завтраками| Bed and breakfast'!#REF!*0.9</f>
        <v>#REF!</v>
      </c>
      <c r="H17" s="113" t="e">
        <f>'C завтраками| Bed and breakfast'!#REF!*0.9</f>
        <v>#REF!</v>
      </c>
      <c r="I17" s="113" t="e">
        <f>'C завтраками| Bed and breakfast'!#REF!*0.9</f>
        <v>#REF!</v>
      </c>
      <c r="J17" s="113" t="e">
        <f>'C завтраками| Bed and breakfast'!#REF!*0.9</f>
        <v>#REF!</v>
      </c>
      <c r="K17" s="113" t="e">
        <f>'C завтраками| Bed and breakfast'!#REF!*0.9</f>
        <v>#REF!</v>
      </c>
      <c r="L17" s="113" t="e">
        <f>'C завтраками| Bed and breakfast'!#REF!*0.9</f>
        <v>#REF!</v>
      </c>
      <c r="M17" s="113" t="e">
        <f>'C завтраками| Bed and breakfast'!#REF!*0.9</f>
        <v>#REF!</v>
      </c>
      <c r="N17" s="113" t="e">
        <f>'C завтраками| Bed and breakfast'!#REF!*0.9</f>
        <v>#REF!</v>
      </c>
      <c r="O17" s="113" t="e">
        <f>'C завтраками| Bed and breakfast'!#REF!*0.9</f>
        <v>#REF!</v>
      </c>
      <c r="P17" s="113" t="e">
        <f>'C завтраками| Bed and breakfast'!#REF!*0.9</f>
        <v>#REF!</v>
      </c>
      <c r="Q17" s="113" t="e">
        <f>'C завтраками| Bed and breakfast'!#REF!*0.9</f>
        <v>#REF!</v>
      </c>
      <c r="R17" s="113" t="e">
        <f>'C завтраками| Bed and breakfast'!#REF!*0.9</f>
        <v>#REF!</v>
      </c>
      <c r="S17" s="113" t="e">
        <f>'C завтраками| Bed and breakfast'!#REF!*0.9</f>
        <v>#REF!</v>
      </c>
      <c r="T17" s="113" t="e">
        <f>'C завтраками| Bed and breakfast'!#REF!*0.9</f>
        <v>#REF!</v>
      </c>
      <c r="U17" s="113" t="e">
        <f>'C завтраками| Bed and breakfast'!#REF!*0.9</f>
        <v>#REF!</v>
      </c>
      <c r="V17" s="113" t="e">
        <f>'C завтраками| Bed and breakfast'!#REF!*0.9</f>
        <v>#REF!</v>
      </c>
      <c r="W17" s="113" t="e">
        <f>'C завтраками| Bed and breakfast'!#REF!*0.9</f>
        <v>#REF!</v>
      </c>
      <c r="X17" s="113" t="e">
        <f>'C завтраками| Bed and breakfast'!#REF!*0.9</f>
        <v>#REF!</v>
      </c>
      <c r="Y17" s="113" t="e">
        <f>'C завтраками| Bed and breakfast'!#REF!*0.9</f>
        <v>#REF!</v>
      </c>
      <c r="Z17" s="113" t="e">
        <f>'C завтраками| Bed and breakfast'!#REF!*0.9</f>
        <v>#REF!</v>
      </c>
      <c r="AA17" s="113" t="e">
        <f>'C завтраками| Bed and breakfast'!#REF!*0.9</f>
        <v>#REF!</v>
      </c>
      <c r="AB17" s="113" t="e">
        <f>'C завтраками| Bed and breakfast'!#REF!*0.9</f>
        <v>#REF!</v>
      </c>
      <c r="AC17" s="113" t="e">
        <f>'C завтраками| Bed and breakfast'!#REF!*0.9</f>
        <v>#REF!</v>
      </c>
      <c r="AD17" s="113" t="e">
        <f>'C завтраками| Bed and breakfast'!#REF!*0.9</f>
        <v>#REF!</v>
      </c>
      <c r="AE17" s="113" t="e">
        <f>'C завтраками| Bed and breakfast'!#REF!*0.9</f>
        <v>#REF!</v>
      </c>
      <c r="AF17" s="113" t="e">
        <f>'C завтраками| Bed and breakfast'!#REF!*0.9</f>
        <v>#REF!</v>
      </c>
      <c r="AG17" s="113" t="e">
        <f>'C завтраками| Bed and breakfast'!#REF!*0.9</f>
        <v>#REF!</v>
      </c>
      <c r="AH17" s="113" t="e">
        <f>'C завтраками| Bed and breakfast'!#REF!*0.9</f>
        <v>#REF!</v>
      </c>
      <c r="AI17" s="113" t="e">
        <f>'C завтраками| Bed and breakfast'!#REF!*0.9</f>
        <v>#REF!</v>
      </c>
      <c r="AJ17" s="113" t="e">
        <f>'C завтраками| Bed and breakfast'!#REF!*0.9</f>
        <v>#REF!</v>
      </c>
      <c r="AK17" s="113" t="e">
        <f>'C завтраками| Bed and breakfast'!#REF!*0.9</f>
        <v>#REF!</v>
      </c>
      <c r="AL17" s="113" t="e">
        <f>'C завтраками| Bed and breakfast'!#REF!*0.9</f>
        <v>#REF!</v>
      </c>
      <c r="AM17" s="113" t="e">
        <f>'C завтраками| Bed and breakfast'!#REF!*0.9</f>
        <v>#REF!</v>
      </c>
      <c r="AN17" s="113" t="e">
        <f>'C завтраками| Bed and breakfast'!#REF!*0.9</f>
        <v>#REF!</v>
      </c>
      <c r="AO17" s="113" t="e">
        <f>'C завтраками| Bed and breakfast'!#REF!*0.9</f>
        <v>#REF!</v>
      </c>
      <c r="AP17" s="113" t="e">
        <f>'C завтраками| Bed and breakfast'!#REF!*0.9</f>
        <v>#REF!</v>
      </c>
      <c r="AQ17" s="113" t="e">
        <f>'C завтраками| Bed and breakfast'!#REF!*0.9</f>
        <v>#REF!</v>
      </c>
      <c r="AR17" s="113" t="e">
        <f>'C завтраками| Bed and breakfast'!#REF!*0.9</f>
        <v>#REF!</v>
      </c>
      <c r="AS17" s="113" t="e">
        <f>'C завтраками| Bed and breakfast'!#REF!*0.9</f>
        <v>#REF!</v>
      </c>
      <c r="AT17" s="113" t="e">
        <f>'C завтраками| Bed and breakfast'!#REF!*0.9</f>
        <v>#REF!</v>
      </c>
      <c r="AU17" s="113" t="e">
        <f>'C завтраками| Bed and breakfast'!#REF!*0.9</f>
        <v>#REF!</v>
      </c>
      <c r="AV17" s="113" t="e">
        <f>'C завтраками| Bed and breakfast'!#REF!*0.9</f>
        <v>#REF!</v>
      </c>
      <c r="AW17" s="113" t="e">
        <f>'C завтраками| Bed and breakfast'!#REF!*0.9</f>
        <v>#REF!</v>
      </c>
      <c r="AX17" s="113" t="e">
        <f>'C завтраками| Bed and breakfast'!#REF!*0.9</f>
        <v>#REF!</v>
      </c>
      <c r="AY17" s="113" t="e">
        <f>'C завтраками| Bed and breakfast'!#REF!*0.9</f>
        <v>#REF!</v>
      </c>
      <c r="AZ17" s="113" t="e">
        <f>'C завтраками| Bed and breakfast'!#REF!*0.9</f>
        <v>#REF!</v>
      </c>
      <c r="BA17" s="113" t="e">
        <f>'C завтраками| Bed and breakfast'!#REF!*0.9</f>
        <v>#REF!</v>
      </c>
      <c r="BB17" s="113" t="e">
        <f>'C завтраками| Bed and breakfast'!#REF!*0.9</f>
        <v>#REF!</v>
      </c>
      <c r="BC17" s="113" t="e">
        <f>'C завтраками| Bed and breakfast'!#REF!*0.9</f>
        <v>#REF!</v>
      </c>
      <c r="BD17" s="113" t="e">
        <f>'C завтраками| Bed and breakfast'!#REF!*0.9</f>
        <v>#REF!</v>
      </c>
    </row>
    <row r="18" spans="1:56"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row>
    <row r="19" spans="1:56" x14ac:dyDescent="0.2">
      <c r="A19" s="87" t="s">
        <v>78</v>
      </c>
      <c r="B19" s="113" t="e">
        <f>'C завтраками| Bed and breakfast'!#REF!*0.9</f>
        <v>#REF!</v>
      </c>
      <c r="C19" s="113" t="e">
        <f>'C завтраками| Bed and breakfast'!#REF!*0.9</f>
        <v>#REF!</v>
      </c>
      <c r="D19" s="113" t="e">
        <f>'C завтраками| Bed and breakfast'!#REF!*0.9</f>
        <v>#REF!</v>
      </c>
      <c r="E19" s="113" t="e">
        <f>'C завтраками| Bed and breakfast'!#REF!*0.9</f>
        <v>#REF!</v>
      </c>
      <c r="F19" s="113" t="e">
        <f>'C завтраками| Bed and breakfast'!#REF!*0.9</f>
        <v>#REF!</v>
      </c>
      <c r="G19" s="113" t="e">
        <f>'C завтраками| Bed and breakfast'!#REF!*0.9</f>
        <v>#REF!</v>
      </c>
      <c r="H19" s="113" t="e">
        <f>'C завтраками| Bed and breakfast'!#REF!*0.9</f>
        <v>#REF!</v>
      </c>
      <c r="I19" s="113" t="e">
        <f>'C завтраками| Bed and breakfast'!#REF!*0.9</f>
        <v>#REF!</v>
      </c>
      <c r="J19" s="113" t="e">
        <f>'C завтраками| Bed and breakfast'!#REF!*0.9</f>
        <v>#REF!</v>
      </c>
      <c r="K19" s="113" t="e">
        <f>'C завтраками| Bed and breakfast'!#REF!*0.9</f>
        <v>#REF!</v>
      </c>
      <c r="L19" s="113" t="e">
        <f>'C завтраками| Bed and breakfast'!#REF!*0.9</f>
        <v>#REF!</v>
      </c>
      <c r="M19" s="113" t="e">
        <f>'C завтраками| Bed and breakfast'!#REF!*0.9</f>
        <v>#REF!</v>
      </c>
      <c r="N19" s="113" t="e">
        <f>'C завтраками| Bed and breakfast'!#REF!*0.9</f>
        <v>#REF!</v>
      </c>
      <c r="O19" s="113" t="e">
        <f>'C завтраками| Bed and breakfast'!#REF!*0.9</f>
        <v>#REF!</v>
      </c>
      <c r="P19" s="113" t="e">
        <f>'C завтраками| Bed and breakfast'!#REF!*0.9</f>
        <v>#REF!</v>
      </c>
      <c r="Q19" s="113" t="e">
        <f>'C завтраками| Bed and breakfast'!#REF!*0.9</f>
        <v>#REF!</v>
      </c>
      <c r="R19" s="113" t="e">
        <f>'C завтраками| Bed and breakfast'!#REF!*0.9</f>
        <v>#REF!</v>
      </c>
      <c r="S19" s="113" t="e">
        <f>'C завтраками| Bed and breakfast'!#REF!*0.9</f>
        <v>#REF!</v>
      </c>
      <c r="T19" s="113" t="e">
        <f>'C завтраками| Bed and breakfast'!#REF!*0.9</f>
        <v>#REF!</v>
      </c>
      <c r="U19" s="113" t="e">
        <f>'C завтраками| Bed and breakfast'!#REF!*0.9</f>
        <v>#REF!</v>
      </c>
      <c r="V19" s="113" t="e">
        <f>'C завтраками| Bed and breakfast'!#REF!*0.9</f>
        <v>#REF!</v>
      </c>
      <c r="W19" s="113" t="e">
        <f>'C завтраками| Bed and breakfast'!#REF!*0.9</f>
        <v>#REF!</v>
      </c>
      <c r="X19" s="113" t="e">
        <f>'C завтраками| Bed and breakfast'!#REF!*0.9</f>
        <v>#REF!</v>
      </c>
      <c r="Y19" s="113" t="e">
        <f>'C завтраками| Bed and breakfast'!#REF!*0.9</f>
        <v>#REF!</v>
      </c>
      <c r="Z19" s="113" t="e">
        <f>'C завтраками| Bed and breakfast'!#REF!*0.9</f>
        <v>#REF!</v>
      </c>
      <c r="AA19" s="113" t="e">
        <f>'C завтраками| Bed and breakfast'!#REF!*0.9</f>
        <v>#REF!</v>
      </c>
      <c r="AB19" s="113" t="e">
        <f>'C завтраками| Bed and breakfast'!#REF!*0.9</f>
        <v>#REF!</v>
      </c>
      <c r="AC19" s="113" t="e">
        <f>'C завтраками| Bed and breakfast'!#REF!*0.9</f>
        <v>#REF!</v>
      </c>
      <c r="AD19" s="113" t="e">
        <f>'C завтраками| Bed and breakfast'!#REF!*0.9</f>
        <v>#REF!</v>
      </c>
      <c r="AE19" s="113" t="e">
        <f>'C завтраками| Bed and breakfast'!#REF!*0.9</f>
        <v>#REF!</v>
      </c>
      <c r="AF19" s="113" t="e">
        <f>'C завтраками| Bed and breakfast'!#REF!*0.9</f>
        <v>#REF!</v>
      </c>
      <c r="AG19" s="113" t="e">
        <f>'C завтраками| Bed and breakfast'!#REF!*0.9</f>
        <v>#REF!</v>
      </c>
      <c r="AH19" s="113" t="e">
        <f>'C завтраками| Bed and breakfast'!#REF!*0.9</f>
        <v>#REF!</v>
      </c>
      <c r="AI19" s="113" t="e">
        <f>'C завтраками| Bed and breakfast'!#REF!*0.9</f>
        <v>#REF!</v>
      </c>
      <c r="AJ19" s="113" t="e">
        <f>'C завтраками| Bed and breakfast'!#REF!*0.9</f>
        <v>#REF!</v>
      </c>
      <c r="AK19" s="113" t="e">
        <f>'C завтраками| Bed and breakfast'!#REF!*0.9</f>
        <v>#REF!</v>
      </c>
      <c r="AL19" s="113" t="e">
        <f>'C завтраками| Bed and breakfast'!#REF!*0.9</f>
        <v>#REF!</v>
      </c>
      <c r="AM19" s="113" t="e">
        <f>'C завтраками| Bed and breakfast'!#REF!*0.9</f>
        <v>#REF!</v>
      </c>
      <c r="AN19" s="113" t="e">
        <f>'C завтраками| Bed and breakfast'!#REF!*0.9</f>
        <v>#REF!</v>
      </c>
      <c r="AO19" s="113" t="e">
        <f>'C завтраками| Bed and breakfast'!#REF!*0.9</f>
        <v>#REF!</v>
      </c>
      <c r="AP19" s="113" t="e">
        <f>'C завтраками| Bed and breakfast'!#REF!*0.9</f>
        <v>#REF!</v>
      </c>
      <c r="AQ19" s="113" t="e">
        <f>'C завтраками| Bed and breakfast'!#REF!*0.9</f>
        <v>#REF!</v>
      </c>
      <c r="AR19" s="113" t="e">
        <f>'C завтраками| Bed and breakfast'!#REF!*0.9</f>
        <v>#REF!</v>
      </c>
      <c r="AS19" s="113" t="e">
        <f>'C завтраками| Bed and breakfast'!#REF!*0.9</f>
        <v>#REF!</v>
      </c>
      <c r="AT19" s="113" t="e">
        <f>'C завтраками| Bed and breakfast'!#REF!*0.9</f>
        <v>#REF!</v>
      </c>
      <c r="AU19" s="113" t="e">
        <f>'C завтраками| Bed and breakfast'!#REF!*0.9</f>
        <v>#REF!</v>
      </c>
      <c r="AV19" s="113" t="e">
        <f>'C завтраками| Bed and breakfast'!#REF!*0.9</f>
        <v>#REF!</v>
      </c>
      <c r="AW19" s="113" t="e">
        <f>'C завтраками| Bed and breakfast'!#REF!*0.9</f>
        <v>#REF!</v>
      </c>
      <c r="AX19" s="113" t="e">
        <f>'C завтраками| Bed and breakfast'!#REF!*0.9</f>
        <v>#REF!</v>
      </c>
      <c r="AY19" s="113" t="e">
        <f>'C завтраками| Bed and breakfast'!#REF!*0.9</f>
        <v>#REF!</v>
      </c>
      <c r="AZ19" s="113" t="e">
        <f>'C завтраками| Bed and breakfast'!#REF!*0.9</f>
        <v>#REF!</v>
      </c>
      <c r="BA19" s="113" t="e">
        <f>'C завтраками| Bed and breakfast'!#REF!*0.9</f>
        <v>#REF!</v>
      </c>
      <c r="BB19" s="113" t="e">
        <f>'C завтраками| Bed and breakfast'!#REF!*0.9</f>
        <v>#REF!</v>
      </c>
      <c r="BC19" s="113" t="e">
        <f>'C завтраками| Bed and breakfast'!#REF!*0.9</f>
        <v>#REF!</v>
      </c>
      <c r="BD19" s="113" t="e">
        <f>'C завтраками| Bed and breakfast'!#REF!*0.9</f>
        <v>#REF!</v>
      </c>
    </row>
    <row r="20" spans="1:56"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row>
    <row r="21" spans="1:56" x14ac:dyDescent="0.2">
      <c r="A21" s="87" t="s">
        <v>67</v>
      </c>
      <c r="B21" s="113" t="e">
        <f>'C завтраками| Bed and breakfast'!#REF!*0.9</f>
        <v>#REF!</v>
      </c>
      <c r="C21" s="113" t="e">
        <f>'C завтраками| Bed and breakfast'!#REF!*0.9</f>
        <v>#REF!</v>
      </c>
      <c r="D21" s="113" t="e">
        <f>'C завтраками| Bed and breakfast'!#REF!*0.9</f>
        <v>#REF!</v>
      </c>
      <c r="E21" s="113" t="e">
        <f>'C завтраками| Bed and breakfast'!#REF!*0.9</f>
        <v>#REF!</v>
      </c>
      <c r="F21" s="113" t="e">
        <f>'C завтраками| Bed and breakfast'!#REF!*0.9</f>
        <v>#REF!</v>
      </c>
      <c r="G21" s="113" t="e">
        <f>'C завтраками| Bed and breakfast'!#REF!*0.9</f>
        <v>#REF!</v>
      </c>
      <c r="H21" s="113" t="e">
        <f>'C завтраками| Bed and breakfast'!#REF!*0.9</f>
        <v>#REF!</v>
      </c>
      <c r="I21" s="113" t="e">
        <f>'C завтраками| Bed and breakfast'!#REF!*0.9</f>
        <v>#REF!</v>
      </c>
      <c r="J21" s="113" t="e">
        <f>'C завтраками| Bed and breakfast'!#REF!*0.9</f>
        <v>#REF!</v>
      </c>
      <c r="K21" s="113" t="e">
        <f>'C завтраками| Bed and breakfast'!#REF!*0.9</f>
        <v>#REF!</v>
      </c>
      <c r="L21" s="113" t="e">
        <f>'C завтраками| Bed and breakfast'!#REF!*0.9</f>
        <v>#REF!</v>
      </c>
      <c r="M21" s="113" t="e">
        <f>'C завтраками| Bed and breakfast'!#REF!*0.9</f>
        <v>#REF!</v>
      </c>
      <c r="N21" s="113" t="e">
        <f>'C завтраками| Bed and breakfast'!#REF!*0.9</f>
        <v>#REF!</v>
      </c>
      <c r="O21" s="113" t="e">
        <f>'C завтраками| Bed and breakfast'!#REF!*0.9</f>
        <v>#REF!</v>
      </c>
      <c r="P21" s="113" t="e">
        <f>'C завтраками| Bed and breakfast'!#REF!*0.9</f>
        <v>#REF!</v>
      </c>
      <c r="Q21" s="113" t="e">
        <f>'C завтраками| Bed and breakfast'!#REF!*0.9</f>
        <v>#REF!</v>
      </c>
      <c r="R21" s="113" t="e">
        <f>'C завтраками| Bed and breakfast'!#REF!*0.9</f>
        <v>#REF!</v>
      </c>
      <c r="S21" s="113" t="e">
        <f>'C завтраками| Bed and breakfast'!#REF!*0.9</f>
        <v>#REF!</v>
      </c>
      <c r="T21" s="113" t="e">
        <f>'C завтраками| Bed and breakfast'!#REF!*0.9</f>
        <v>#REF!</v>
      </c>
      <c r="U21" s="113" t="e">
        <f>'C завтраками| Bed and breakfast'!#REF!*0.9</f>
        <v>#REF!</v>
      </c>
      <c r="V21" s="113" t="e">
        <f>'C завтраками| Bed and breakfast'!#REF!*0.9</f>
        <v>#REF!</v>
      </c>
      <c r="W21" s="113" t="e">
        <f>'C завтраками| Bed and breakfast'!#REF!*0.9</f>
        <v>#REF!</v>
      </c>
      <c r="X21" s="113" t="e">
        <f>'C завтраками| Bed and breakfast'!#REF!*0.9</f>
        <v>#REF!</v>
      </c>
      <c r="Y21" s="113" t="e">
        <f>'C завтраками| Bed and breakfast'!#REF!*0.9</f>
        <v>#REF!</v>
      </c>
      <c r="Z21" s="113" t="e">
        <f>'C завтраками| Bed and breakfast'!#REF!*0.9</f>
        <v>#REF!</v>
      </c>
      <c r="AA21" s="113" t="e">
        <f>'C завтраками| Bed and breakfast'!#REF!*0.9</f>
        <v>#REF!</v>
      </c>
      <c r="AB21" s="113" t="e">
        <f>'C завтраками| Bed and breakfast'!#REF!*0.9</f>
        <v>#REF!</v>
      </c>
      <c r="AC21" s="113" t="e">
        <f>'C завтраками| Bed and breakfast'!#REF!*0.9</f>
        <v>#REF!</v>
      </c>
      <c r="AD21" s="113" t="e">
        <f>'C завтраками| Bed and breakfast'!#REF!*0.9</f>
        <v>#REF!</v>
      </c>
      <c r="AE21" s="113" t="e">
        <f>'C завтраками| Bed and breakfast'!#REF!*0.9</f>
        <v>#REF!</v>
      </c>
      <c r="AF21" s="113" t="e">
        <f>'C завтраками| Bed and breakfast'!#REF!*0.9</f>
        <v>#REF!</v>
      </c>
      <c r="AG21" s="113" t="e">
        <f>'C завтраками| Bed and breakfast'!#REF!*0.9</f>
        <v>#REF!</v>
      </c>
      <c r="AH21" s="113" t="e">
        <f>'C завтраками| Bed and breakfast'!#REF!*0.9</f>
        <v>#REF!</v>
      </c>
      <c r="AI21" s="113" t="e">
        <f>'C завтраками| Bed and breakfast'!#REF!*0.9</f>
        <v>#REF!</v>
      </c>
      <c r="AJ21" s="113" t="e">
        <f>'C завтраками| Bed and breakfast'!#REF!*0.9</f>
        <v>#REF!</v>
      </c>
      <c r="AK21" s="113" t="e">
        <f>'C завтраками| Bed and breakfast'!#REF!*0.9</f>
        <v>#REF!</v>
      </c>
      <c r="AL21" s="113" t="e">
        <f>'C завтраками| Bed and breakfast'!#REF!*0.9</f>
        <v>#REF!</v>
      </c>
      <c r="AM21" s="113" t="e">
        <f>'C завтраками| Bed and breakfast'!#REF!*0.9</f>
        <v>#REF!</v>
      </c>
      <c r="AN21" s="113" t="e">
        <f>'C завтраками| Bed and breakfast'!#REF!*0.9</f>
        <v>#REF!</v>
      </c>
      <c r="AO21" s="113" t="e">
        <f>'C завтраками| Bed and breakfast'!#REF!*0.9</f>
        <v>#REF!</v>
      </c>
      <c r="AP21" s="113" t="e">
        <f>'C завтраками| Bed and breakfast'!#REF!*0.9</f>
        <v>#REF!</v>
      </c>
      <c r="AQ21" s="113" t="e">
        <f>'C завтраками| Bed and breakfast'!#REF!*0.9</f>
        <v>#REF!</v>
      </c>
      <c r="AR21" s="113" t="e">
        <f>'C завтраками| Bed and breakfast'!#REF!*0.9</f>
        <v>#REF!</v>
      </c>
      <c r="AS21" s="113" t="e">
        <f>'C завтраками| Bed and breakfast'!#REF!*0.9</f>
        <v>#REF!</v>
      </c>
      <c r="AT21" s="113" t="e">
        <f>'C завтраками| Bed and breakfast'!#REF!*0.9</f>
        <v>#REF!</v>
      </c>
      <c r="AU21" s="113" t="e">
        <f>'C завтраками| Bed and breakfast'!#REF!*0.9</f>
        <v>#REF!</v>
      </c>
      <c r="AV21" s="113" t="e">
        <f>'C завтраками| Bed and breakfast'!#REF!*0.9</f>
        <v>#REF!</v>
      </c>
      <c r="AW21" s="113" t="e">
        <f>'C завтраками| Bed and breakfast'!#REF!*0.9</f>
        <v>#REF!</v>
      </c>
      <c r="AX21" s="113" t="e">
        <f>'C завтраками| Bed and breakfast'!#REF!*0.9</f>
        <v>#REF!</v>
      </c>
      <c r="AY21" s="113" t="e">
        <f>'C завтраками| Bed and breakfast'!#REF!*0.9</f>
        <v>#REF!</v>
      </c>
      <c r="AZ21" s="113" t="e">
        <f>'C завтраками| Bed and breakfast'!#REF!*0.9</f>
        <v>#REF!</v>
      </c>
      <c r="BA21" s="113" t="e">
        <f>'C завтраками| Bed and breakfast'!#REF!*0.9</f>
        <v>#REF!</v>
      </c>
      <c r="BB21" s="113" t="e">
        <f>'C завтраками| Bed and breakfast'!#REF!*0.9</f>
        <v>#REF!</v>
      </c>
      <c r="BC21" s="113" t="e">
        <f>'C завтраками| Bed and breakfast'!#REF!*0.9</f>
        <v>#REF!</v>
      </c>
      <c r="BD21" s="113" t="e">
        <f>'C завтраками| Bed and breakfast'!#REF!*0.9</f>
        <v>#REF!</v>
      </c>
    </row>
    <row r="22" spans="1:56"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row>
    <row r="23" spans="1:56" ht="10.35" customHeight="1" x14ac:dyDescent="0.2">
      <c r="A23" s="147"/>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row>
    <row r="24" spans="1:56" ht="10.35" customHeight="1" x14ac:dyDescent="0.2">
      <c r="A24" s="96"/>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row>
    <row r="25" spans="1:56" ht="10.35" customHeight="1" thickBot="1" x14ac:dyDescent="0.25">
      <c r="A25" s="77"/>
    </row>
    <row r="26" spans="1:56" ht="12.75" thickBot="1" x14ac:dyDescent="0.25">
      <c r="A26" s="149" t="s">
        <v>127</v>
      </c>
    </row>
    <row r="27" spans="1:56" x14ac:dyDescent="0.2">
      <c r="A27" s="223" t="s">
        <v>128</v>
      </c>
    </row>
    <row r="28" spans="1:56" x14ac:dyDescent="0.2">
      <c r="A28" s="223" t="s">
        <v>129</v>
      </c>
    </row>
    <row r="29" spans="1:56" ht="12" customHeight="1" x14ac:dyDescent="0.2">
      <c r="A29" s="97" t="s">
        <v>130</v>
      </c>
    </row>
    <row r="30" spans="1:56" x14ac:dyDescent="0.2">
      <c r="A30" s="223" t="s">
        <v>243</v>
      </c>
    </row>
    <row r="31" spans="1:56" ht="11.45" customHeight="1" x14ac:dyDescent="0.2">
      <c r="A31" s="77"/>
    </row>
    <row r="32" spans="1:56" x14ac:dyDescent="0.2">
      <c r="A32" s="161" t="s">
        <v>139</v>
      </c>
    </row>
    <row r="33" spans="1:1" x14ac:dyDescent="0.2">
      <c r="A33" s="257" t="s">
        <v>329</v>
      </c>
    </row>
    <row r="34" spans="1:1" ht="12.75" thickBot="1" x14ac:dyDescent="0.25">
      <c r="A34" s="20"/>
    </row>
    <row r="35" spans="1:1" ht="12.75" thickBot="1" x14ac:dyDescent="0.25">
      <c r="A35" s="245" t="s">
        <v>132</v>
      </c>
    </row>
    <row r="36" spans="1:1" ht="48" x14ac:dyDescent="0.2">
      <c r="A36" s="124" t="s">
        <v>161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9"/>
  <sheetViews>
    <sheetView zoomScaleNormal="100" workbookViewId="0"/>
  </sheetViews>
  <sheetFormatPr defaultColWidth="9" defaultRowHeight="12.75" x14ac:dyDescent="0.2"/>
  <cols>
    <col min="1" max="1" width="31.5703125" style="1" customWidth="1"/>
    <col min="2" max="2" width="27.140625" style="1" customWidth="1"/>
    <col min="3" max="3" width="24.42578125" style="1" customWidth="1"/>
    <col min="4" max="4" width="22.42578125" style="1" customWidth="1"/>
    <col min="5" max="16384" width="9" style="1"/>
  </cols>
  <sheetData>
    <row r="1" spans="1:4" x14ac:dyDescent="0.2">
      <c r="A1" s="20" t="s">
        <v>31</v>
      </c>
      <c r="B1" s="8"/>
      <c r="C1" s="8"/>
      <c r="D1" s="8"/>
    </row>
    <row r="2" spans="1:4" ht="90" customHeight="1" x14ac:dyDescent="0.2">
      <c r="A2" s="3" t="s">
        <v>22</v>
      </c>
      <c r="B2" s="23" t="s">
        <v>61</v>
      </c>
      <c r="C2" s="27" t="s">
        <v>60</v>
      </c>
      <c r="D2" s="27" t="s">
        <v>59</v>
      </c>
    </row>
    <row r="3" spans="1:4" x14ac:dyDescent="0.2">
      <c r="A3" s="12" t="s">
        <v>32</v>
      </c>
      <c r="B3" s="3"/>
      <c r="C3" s="28"/>
      <c r="D3" s="28"/>
    </row>
    <row r="4" spans="1:4" x14ac:dyDescent="0.2">
      <c r="A4" s="3">
        <v>1</v>
      </c>
      <c r="B4" s="24">
        <v>3400</v>
      </c>
      <c r="C4" s="28">
        <v>3900</v>
      </c>
      <c r="D4" s="28">
        <v>4400</v>
      </c>
    </row>
    <row r="5" spans="1:4" x14ac:dyDescent="0.2">
      <c r="A5" s="3" t="s">
        <v>24</v>
      </c>
      <c r="B5" s="24">
        <v>3400</v>
      </c>
      <c r="C5" s="3">
        <v>3900</v>
      </c>
      <c r="D5" s="3">
        <v>4400</v>
      </c>
    </row>
    <row r="6" spans="1:4" x14ac:dyDescent="0.2">
      <c r="A6" s="3">
        <v>2</v>
      </c>
      <c r="B6" s="24">
        <v>3400</v>
      </c>
      <c r="C6" s="3">
        <v>3900</v>
      </c>
      <c r="D6" s="3">
        <v>4400</v>
      </c>
    </row>
    <row r="7" spans="1:4" x14ac:dyDescent="0.2">
      <c r="A7" s="3" t="s">
        <v>54</v>
      </c>
      <c r="B7" s="24">
        <v>3400</v>
      </c>
      <c r="C7" s="3">
        <v>3900</v>
      </c>
      <c r="D7" s="3">
        <v>4400</v>
      </c>
    </row>
    <row r="8" spans="1:4" x14ac:dyDescent="0.2">
      <c r="A8" s="3" t="s">
        <v>55</v>
      </c>
      <c r="B8" s="24">
        <v>4200</v>
      </c>
      <c r="C8" s="3">
        <v>4700</v>
      </c>
      <c r="D8" s="3">
        <v>5200</v>
      </c>
    </row>
    <row r="9" spans="1:4" x14ac:dyDescent="0.2">
      <c r="C9" s="4"/>
      <c r="D9" s="4"/>
    </row>
    <row r="10" spans="1:4" x14ac:dyDescent="0.2">
      <c r="C10" s="4"/>
      <c r="D10" s="4"/>
    </row>
    <row r="11" spans="1:4" x14ac:dyDescent="0.2">
      <c r="A11" s="20" t="s">
        <v>31</v>
      </c>
      <c r="B11" s="2"/>
      <c r="C11" s="4"/>
      <c r="D11" s="4"/>
    </row>
    <row r="12" spans="1:4" ht="76.5" x14ac:dyDescent="0.2">
      <c r="A12" s="3" t="s">
        <v>22</v>
      </c>
      <c r="B12" s="23" t="s">
        <v>61</v>
      </c>
      <c r="C12" s="27" t="s">
        <v>60</v>
      </c>
      <c r="D12" s="27" t="s">
        <v>59</v>
      </c>
    </row>
    <row r="13" spans="1:4" x14ac:dyDescent="0.2">
      <c r="A13" s="12" t="s">
        <v>33</v>
      </c>
      <c r="B13" s="3"/>
      <c r="C13" s="28"/>
      <c r="D13" s="28"/>
    </row>
    <row r="14" spans="1:4" x14ac:dyDescent="0.2">
      <c r="A14" s="3">
        <v>1</v>
      </c>
      <c r="B14" s="24">
        <v>3400</v>
      </c>
      <c r="C14" s="28">
        <v>3900</v>
      </c>
      <c r="D14" s="28">
        <v>4400</v>
      </c>
    </row>
    <row r="15" spans="1:4" x14ac:dyDescent="0.2">
      <c r="A15" s="3" t="s">
        <v>24</v>
      </c>
      <c r="B15" s="24">
        <v>3400</v>
      </c>
      <c r="C15" s="3">
        <v>3900</v>
      </c>
      <c r="D15" s="3">
        <v>4400</v>
      </c>
    </row>
    <row r="16" spans="1:4" x14ac:dyDescent="0.2">
      <c r="A16" s="3">
        <v>2</v>
      </c>
      <c r="B16" s="24">
        <v>3400</v>
      </c>
      <c r="C16" s="3">
        <v>3900</v>
      </c>
      <c r="D16" s="3">
        <v>4400</v>
      </c>
    </row>
    <row r="17" spans="1:4" x14ac:dyDescent="0.2">
      <c r="A17" s="3" t="s">
        <v>54</v>
      </c>
      <c r="B17" s="24">
        <v>3400</v>
      </c>
      <c r="C17" s="3">
        <v>3900</v>
      </c>
      <c r="D17" s="3">
        <v>4400</v>
      </c>
    </row>
    <row r="18" spans="1:4" x14ac:dyDescent="0.2">
      <c r="A18" s="3" t="s">
        <v>55</v>
      </c>
      <c r="B18" s="24">
        <v>4200</v>
      </c>
      <c r="C18" s="3">
        <v>4700</v>
      </c>
      <c r="D18" s="3">
        <v>5200</v>
      </c>
    </row>
    <row r="19" spans="1:4" ht="18" customHeight="1" x14ac:dyDescent="0.2">
      <c r="A19" s="20"/>
      <c r="C19" s="5"/>
      <c r="D19" s="5"/>
    </row>
  </sheetData>
  <pageMargins left="0.75" right="0.75" top="1" bottom="1" header="0.5" footer="0.5"/>
  <pageSetup paperSize="9" orientation="portrait"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72"/>
  <sheetViews>
    <sheetView zoomScaleNormal="100" workbookViewId="0">
      <pane xSplit="1" topLeftCell="B1" activePane="topRight" state="frozen"/>
      <selection pane="topRight" activeCell="B2" sqref="B2:D38"/>
    </sheetView>
  </sheetViews>
  <sheetFormatPr defaultColWidth="8.7109375" defaultRowHeight="12.75" x14ac:dyDescent="0.2"/>
  <cols>
    <col min="1" max="1" width="82.5703125" style="201" customWidth="1"/>
    <col min="2" max="16384" width="8.7109375" style="201"/>
  </cols>
  <sheetData>
    <row r="1" spans="1:4" x14ac:dyDescent="0.2">
      <c r="A1" s="258" t="s">
        <v>133</v>
      </c>
    </row>
    <row r="2" spans="1:4" ht="18" customHeight="1" x14ac:dyDescent="0.2">
      <c r="A2" s="228" t="s">
        <v>308</v>
      </c>
      <c r="B2" s="234" t="e">
        <f>'C завтраками| Bed and breakfast'!#REF!</f>
        <v>#REF!</v>
      </c>
      <c r="C2" s="234" t="e">
        <f>'C завтраками| Bed and breakfast'!#REF!</f>
        <v>#REF!</v>
      </c>
      <c r="D2" s="234" t="e">
        <f>'C завтраками| Bed and breakfast'!#REF!</f>
        <v>#REF!</v>
      </c>
    </row>
    <row r="3" spans="1:4" x14ac:dyDescent="0.2">
      <c r="A3" s="99" t="s">
        <v>124</v>
      </c>
      <c r="B3" s="234" t="e">
        <f>'C завтраками| Bed and breakfast'!#REF!</f>
        <v>#REF!</v>
      </c>
      <c r="C3" s="234" t="e">
        <f>'C завтраками| Bed and breakfast'!#REF!</f>
        <v>#REF!</v>
      </c>
      <c r="D3" s="234" t="e">
        <f>'C завтраками| Bed and breakfast'!#REF!</f>
        <v>#REF!</v>
      </c>
    </row>
    <row r="4" spans="1:4" x14ac:dyDescent="0.2">
      <c r="A4" s="102" t="s">
        <v>144</v>
      </c>
      <c r="B4" s="247"/>
      <c r="C4" s="247"/>
      <c r="D4" s="247"/>
    </row>
    <row r="5" spans="1:4" x14ac:dyDescent="0.2">
      <c r="A5" s="104">
        <v>1</v>
      </c>
      <c r="B5" s="246" t="e">
        <f>'C завтраками| Bed and breakfast'!#REF!*0.9</f>
        <v>#REF!</v>
      </c>
      <c r="C5" s="246" t="e">
        <f>'C завтраками| Bed and breakfast'!#REF!*0.9</f>
        <v>#REF!</v>
      </c>
      <c r="D5" s="246" t="e">
        <f>'C завтраками| Bed and breakfast'!#REF!*0.9</f>
        <v>#REF!</v>
      </c>
    </row>
    <row r="6" spans="1:4" x14ac:dyDescent="0.2">
      <c r="A6" s="104">
        <v>2</v>
      </c>
      <c r="B6" s="246" t="e">
        <f>'C завтраками| Bed and breakfast'!#REF!*0.9</f>
        <v>#REF!</v>
      </c>
      <c r="C6" s="246" t="e">
        <f>'C завтраками| Bed and breakfast'!#REF!*0.9</f>
        <v>#REF!</v>
      </c>
      <c r="D6" s="246" t="e">
        <f>'C завтраками| Bed and breakfast'!#REF!*0.9</f>
        <v>#REF!</v>
      </c>
    </row>
    <row r="7" spans="1:4" x14ac:dyDescent="0.2">
      <c r="A7" s="104" t="s">
        <v>145</v>
      </c>
      <c r="B7" s="246"/>
      <c r="C7" s="246"/>
      <c r="D7" s="246"/>
    </row>
    <row r="8" spans="1:4" x14ac:dyDescent="0.2">
      <c r="A8" s="104">
        <v>1</v>
      </c>
      <c r="B8" s="246" t="e">
        <f>'C завтраками| Bed and breakfast'!#REF!*0.9</f>
        <v>#REF!</v>
      </c>
      <c r="C8" s="246" t="e">
        <f>'C завтраками| Bed and breakfast'!#REF!*0.9</f>
        <v>#REF!</v>
      </c>
      <c r="D8" s="246" t="e">
        <f>'C завтраками| Bed and breakfast'!#REF!*0.9</f>
        <v>#REF!</v>
      </c>
    </row>
    <row r="9" spans="1:4" x14ac:dyDescent="0.2">
      <c r="A9" s="104">
        <v>2</v>
      </c>
      <c r="B9" s="246" t="e">
        <f>'C завтраками| Bed and breakfast'!#REF!*0.9</f>
        <v>#REF!</v>
      </c>
      <c r="C9" s="246" t="e">
        <f>'C завтраками| Bed and breakfast'!#REF!*0.9</f>
        <v>#REF!</v>
      </c>
      <c r="D9" s="246" t="e">
        <f>'C завтраками| Bed and breakfast'!#REF!*0.9</f>
        <v>#REF!</v>
      </c>
    </row>
    <row r="10" spans="1:4" x14ac:dyDescent="0.2">
      <c r="A10" s="104" t="s">
        <v>134</v>
      </c>
      <c r="B10" s="246"/>
      <c r="C10" s="246"/>
      <c r="D10" s="246"/>
    </row>
    <row r="11" spans="1:4" x14ac:dyDescent="0.2">
      <c r="A11" s="104">
        <v>1</v>
      </c>
      <c r="B11" s="246" t="e">
        <f>'C завтраками| Bed and breakfast'!#REF!*0.9</f>
        <v>#REF!</v>
      </c>
      <c r="C11" s="246" t="e">
        <f>'C завтраками| Bed and breakfast'!#REF!*0.9</f>
        <v>#REF!</v>
      </c>
      <c r="D11" s="246" t="e">
        <f>'C завтраками| Bed and breakfast'!#REF!*0.9</f>
        <v>#REF!</v>
      </c>
    </row>
    <row r="12" spans="1:4" x14ac:dyDescent="0.2">
      <c r="A12" s="104">
        <v>2</v>
      </c>
      <c r="B12" s="246" t="e">
        <f>'C завтраками| Bed and breakfast'!#REF!*0.9</f>
        <v>#REF!</v>
      </c>
      <c r="C12" s="246" t="e">
        <f>'C завтраками| Bed and breakfast'!#REF!*0.9</f>
        <v>#REF!</v>
      </c>
      <c r="D12" s="246" t="e">
        <f>'C завтраками| Bed and breakfast'!#REF!*0.9</f>
        <v>#REF!</v>
      </c>
    </row>
    <row r="13" spans="1:4" x14ac:dyDescent="0.2">
      <c r="A13" s="103" t="s">
        <v>136</v>
      </c>
      <c r="B13" s="246"/>
      <c r="C13" s="246"/>
      <c r="D13" s="246"/>
    </row>
    <row r="14" spans="1:4" x14ac:dyDescent="0.2">
      <c r="A14" s="104">
        <v>1</v>
      </c>
      <c r="B14" s="246" t="e">
        <f>'C завтраками| Bed and breakfast'!#REF!*0.9</f>
        <v>#REF!</v>
      </c>
      <c r="C14" s="246" t="e">
        <f>'C завтраками| Bed and breakfast'!#REF!*0.9</f>
        <v>#REF!</v>
      </c>
      <c r="D14" s="246" t="e">
        <f>'C завтраками| Bed and breakfast'!#REF!*0.9</f>
        <v>#REF!</v>
      </c>
    </row>
    <row r="15" spans="1:4" x14ac:dyDescent="0.2">
      <c r="A15" s="104">
        <v>2</v>
      </c>
      <c r="B15" s="246" t="e">
        <f>'C завтраками| Bed and breakfast'!#REF!*0.9</f>
        <v>#REF!</v>
      </c>
      <c r="C15" s="246" t="e">
        <f>'C завтраками| Bed and breakfast'!#REF!*0.9</f>
        <v>#REF!</v>
      </c>
      <c r="D15" s="246" t="e">
        <f>'C завтраками| Bed and breakfast'!#REF!*0.9</f>
        <v>#REF!</v>
      </c>
    </row>
    <row r="16" spans="1:4" x14ac:dyDescent="0.2">
      <c r="A16" s="86" t="s">
        <v>138</v>
      </c>
      <c r="B16" s="246"/>
      <c r="C16" s="246"/>
      <c r="D16" s="246"/>
    </row>
    <row r="17" spans="1:4" x14ac:dyDescent="0.2">
      <c r="A17" s="87" t="s">
        <v>78</v>
      </c>
      <c r="B17" s="246" t="e">
        <f>'C завтраками| Bed and breakfast'!#REF!*0.9</f>
        <v>#REF!</v>
      </c>
      <c r="C17" s="246" t="e">
        <f>'C завтраками| Bed and breakfast'!#REF!*0.9</f>
        <v>#REF!</v>
      </c>
      <c r="D17" s="246" t="e">
        <f>'C завтраками| Bed and breakfast'!#REF!*0.9</f>
        <v>#REF!</v>
      </c>
    </row>
    <row r="18" spans="1:4" x14ac:dyDescent="0.2">
      <c r="A18" s="86" t="s">
        <v>137</v>
      </c>
      <c r="B18" s="246"/>
      <c r="C18" s="246"/>
      <c r="D18" s="246"/>
    </row>
    <row r="19" spans="1:4" x14ac:dyDescent="0.2">
      <c r="A19" s="87" t="s">
        <v>67</v>
      </c>
      <c r="B19" s="246" t="e">
        <f>'C завтраками| Bed and breakfast'!#REF!*0.9</f>
        <v>#REF!</v>
      </c>
      <c r="C19" s="246" t="e">
        <f>'C завтраками| Bed and breakfast'!#REF!*0.9</f>
        <v>#REF!</v>
      </c>
      <c r="D19" s="246" t="e">
        <f>'C завтраками| Bed and breakfast'!#REF!*0.9</f>
        <v>#REF!</v>
      </c>
    </row>
    <row r="20" spans="1:4" x14ac:dyDescent="0.2">
      <c r="A20" s="78"/>
      <c r="B20" s="247"/>
      <c r="C20" s="247"/>
      <c r="D20" s="247"/>
    </row>
    <row r="21" spans="1:4" ht="30.75" customHeight="1" x14ac:dyDescent="0.2">
      <c r="A21" s="229" t="s">
        <v>159</v>
      </c>
      <c r="B21" s="190" t="e">
        <f t="shared" ref="B21" si="0">B2</f>
        <v>#REF!</v>
      </c>
      <c r="C21" s="190" t="e">
        <f t="shared" ref="C21:D21" si="1">C2</f>
        <v>#REF!</v>
      </c>
      <c r="D21" s="190" t="e">
        <f t="shared" si="1"/>
        <v>#REF!</v>
      </c>
    </row>
    <row r="22" spans="1:4" x14ac:dyDescent="0.2">
      <c r="A22" s="101" t="s">
        <v>124</v>
      </c>
      <c r="B22" s="191" t="e">
        <f t="shared" ref="B22" si="2">B3</f>
        <v>#REF!</v>
      </c>
      <c r="C22" s="191" t="e">
        <f t="shared" ref="C22:D22" si="3">C3</f>
        <v>#REF!</v>
      </c>
      <c r="D22" s="191" t="e">
        <f t="shared" si="3"/>
        <v>#REF!</v>
      </c>
    </row>
    <row r="23" spans="1:4" x14ac:dyDescent="0.2">
      <c r="A23" s="102" t="s">
        <v>144</v>
      </c>
      <c r="B23" s="247"/>
      <c r="C23" s="247"/>
      <c r="D23" s="247"/>
    </row>
    <row r="24" spans="1:4" x14ac:dyDescent="0.2">
      <c r="A24" s="104">
        <v>1</v>
      </c>
      <c r="B24" s="250" t="e">
        <f t="shared" ref="B24" si="4">ROUNDUP(B5*0.9,)</f>
        <v>#REF!</v>
      </c>
      <c r="C24" s="250" t="e">
        <f t="shared" ref="C24:D24" si="5">ROUNDUP(C5*0.9,)</f>
        <v>#REF!</v>
      </c>
      <c r="D24" s="250" t="e">
        <f t="shared" si="5"/>
        <v>#REF!</v>
      </c>
    </row>
    <row r="25" spans="1:4" x14ac:dyDescent="0.2">
      <c r="A25" s="104">
        <v>2</v>
      </c>
      <c r="B25" s="250" t="e">
        <f t="shared" ref="B25" si="6">ROUNDUP(B6*0.9,)</f>
        <v>#REF!</v>
      </c>
      <c r="C25" s="250" t="e">
        <f t="shared" ref="C25:D25" si="7">ROUNDUP(C6*0.9,)</f>
        <v>#REF!</v>
      </c>
      <c r="D25" s="250" t="e">
        <f t="shared" si="7"/>
        <v>#REF!</v>
      </c>
    </row>
    <row r="26" spans="1:4" x14ac:dyDescent="0.2">
      <c r="A26" s="104" t="s">
        <v>145</v>
      </c>
      <c r="B26" s="250"/>
      <c r="C26" s="250"/>
      <c r="D26" s="250"/>
    </row>
    <row r="27" spans="1:4" x14ac:dyDescent="0.2">
      <c r="A27" s="104">
        <v>1</v>
      </c>
      <c r="B27" s="250" t="e">
        <f t="shared" ref="B27" si="8">ROUNDUP(B8*0.9,)</f>
        <v>#REF!</v>
      </c>
      <c r="C27" s="250" t="e">
        <f t="shared" ref="C27:D27" si="9">ROUNDUP(C8*0.9,)</f>
        <v>#REF!</v>
      </c>
      <c r="D27" s="250" t="e">
        <f t="shared" si="9"/>
        <v>#REF!</v>
      </c>
    </row>
    <row r="28" spans="1:4" ht="11.45" customHeight="1" x14ac:dyDescent="0.2">
      <c r="A28" s="104">
        <v>2</v>
      </c>
      <c r="B28" s="250" t="e">
        <f t="shared" ref="B28" si="10">ROUNDUP(B9*0.9,)</f>
        <v>#REF!</v>
      </c>
      <c r="C28" s="250" t="e">
        <f t="shared" ref="C28:D28" si="11">ROUNDUP(C9*0.9,)</f>
        <v>#REF!</v>
      </c>
      <c r="D28" s="250" t="e">
        <f t="shared" si="11"/>
        <v>#REF!</v>
      </c>
    </row>
    <row r="29" spans="1:4" x14ac:dyDescent="0.2">
      <c r="A29" s="104" t="s">
        <v>134</v>
      </c>
      <c r="B29" s="250"/>
      <c r="C29" s="250"/>
      <c r="D29" s="250"/>
    </row>
    <row r="30" spans="1:4" x14ac:dyDescent="0.2">
      <c r="A30" s="104">
        <v>1</v>
      </c>
      <c r="B30" s="250" t="e">
        <f t="shared" ref="B30" si="12">ROUNDUP(B11*0.9,)</f>
        <v>#REF!</v>
      </c>
      <c r="C30" s="250" t="e">
        <f t="shared" ref="C30:D30" si="13">ROUNDUP(C11*0.9,)</f>
        <v>#REF!</v>
      </c>
      <c r="D30" s="250" t="e">
        <f t="shared" si="13"/>
        <v>#REF!</v>
      </c>
    </row>
    <row r="31" spans="1:4" x14ac:dyDescent="0.2">
      <c r="A31" s="104">
        <v>2</v>
      </c>
      <c r="B31" s="250" t="e">
        <f t="shared" ref="B31" si="14">ROUNDUP(B12*0.9,)</f>
        <v>#REF!</v>
      </c>
      <c r="C31" s="250" t="e">
        <f t="shared" ref="C31:D31" si="15">ROUNDUP(C12*0.9,)</f>
        <v>#REF!</v>
      </c>
      <c r="D31" s="250" t="e">
        <f t="shared" si="15"/>
        <v>#REF!</v>
      </c>
    </row>
    <row r="32" spans="1:4" x14ac:dyDescent="0.2">
      <c r="A32" s="103" t="s">
        <v>136</v>
      </c>
      <c r="B32" s="250"/>
      <c r="C32" s="250"/>
      <c r="D32" s="250"/>
    </row>
    <row r="33" spans="1:4" x14ac:dyDescent="0.2">
      <c r="A33" s="104">
        <v>1</v>
      </c>
      <c r="B33" s="250" t="e">
        <f t="shared" ref="B33" si="16">ROUNDUP(B14*0.9,)</f>
        <v>#REF!</v>
      </c>
      <c r="C33" s="250" t="e">
        <f t="shared" ref="C33:D33" si="17">ROUNDUP(C14*0.9,)</f>
        <v>#REF!</v>
      </c>
      <c r="D33" s="250" t="e">
        <f t="shared" si="17"/>
        <v>#REF!</v>
      </c>
    </row>
    <row r="34" spans="1:4" x14ac:dyDescent="0.2">
      <c r="A34" s="104">
        <v>2</v>
      </c>
      <c r="B34" s="250" t="e">
        <f t="shared" ref="B34" si="18">ROUNDUP(B15*0.9,)</f>
        <v>#REF!</v>
      </c>
      <c r="C34" s="250" t="e">
        <f t="shared" ref="C34:D34" si="19">ROUNDUP(C15*0.9,)</f>
        <v>#REF!</v>
      </c>
      <c r="D34" s="250" t="e">
        <f t="shared" si="19"/>
        <v>#REF!</v>
      </c>
    </row>
    <row r="35" spans="1:4" x14ac:dyDescent="0.2">
      <c r="A35" s="86" t="s">
        <v>138</v>
      </c>
      <c r="B35" s="250"/>
      <c r="C35" s="250"/>
      <c r="D35" s="250"/>
    </row>
    <row r="36" spans="1:4" x14ac:dyDescent="0.2">
      <c r="A36" s="87" t="s">
        <v>78</v>
      </c>
      <c r="B36" s="250" t="e">
        <f t="shared" ref="B36" si="20">ROUNDUP(B17*0.9,)</f>
        <v>#REF!</v>
      </c>
      <c r="C36" s="250" t="e">
        <f t="shared" ref="C36:D36" si="21">ROUNDUP(C17*0.9,)</f>
        <v>#REF!</v>
      </c>
      <c r="D36" s="250" t="e">
        <f t="shared" si="21"/>
        <v>#REF!</v>
      </c>
    </row>
    <row r="37" spans="1:4" x14ac:dyDescent="0.2">
      <c r="A37" s="86" t="s">
        <v>137</v>
      </c>
      <c r="B37" s="250"/>
      <c r="C37" s="250"/>
      <c r="D37" s="250"/>
    </row>
    <row r="38" spans="1:4" x14ac:dyDescent="0.2">
      <c r="A38" s="87" t="s">
        <v>67</v>
      </c>
      <c r="B38" s="250" t="e">
        <f t="shared" ref="B38" si="22">ROUNDUP(B19*0.9,)</f>
        <v>#REF!</v>
      </c>
      <c r="C38" s="250" t="e">
        <f t="shared" ref="C38:D38" si="23">ROUNDUP(C19*0.9,)</f>
        <v>#REF!</v>
      </c>
      <c r="D38" s="250" t="e">
        <f t="shared" si="23"/>
        <v>#REF!</v>
      </c>
    </row>
    <row r="40" spans="1:4" ht="135" x14ac:dyDescent="0.2">
      <c r="A40" s="231" t="s">
        <v>358</v>
      </c>
    </row>
    <row r="41" spans="1:4" x14ac:dyDescent="0.2">
      <c r="A41" s="180" t="s">
        <v>139</v>
      </c>
    </row>
    <row r="42" spans="1:4" x14ac:dyDescent="0.2">
      <c r="A42" s="109" t="s">
        <v>359</v>
      </c>
    </row>
    <row r="43" spans="1:4" x14ac:dyDescent="0.2">
      <c r="A43" s="109" t="s">
        <v>360</v>
      </c>
    </row>
    <row r="44" spans="1:4" x14ac:dyDescent="0.2">
      <c r="A44" s="152"/>
    </row>
    <row r="45" spans="1:4" x14ac:dyDescent="0.2">
      <c r="A45" s="180" t="s">
        <v>127</v>
      </c>
    </row>
    <row r="46" spans="1:4" x14ac:dyDescent="0.2">
      <c r="A46" s="105" t="s">
        <v>335</v>
      </c>
    </row>
    <row r="47" spans="1:4" x14ac:dyDescent="0.2">
      <c r="A47" s="105" t="s">
        <v>336</v>
      </c>
    </row>
    <row r="48" spans="1:4" s="276" customFormat="1" x14ac:dyDescent="0.2">
      <c r="A48" s="105" t="s">
        <v>361</v>
      </c>
    </row>
    <row r="49" spans="1:1" x14ac:dyDescent="0.2">
      <c r="A49" s="204" t="s">
        <v>130</v>
      </c>
    </row>
    <row r="50" spans="1:1" x14ac:dyDescent="0.2">
      <c r="A50" s="105" t="s">
        <v>337</v>
      </c>
    </row>
    <row r="51" spans="1:1" x14ac:dyDescent="0.2">
      <c r="A51" s="223" t="s">
        <v>243</v>
      </c>
    </row>
    <row r="52" spans="1:1" ht="31.5" x14ac:dyDescent="0.2">
      <c r="A52" s="181" t="s">
        <v>343</v>
      </c>
    </row>
    <row r="53" spans="1:1" ht="42" x14ac:dyDescent="0.2">
      <c r="A53" s="232" t="s">
        <v>338</v>
      </c>
    </row>
    <row r="54" spans="1:1" ht="21" x14ac:dyDescent="0.2">
      <c r="A54" s="232" t="s">
        <v>339</v>
      </c>
    </row>
    <row r="55" spans="1:1" ht="21" x14ac:dyDescent="0.2">
      <c r="A55" s="232" t="s">
        <v>362</v>
      </c>
    </row>
    <row r="56" spans="1:1" ht="63" x14ac:dyDescent="0.2">
      <c r="A56" s="232" t="s">
        <v>363</v>
      </c>
    </row>
    <row r="57" spans="1:1" ht="42" x14ac:dyDescent="0.2">
      <c r="A57" s="181" t="s">
        <v>364</v>
      </c>
    </row>
    <row r="58" spans="1:1" ht="31.5" x14ac:dyDescent="0.2">
      <c r="A58" s="232" t="s">
        <v>365</v>
      </c>
    </row>
    <row r="59" spans="1:1" ht="21" x14ac:dyDescent="0.2">
      <c r="A59" s="232" t="s">
        <v>366</v>
      </c>
    </row>
    <row r="60" spans="1:1" ht="42" x14ac:dyDescent="0.2">
      <c r="A60" s="155" t="s">
        <v>166</v>
      </c>
    </row>
    <row r="61" spans="1:1" ht="63" x14ac:dyDescent="0.2">
      <c r="A61" s="187" t="s">
        <v>340</v>
      </c>
    </row>
    <row r="62" spans="1:1" ht="21" x14ac:dyDescent="0.2">
      <c r="A62" s="174" t="s">
        <v>162</v>
      </c>
    </row>
    <row r="63" spans="1:1" ht="42.75" x14ac:dyDescent="0.2">
      <c r="A63" s="142" t="s">
        <v>341</v>
      </c>
    </row>
    <row r="64" spans="1:1" ht="21" x14ac:dyDescent="0.2">
      <c r="A64" s="120" t="s">
        <v>164</v>
      </c>
    </row>
    <row r="65" spans="1:1" x14ac:dyDescent="0.2">
      <c r="A65" s="122"/>
    </row>
    <row r="66" spans="1:1" x14ac:dyDescent="0.2">
      <c r="A66" s="123" t="s">
        <v>132</v>
      </c>
    </row>
    <row r="67" spans="1:1" ht="24" x14ac:dyDescent="0.2">
      <c r="A67" s="124" t="s">
        <v>150</v>
      </c>
    </row>
    <row r="68" spans="1:1" ht="24" x14ac:dyDescent="0.2">
      <c r="A68" s="124" t="s">
        <v>151</v>
      </c>
    </row>
    <row r="69" spans="1:1" x14ac:dyDescent="0.2">
      <c r="A69" s="77"/>
    </row>
    <row r="70" spans="1:1" x14ac:dyDescent="0.2">
      <c r="A70" s="77"/>
    </row>
    <row r="71" spans="1:1" x14ac:dyDescent="0.2">
      <c r="A71" s="77"/>
    </row>
    <row r="72" spans="1:1" x14ac:dyDescent="0.2">
      <c r="A72" s="77"/>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72"/>
  <sheetViews>
    <sheetView zoomScaleNormal="100" workbookViewId="0">
      <pane xSplit="1" topLeftCell="B1" activePane="topRight" state="frozen"/>
      <selection pane="topRight" activeCell="B2" sqref="B2:D38"/>
    </sheetView>
  </sheetViews>
  <sheetFormatPr defaultColWidth="8.7109375" defaultRowHeight="12.75" x14ac:dyDescent="0.2"/>
  <cols>
    <col min="1" max="1" width="82.5703125" style="276" customWidth="1"/>
    <col min="2" max="16384" width="8.7109375" style="276"/>
  </cols>
  <sheetData>
    <row r="1" spans="1:4" x14ac:dyDescent="0.2">
      <c r="A1" s="258" t="s">
        <v>133</v>
      </c>
    </row>
    <row r="2" spans="1:4" ht="18" customHeight="1" x14ac:dyDescent="0.2">
      <c r="A2" s="228" t="s">
        <v>308</v>
      </c>
      <c r="B2" s="234" t="e">
        <f>'C завтраками| Bed and breakfast'!#REF!</f>
        <v>#REF!</v>
      </c>
      <c r="C2" s="234" t="e">
        <f>'C завтраками| Bed and breakfast'!#REF!</f>
        <v>#REF!</v>
      </c>
      <c r="D2" s="234" t="e">
        <f>'C завтраками| Bed and breakfast'!#REF!</f>
        <v>#REF!</v>
      </c>
    </row>
    <row r="3" spans="1:4" x14ac:dyDescent="0.2">
      <c r="A3" s="99" t="s">
        <v>124</v>
      </c>
      <c r="B3" s="234" t="e">
        <f>'C завтраками| Bed and breakfast'!#REF!</f>
        <v>#REF!</v>
      </c>
      <c r="C3" s="234" t="e">
        <f>'C завтраками| Bed and breakfast'!#REF!</f>
        <v>#REF!</v>
      </c>
      <c r="D3" s="234" t="e">
        <f>'C завтраками| Bed and breakfast'!#REF!</f>
        <v>#REF!</v>
      </c>
    </row>
    <row r="4" spans="1:4" x14ac:dyDescent="0.2">
      <c r="A4" s="102" t="s">
        <v>144</v>
      </c>
      <c r="B4" s="247"/>
      <c r="C4" s="247"/>
      <c r="D4" s="247"/>
    </row>
    <row r="5" spans="1:4" x14ac:dyDescent="0.2">
      <c r="A5" s="104">
        <v>1</v>
      </c>
      <c r="B5" s="246" t="e">
        <f>'C завтраками| Bed and breakfast'!#REF!*0.9</f>
        <v>#REF!</v>
      </c>
      <c r="C5" s="246" t="e">
        <f>'C завтраками| Bed and breakfast'!#REF!*0.9</f>
        <v>#REF!</v>
      </c>
      <c r="D5" s="246" t="e">
        <f>'C завтраками| Bed and breakfast'!#REF!*0.9</f>
        <v>#REF!</v>
      </c>
    </row>
    <row r="6" spans="1:4" x14ac:dyDescent="0.2">
      <c r="A6" s="104">
        <v>2</v>
      </c>
      <c r="B6" s="246" t="e">
        <f>'C завтраками| Bed and breakfast'!#REF!*0.9</f>
        <v>#REF!</v>
      </c>
      <c r="C6" s="246" t="e">
        <f>'C завтраками| Bed and breakfast'!#REF!*0.9</f>
        <v>#REF!</v>
      </c>
      <c r="D6" s="246" t="e">
        <f>'C завтраками| Bed and breakfast'!#REF!*0.9</f>
        <v>#REF!</v>
      </c>
    </row>
    <row r="7" spans="1:4" x14ac:dyDescent="0.2">
      <c r="A7" s="104" t="s">
        <v>145</v>
      </c>
      <c r="B7" s="246"/>
      <c r="C7" s="246"/>
      <c r="D7" s="246"/>
    </row>
    <row r="8" spans="1:4" x14ac:dyDescent="0.2">
      <c r="A8" s="104">
        <v>1</v>
      </c>
      <c r="B8" s="246" t="e">
        <f>'C завтраками| Bed and breakfast'!#REF!*0.9</f>
        <v>#REF!</v>
      </c>
      <c r="C8" s="246" t="e">
        <f>'C завтраками| Bed and breakfast'!#REF!*0.9</f>
        <v>#REF!</v>
      </c>
      <c r="D8" s="246" t="e">
        <f>'C завтраками| Bed and breakfast'!#REF!*0.9</f>
        <v>#REF!</v>
      </c>
    </row>
    <row r="9" spans="1:4" x14ac:dyDescent="0.2">
      <c r="A9" s="104">
        <v>2</v>
      </c>
      <c r="B9" s="246" t="e">
        <f>'C завтраками| Bed and breakfast'!#REF!*0.9</f>
        <v>#REF!</v>
      </c>
      <c r="C9" s="246" t="e">
        <f>'C завтраками| Bed and breakfast'!#REF!*0.9</f>
        <v>#REF!</v>
      </c>
      <c r="D9" s="246" t="e">
        <f>'C завтраками| Bed and breakfast'!#REF!*0.9</f>
        <v>#REF!</v>
      </c>
    </row>
    <row r="10" spans="1:4" x14ac:dyDescent="0.2">
      <c r="A10" s="104" t="s">
        <v>134</v>
      </c>
      <c r="B10" s="246"/>
      <c r="C10" s="246"/>
      <c r="D10" s="246"/>
    </row>
    <row r="11" spans="1:4" x14ac:dyDescent="0.2">
      <c r="A11" s="104">
        <v>1</v>
      </c>
      <c r="B11" s="246" t="e">
        <f>'C завтраками| Bed and breakfast'!#REF!*0.9</f>
        <v>#REF!</v>
      </c>
      <c r="C11" s="246" t="e">
        <f>'C завтраками| Bed and breakfast'!#REF!*0.9</f>
        <v>#REF!</v>
      </c>
      <c r="D11" s="246" t="e">
        <f>'C завтраками| Bed and breakfast'!#REF!*0.9</f>
        <v>#REF!</v>
      </c>
    </row>
    <row r="12" spans="1:4" x14ac:dyDescent="0.2">
      <c r="A12" s="104">
        <v>2</v>
      </c>
      <c r="B12" s="246" t="e">
        <f>'C завтраками| Bed and breakfast'!#REF!*0.9</f>
        <v>#REF!</v>
      </c>
      <c r="C12" s="246" t="e">
        <f>'C завтраками| Bed and breakfast'!#REF!*0.9</f>
        <v>#REF!</v>
      </c>
      <c r="D12" s="246" t="e">
        <f>'C завтраками| Bed and breakfast'!#REF!*0.9</f>
        <v>#REF!</v>
      </c>
    </row>
    <row r="13" spans="1:4" x14ac:dyDescent="0.2">
      <c r="A13" s="103" t="s">
        <v>136</v>
      </c>
      <c r="B13" s="246"/>
      <c r="C13" s="246"/>
      <c r="D13" s="246"/>
    </row>
    <row r="14" spans="1:4" x14ac:dyDescent="0.2">
      <c r="A14" s="104">
        <v>1</v>
      </c>
      <c r="B14" s="246" t="e">
        <f>'C завтраками| Bed and breakfast'!#REF!*0.9</f>
        <v>#REF!</v>
      </c>
      <c r="C14" s="246" t="e">
        <f>'C завтраками| Bed and breakfast'!#REF!*0.9</f>
        <v>#REF!</v>
      </c>
      <c r="D14" s="246" t="e">
        <f>'C завтраками| Bed and breakfast'!#REF!*0.9</f>
        <v>#REF!</v>
      </c>
    </row>
    <row r="15" spans="1:4" x14ac:dyDescent="0.2">
      <c r="A15" s="104">
        <v>2</v>
      </c>
      <c r="B15" s="246" t="e">
        <f>'C завтраками| Bed and breakfast'!#REF!*0.9</f>
        <v>#REF!</v>
      </c>
      <c r="C15" s="246" t="e">
        <f>'C завтраками| Bed and breakfast'!#REF!*0.9</f>
        <v>#REF!</v>
      </c>
      <c r="D15" s="246" t="e">
        <f>'C завтраками| Bed and breakfast'!#REF!*0.9</f>
        <v>#REF!</v>
      </c>
    </row>
    <row r="16" spans="1:4" x14ac:dyDescent="0.2">
      <c r="A16" s="86" t="s">
        <v>138</v>
      </c>
      <c r="B16" s="246"/>
      <c r="C16" s="246"/>
      <c r="D16" s="246"/>
    </row>
    <row r="17" spans="1:4" x14ac:dyDescent="0.2">
      <c r="A17" s="274" t="s">
        <v>78</v>
      </c>
      <c r="B17" s="246" t="e">
        <f>'C завтраками| Bed and breakfast'!#REF!*0.9</f>
        <v>#REF!</v>
      </c>
      <c r="C17" s="246" t="e">
        <f>'C завтраками| Bed and breakfast'!#REF!*0.9</f>
        <v>#REF!</v>
      </c>
      <c r="D17" s="246" t="e">
        <f>'C завтраками| Bed and breakfast'!#REF!*0.9</f>
        <v>#REF!</v>
      </c>
    </row>
    <row r="18" spans="1:4" x14ac:dyDescent="0.2">
      <c r="A18" s="86" t="s">
        <v>137</v>
      </c>
      <c r="B18" s="246"/>
      <c r="C18" s="246"/>
      <c r="D18" s="246"/>
    </row>
    <row r="19" spans="1:4" x14ac:dyDescent="0.2">
      <c r="A19" s="274" t="s">
        <v>67</v>
      </c>
      <c r="B19" s="246" t="e">
        <f>'C завтраками| Bed and breakfast'!#REF!*0.9</f>
        <v>#REF!</v>
      </c>
      <c r="C19" s="246" t="e">
        <f>'C завтраками| Bed and breakfast'!#REF!*0.9</f>
        <v>#REF!</v>
      </c>
      <c r="D19" s="246" t="e">
        <f>'C завтраками| Bed and breakfast'!#REF!*0.9</f>
        <v>#REF!</v>
      </c>
    </row>
    <row r="20" spans="1:4" x14ac:dyDescent="0.2">
      <c r="A20" s="78"/>
      <c r="B20" s="247"/>
      <c r="C20" s="247"/>
      <c r="D20" s="247"/>
    </row>
    <row r="21" spans="1:4" ht="30.75" customHeight="1" x14ac:dyDescent="0.2">
      <c r="A21" s="229" t="s">
        <v>159</v>
      </c>
      <c r="B21" s="190" t="e">
        <f t="shared" ref="B21" si="0">B2</f>
        <v>#REF!</v>
      </c>
      <c r="C21" s="190" t="e">
        <f t="shared" ref="C21:D21" si="1">C2</f>
        <v>#REF!</v>
      </c>
      <c r="D21" s="190" t="e">
        <f t="shared" si="1"/>
        <v>#REF!</v>
      </c>
    </row>
    <row r="22" spans="1:4" x14ac:dyDescent="0.2">
      <c r="A22" s="101" t="s">
        <v>124</v>
      </c>
      <c r="B22" s="191" t="e">
        <f t="shared" ref="B22" si="2">B3</f>
        <v>#REF!</v>
      </c>
      <c r="C22" s="191" t="e">
        <f t="shared" ref="C22:D22" si="3">C3</f>
        <v>#REF!</v>
      </c>
      <c r="D22" s="191" t="e">
        <f t="shared" si="3"/>
        <v>#REF!</v>
      </c>
    </row>
    <row r="23" spans="1:4" x14ac:dyDescent="0.2">
      <c r="A23" s="102" t="s">
        <v>144</v>
      </c>
      <c r="B23" s="247"/>
      <c r="C23" s="247"/>
      <c r="D23" s="247"/>
    </row>
    <row r="24" spans="1:4" x14ac:dyDescent="0.2">
      <c r="A24" s="104">
        <v>1</v>
      </c>
      <c r="B24" s="250" t="e">
        <f t="shared" ref="B24" si="4">ROUNDUP(B5*0.87,)</f>
        <v>#REF!</v>
      </c>
      <c r="C24" s="250" t="e">
        <f t="shared" ref="C24:D24" si="5">ROUNDUP(C5*0.87,)</f>
        <v>#REF!</v>
      </c>
      <c r="D24" s="250" t="e">
        <f t="shared" si="5"/>
        <v>#REF!</v>
      </c>
    </row>
    <row r="25" spans="1:4" x14ac:dyDescent="0.2">
      <c r="A25" s="104">
        <v>2</v>
      </c>
      <c r="B25" s="250" t="e">
        <f t="shared" ref="B25" si="6">ROUNDUP(B6*0.87,)</f>
        <v>#REF!</v>
      </c>
      <c r="C25" s="250" t="e">
        <f t="shared" ref="C25:D25" si="7">ROUNDUP(C6*0.87,)</f>
        <v>#REF!</v>
      </c>
      <c r="D25" s="250" t="e">
        <f t="shared" si="7"/>
        <v>#REF!</v>
      </c>
    </row>
    <row r="26" spans="1:4" x14ac:dyDescent="0.2">
      <c r="A26" s="104" t="s">
        <v>145</v>
      </c>
      <c r="B26" s="250"/>
      <c r="C26" s="250"/>
      <c r="D26" s="250"/>
    </row>
    <row r="27" spans="1:4" x14ac:dyDescent="0.2">
      <c r="A27" s="104">
        <v>1</v>
      </c>
      <c r="B27" s="250" t="e">
        <f t="shared" ref="B27" si="8">ROUNDUP(B8*0.87,)</f>
        <v>#REF!</v>
      </c>
      <c r="C27" s="250" t="e">
        <f t="shared" ref="C27:D27" si="9">ROUNDUP(C8*0.87,)</f>
        <v>#REF!</v>
      </c>
      <c r="D27" s="250" t="e">
        <f t="shared" si="9"/>
        <v>#REF!</v>
      </c>
    </row>
    <row r="28" spans="1:4" ht="11.45" customHeight="1" x14ac:dyDescent="0.2">
      <c r="A28" s="104">
        <v>2</v>
      </c>
      <c r="B28" s="250" t="e">
        <f t="shared" ref="B28" si="10">ROUNDUP(B9*0.87,)</f>
        <v>#REF!</v>
      </c>
      <c r="C28" s="250" t="e">
        <f t="shared" ref="C28:D28" si="11">ROUNDUP(C9*0.87,)</f>
        <v>#REF!</v>
      </c>
      <c r="D28" s="250" t="e">
        <f t="shared" si="11"/>
        <v>#REF!</v>
      </c>
    </row>
    <row r="29" spans="1:4" x14ac:dyDescent="0.2">
      <c r="A29" s="104" t="s">
        <v>134</v>
      </c>
      <c r="B29" s="250"/>
      <c r="C29" s="250"/>
      <c r="D29" s="250"/>
    </row>
    <row r="30" spans="1:4" x14ac:dyDescent="0.2">
      <c r="A30" s="104">
        <v>1</v>
      </c>
      <c r="B30" s="250" t="e">
        <f t="shared" ref="B30" si="12">ROUNDUP(B11*0.87,)</f>
        <v>#REF!</v>
      </c>
      <c r="C30" s="250" t="e">
        <f t="shared" ref="C30:D30" si="13">ROUNDUP(C11*0.87,)</f>
        <v>#REF!</v>
      </c>
      <c r="D30" s="250" t="e">
        <f t="shared" si="13"/>
        <v>#REF!</v>
      </c>
    </row>
    <row r="31" spans="1:4" x14ac:dyDescent="0.2">
      <c r="A31" s="104">
        <v>2</v>
      </c>
      <c r="B31" s="250" t="e">
        <f t="shared" ref="B31" si="14">ROUNDUP(B12*0.87,)</f>
        <v>#REF!</v>
      </c>
      <c r="C31" s="250" t="e">
        <f t="shared" ref="C31:D31" si="15">ROUNDUP(C12*0.87,)</f>
        <v>#REF!</v>
      </c>
      <c r="D31" s="250" t="e">
        <f t="shared" si="15"/>
        <v>#REF!</v>
      </c>
    </row>
    <row r="32" spans="1:4" x14ac:dyDescent="0.2">
      <c r="A32" s="103" t="s">
        <v>136</v>
      </c>
      <c r="B32" s="250"/>
      <c r="C32" s="250"/>
      <c r="D32" s="250"/>
    </row>
    <row r="33" spans="1:4" x14ac:dyDescent="0.2">
      <c r="A33" s="104">
        <v>1</v>
      </c>
      <c r="B33" s="250" t="e">
        <f t="shared" ref="B33" si="16">ROUNDUP(B14*0.87,)</f>
        <v>#REF!</v>
      </c>
      <c r="C33" s="250" t="e">
        <f t="shared" ref="C33:D33" si="17">ROUNDUP(C14*0.87,)</f>
        <v>#REF!</v>
      </c>
      <c r="D33" s="250" t="e">
        <f t="shared" si="17"/>
        <v>#REF!</v>
      </c>
    </row>
    <row r="34" spans="1:4" x14ac:dyDescent="0.2">
      <c r="A34" s="104">
        <v>2</v>
      </c>
      <c r="B34" s="250" t="e">
        <f t="shared" ref="B34" si="18">ROUNDUP(B15*0.87,)</f>
        <v>#REF!</v>
      </c>
      <c r="C34" s="250" t="e">
        <f t="shared" ref="C34:D34" si="19">ROUNDUP(C15*0.87,)</f>
        <v>#REF!</v>
      </c>
      <c r="D34" s="250" t="e">
        <f t="shared" si="19"/>
        <v>#REF!</v>
      </c>
    </row>
    <row r="35" spans="1:4" x14ac:dyDescent="0.2">
      <c r="A35" s="86" t="s">
        <v>138</v>
      </c>
      <c r="B35" s="250"/>
      <c r="C35" s="250"/>
      <c r="D35" s="250"/>
    </row>
    <row r="36" spans="1:4" x14ac:dyDescent="0.2">
      <c r="A36" s="274" t="s">
        <v>78</v>
      </c>
      <c r="B36" s="250" t="e">
        <f t="shared" ref="B36" si="20">ROUNDUP(B17*0.87,)</f>
        <v>#REF!</v>
      </c>
      <c r="C36" s="250" t="e">
        <f t="shared" ref="C36:D36" si="21">ROUNDUP(C17*0.87,)</f>
        <v>#REF!</v>
      </c>
      <c r="D36" s="250" t="e">
        <f t="shared" si="21"/>
        <v>#REF!</v>
      </c>
    </row>
    <row r="37" spans="1:4" x14ac:dyDescent="0.2">
      <c r="A37" s="86" t="s">
        <v>137</v>
      </c>
      <c r="B37" s="250"/>
      <c r="C37" s="250"/>
      <c r="D37" s="250"/>
    </row>
    <row r="38" spans="1:4" x14ac:dyDescent="0.2">
      <c r="A38" s="274" t="s">
        <v>67</v>
      </c>
      <c r="B38" s="250" t="e">
        <f t="shared" ref="B38" si="22">ROUNDUP(B19*0.87,)</f>
        <v>#REF!</v>
      </c>
      <c r="C38" s="250" t="e">
        <f t="shared" ref="C38:D38" si="23">ROUNDUP(C19*0.87,)</f>
        <v>#REF!</v>
      </c>
      <c r="D38" s="250" t="e">
        <f t="shared" si="23"/>
        <v>#REF!</v>
      </c>
    </row>
    <row r="40" spans="1:4" ht="135" x14ac:dyDescent="0.2">
      <c r="A40" s="304" t="s">
        <v>358</v>
      </c>
    </row>
    <row r="41" spans="1:4" x14ac:dyDescent="0.2">
      <c r="A41" s="180" t="s">
        <v>139</v>
      </c>
    </row>
    <row r="42" spans="1:4" x14ac:dyDescent="0.2">
      <c r="A42" s="109" t="s">
        <v>359</v>
      </c>
    </row>
    <row r="43" spans="1:4" x14ac:dyDescent="0.2">
      <c r="A43" s="109" t="s">
        <v>360</v>
      </c>
    </row>
    <row r="44" spans="1:4" x14ac:dyDescent="0.2">
      <c r="A44" s="152"/>
    </row>
    <row r="45" spans="1:4" x14ac:dyDescent="0.2">
      <c r="A45" s="180" t="s">
        <v>127</v>
      </c>
    </row>
    <row r="46" spans="1:4" x14ac:dyDescent="0.2">
      <c r="A46" s="105" t="s">
        <v>335</v>
      </c>
    </row>
    <row r="47" spans="1:4" x14ac:dyDescent="0.2">
      <c r="A47" s="105" t="s">
        <v>336</v>
      </c>
    </row>
    <row r="48" spans="1:4" x14ac:dyDescent="0.2">
      <c r="A48" s="105" t="s">
        <v>361</v>
      </c>
    </row>
    <row r="49" spans="1:1" x14ac:dyDescent="0.2">
      <c r="A49" s="204" t="s">
        <v>130</v>
      </c>
    </row>
    <row r="50" spans="1:1" x14ac:dyDescent="0.2">
      <c r="A50" s="105" t="s">
        <v>337</v>
      </c>
    </row>
    <row r="51" spans="1:1" x14ac:dyDescent="0.2">
      <c r="A51" s="223" t="s">
        <v>243</v>
      </c>
    </row>
    <row r="52" spans="1:1" ht="31.5" x14ac:dyDescent="0.2">
      <c r="A52" s="181" t="s">
        <v>343</v>
      </c>
    </row>
    <row r="53" spans="1:1" ht="42" x14ac:dyDescent="0.2">
      <c r="A53" s="232" t="s">
        <v>338</v>
      </c>
    </row>
    <row r="54" spans="1:1" ht="21" x14ac:dyDescent="0.2">
      <c r="A54" s="232" t="s">
        <v>339</v>
      </c>
    </row>
    <row r="55" spans="1:1" ht="21" x14ac:dyDescent="0.2">
      <c r="A55" s="232" t="s">
        <v>362</v>
      </c>
    </row>
    <row r="56" spans="1:1" ht="63" x14ac:dyDescent="0.2">
      <c r="A56" s="232" t="s">
        <v>363</v>
      </c>
    </row>
    <row r="57" spans="1:1" ht="42" x14ac:dyDescent="0.2">
      <c r="A57" s="181" t="s">
        <v>364</v>
      </c>
    </row>
    <row r="58" spans="1:1" ht="31.5" x14ac:dyDescent="0.2">
      <c r="A58" s="232" t="s">
        <v>365</v>
      </c>
    </row>
    <row r="59" spans="1:1" ht="21" x14ac:dyDescent="0.2">
      <c r="A59" s="232" t="s">
        <v>366</v>
      </c>
    </row>
    <row r="60" spans="1:1" ht="42" x14ac:dyDescent="0.2">
      <c r="A60" s="155" t="s">
        <v>166</v>
      </c>
    </row>
    <row r="61" spans="1:1" ht="63" x14ac:dyDescent="0.2">
      <c r="A61" s="187" t="s">
        <v>340</v>
      </c>
    </row>
    <row r="62" spans="1:1" ht="21" x14ac:dyDescent="0.2">
      <c r="A62" s="174" t="s">
        <v>162</v>
      </c>
    </row>
    <row r="63" spans="1:1" ht="42.75" x14ac:dyDescent="0.2">
      <c r="A63" s="142" t="s">
        <v>341</v>
      </c>
    </row>
    <row r="64" spans="1:1" ht="21" x14ac:dyDescent="0.2">
      <c r="A64" s="120" t="s">
        <v>164</v>
      </c>
    </row>
    <row r="65" spans="1:1" x14ac:dyDescent="0.2">
      <c r="A65" s="122"/>
    </row>
    <row r="66" spans="1:1" x14ac:dyDescent="0.2">
      <c r="A66" s="123" t="s">
        <v>132</v>
      </c>
    </row>
    <row r="67" spans="1:1" ht="24" x14ac:dyDescent="0.2">
      <c r="A67" s="124" t="s">
        <v>150</v>
      </c>
    </row>
    <row r="68" spans="1:1" ht="24" x14ac:dyDescent="0.2">
      <c r="A68" s="124" t="s">
        <v>151</v>
      </c>
    </row>
    <row r="69" spans="1:1" x14ac:dyDescent="0.2">
      <c r="A69" s="272"/>
    </row>
    <row r="70" spans="1:1" x14ac:dyDescent="0.2">
      <c r="A70" s="272"/>
    </row>
    <row r="71" spans="1:1" x14ac:dyDescent="0.2">
      <c r="A71" s="272"/>
    </row>
    <row r="72" spans="1:1" x14ac:dyDescent="0.2">
      <c r="A72" s="272"/>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rgb="FFFFC000"/>
  </sheetPr>
  <dimension ref="A1:D54"/>
  <sheetViews>
    <sheetView zoomScaleNormal="100" workbookViewId="0">
      <pane xSplit="1" topLeftCell="B1" activePane="topRight" state="frozen"/>
      <selection pane="topRight" activeCell="B3" sqref="B3:D20"/>
    </sheetView>
  </sheetViews>
  <sheetFormatPr defaultColWidth="8.7109375" defaultRowHeight="12.75" x14ac:dyDescent="0.2"/>
  <cols>
    <col min="1" max="1" width="82.5703125" style="276" customWidth="1"/>
    <col min="2" max="16384" width="8.7109375" style="276"/>
  </cols>
  <sheetData>
    <row r="1" spans="1:4" x14ac:dyDescent="0.2">
      <c r="A1" s="258" t="s">
        <v>133</v>
      </c>
    </row>
    <row r="2" spans="1:4" ht="18" customHeight="1" x14ac:dyDescent="0.2">
      <c r="A2" s="228" t="s">
        <v>367</v>
      </c>
    </row>
    <row r="3" spans="1:4" ht="30.75" customHeight="1" x14ac:dyDescent="0.2">
      <c r="A3" s="229" t="s">
        <v>159</v>
      </c>
      <c r="B3" s="190" t="e">
        <f>'Наполни свое лето | FIT18'!B21</f>
        <v>#REF!</v>
      </c>
      <c r="C3" s="190" t="e">
        <f>'Наполни свое лето | FIT18'!C21</f>
        <v>#REF!</v>
      </c>
      <c r="D3" s="190" t="e">
        <f>'Наполни свое лето | FIT18'!D21</f>
        <v>#REF!</v>
      </c>
    </row>
    <row r="4" spans="1:4" x14ac:dyDescent="0.2">
      <c r="A4" s="101" t="s">
        <v>124</v>
      </c>
      <c r="B4" s="190" t="e">
        <f>'Наполни свое лето | FIT18'!B22</f>
        <v>#REF!</v>
      </c>
      <c r="C4" s="190" t="e">
        <f>'Наполни свое лето | FIT18'!C22</f>
        <v>#REF!</v>
      </c>
      <c r="D4" s="190" t="e">
        <f>'Наполни свое лето | FIT18'!D22</f>
        <v>#REF!</v>
      </c>
    </row>
    <row r="5" spans="1:4" x14ac:dyDescent="0.2">
      <c r="A5" s="102" t="s">
        <v>144</v>
      </c>
      <c r="B5" s="247"/>
      <c r="C5" s="247"/>
      <c r="D5" s="247"/>
    </row>
    <row r="6" spans="1:4" x14ac:dyDescent="0.2">
      <c r="A6" s="104">
        <v>1</v>
      </c>
      <c r="B6" s="250" t="e">
        <f>'Наполни свое лето | FIT18'!B24+25</f>
        <v>#REF!</v>
      </c>
      <c r="C6" s="250" t="e">
        <f>'Наполни свое лето | FIT18'!C24+25</f>
        <v>#REF!</v>
      </c>
      <c r="D6" s="250" t="e">
        <f>'Наполни свое лето | FIT18'!D24+25</f>
        <v>#REF!</v>
      </c>
    </row>
    <row r="7" spans="1:4" x14ac:dyDescent="0.2">
      <c r="A7" s="104">
        <v>2</v>
      </c>
      <c r="B7" s="250" t="e">
        <f>'Наполни свое лето | FIT18'!B25+25</f>
        <v>#REF!</v>
      </c>
      <c r="C7" s="250" t="e">
        <f>'Наполни свое лето | FIT18'!C25+25</f>
        <v>#REF!</v>
      </c>
      <c r="D7" s="250" t="e">
        <f>'Наполни свое лето | FIT18'!D25+25</f>
        <v>#REF!</v>
      </c>
    </row>
    <row r="8" spans="1:4" x14ac:dyDescent="0.2">
      <c r="A8" s="104" t="s">
        <v>145</v>
      </c>
      <c r="B8" s="250"/>
      <c r="C8" s="250"/>
      <c r="D8" s="250"/>
    </row>
    <row r="9" spans="1:4" x14ac:dyDescent="0.2">
      <c r="A9" s="104">
        <v>1</v>
      </c>
      <c r="B9" s="250" t="e">
        <f>'Наполни свое лето | FIT18'!B27+25</f>
        <v>#REF!</v>
      </c>
      <c r="C9" s="250" t="e">
        <f>'Наполни свое лето | FIT18'!C27+25</f>
        <v>#REF!</v>
      </c>
      <c r="D9" s="250" t="e">
        <f>'Наполни свое лето | FIT18'!D27+25</f>
        <v>#REF!</v>
      </c>
    </row>
    <row r="10" spans="1:4" ht="11.45" customHeight="1" x14ac:dyDescent="0.2">
      <c r="A10" s="104">
        <v>2</v>
      </c>
      <c r="B10" s="250" t="e">
        <f>'Наполни свое лето | FIT18'!B28+25</f>
        <v>#REF!</v>
      </c>
      <c r="C10" s="250" t="e">
        <f>'Наполни свое лето | FIT18'!C28+25</f>
        <v>#REF!</v>
      </c>
      <c r="D10" s="250" t="e">
        <f>'Наполни свое лето | FIT18'!D28+25</f>
        <v>#REF!</v>
      </c>
    </row>
    <row r="11" spans="1:4" x14ac:dyDescent="0.2">
      <c r="A11" s="104" t="s">
        <v>134</v>
      </c>
      <c r="B11" s="250"/>
      <c r="C11" s="250"/>
      <c r="D11" s="250"/>
    </row>
    <row r="12" spans="1:4" x14ac:dyDescent="0.2">
      <c r="A12" s="104">
        <v>1</v>
      </c>
      <c r="B12" s="250" t="e">
        <f>'Наполни свое лето | FIT18'!B30+25</f>
        <v>#REF!</v>
      </c>
      <c r="C12" s="250" t="e">
        <f>'Наполни свое лето | FIT18'!C30+25</f>
        <v>#REF!</v>
      </c>
      <c r="D12" s="250" t="e">
        <f>'Наполни свое лето | FIT18'!D30+25</f>
        <v>#REF!</v>
      </c>
    </row>
    <row r="13" spans="1:4" x14ac:dyDescent="0.2">
      <c r="A13" s="104">
        <v>2</v>
      </c>
      <c r="B13" s="250" t="e">
        <f>'Наполни свое лето | FIT18'!B31+25</f>
        <v>#REF!</v>
      </c>
      <c r="C13" s="250" t="e">
        <f>'Наполни свое лето | FIT18'!C31+25</f>
        <v>#REF!</v>
      </c>
      <c r="D13" s="250" t="e">
        <f>'Наполни свое лето | FIT18'!D31+25</f>
        <v>#REF!</v>
      </c>
    </row>
    <row r="14" spans="1:4" x14ac:dyDescent="0.2">
      <c r="A14" s="103" t="s">
        <v>136</v>
      </c>
      <c r="B14" s="250"/>
      <c r="C14" s="250"/>
      <c r="D14" s="250"/>
    </row>
    <row r="15" spans="1:4" x14ac:dyDescent="0.2">
      <c r="A15" s="104">
        <v>1</v>
      </c>
      <c r="B15" s="250" t="e">
        <f>'Наполни свое лето | FIT18'!B33+25</f>
        <v>#REF!</v>
      </c>
      <c r="C15" s="250" t="e">
        <f>'Наполни свое лето | FIT18'!C33+25</f>
        <v>#REF!</v>
      </c>
      <c r="D15" s="250" t="e">
        <f>'Наполни свое лето | FIT18'!D33+25</f>
        <v>#REF!</v>
      </c>
    </row>
    <row r="16" spans="1:4" x14ac:dyDescent="0.2">
      <c r="A16" s="104">
        <v>2</v>
      </c>
      <c r="B16" s="250" t="e">
        <f>'Наполни свое лето | FIT18'!B34+25</f>
        <v>#REF!</v>
      </c>
      <c r="C16" s="250" t="e">
        <f>'Наполни свое лето | FIT18'!C34+25</f>
        <v>#REF!</v>
      </c>
      <c r="D16" s="250" t="e">
        <f>'Наполни свое лето | FIT18'!D34+25</f>
        <v>#REF!</v>
      </c>
    </row>
    <row r="17" spans="1:4" x14ac:dyDescent="0.2">
      <c r="A17" s="86" t="s">
        <v>138</v>
      </c>
      <c r="B17" s="250"/>
      <c r="C17" s="250"/>
      <c r="D17" s="250"/>
    </row>
    <row r="18" spans="1:4" x14ac:dyDescent="0.2">
      <c r="A18" s="274" t="s">
        <v>78</v>
      </c>
      <c r="B18" s="250" t="e">
        <f>'Наполни свое лето | FIT18'!B36+25</f>
        <v>#REF!</v>
      </c>
      <c r="C18" s="250" t="e">
        <f>'Наполни свое лето | FIT18'!C36+25</f>
        <v>#REF!</v>
      </c>
      <c r="D18" s="250" t="e">
        <f>'Наполни свое лето | FIT18'!D36+25</f>
        <v>#REF!</v>
      </c>
    </row>
    <row r="19" spans="1:4" x14ac:dyDescent="0.2">
      <c r="A19" s="86" t="s">
        <v>137</v>
      </c>
      <c r="B19" s="250"/>
      <c r="C19" s="250"/>
      <c r="D19" s="250"/>
    </row>
    <row r="20" spans="1:4" x14ac:dyDescent="0.2">
      <c r="A20" s="274" t="s">
        <v>67</v>
      </c>
      <c r="B20" s="250" t="e">
        <f>'Наполни свое лето | FIT18'!B38+25</f>
        <v>#REF!</v>
      </c>
      <c r="C20" s="250" t="e">
        <f>'Наполни свое лето | FIT18'!C38+25</f>
        <v>#REF!</v>
      </c>
      <c r="D20" s="250" t="e">
        <f>'Наполни свое лето | FIT18'!D38+25</f>
        <v>#REF!</v>
      </c>
    </row>
    <row r="22" spans="1:4" ht="135" x14ac:dyDescent="0.2">
      <c r="A22" s="304" t="s">
        <v>358</v>
      </c>
    </row>
    <row r="23" spans="1:4" x14ac:dyDescent="0.2">
      <c r="A23" s="180" t="s">
        <v>139</v>
      </c>
    </row>
    <row r="24" spans="1:4" x14ac:dyDescent="0.2">
      <c r="A24" s="109" t="s">
        <v>359</v>
      </c>
    </row>
    <row r="25" spans="1:4" x14ac:dyDescent="0.2">
      <c r="A25" s="109" t="s">
        <v>360</v>
      </c>
    </row>
    <row r="26" spans="1:4" x14ac:dyDescent="0.2">
      <c r="A26" s="152"/>
    </row>
    <row r="27" spans="1:4" x14ac:dyDescent="0.2">
      <c r="A27" s="180" t="s">
        <v>127</v>
      </c>
    </row>
    <row r="28" spans="1:4" x14ac:dyDescent="0.2">
      <c r="A28" s="105" t="s">
        <v>335</v>
      </c>
    </row>
    <row r="29" spans="1:4" x14ac:dyDescent="0.2">
      <c r="A29" s="105" t="s">
        <v>336</v>
      </c>
    </row>
    <row r="30" spans="1:4" x14ac:dyDescent="0.2">
      <c r="A30" s="105" t="s">
        <v>361</v>
      </c>
    </row>
    <row r="31" spans="1:4" x14ac:dyDescent="0.2">
      <c r="A31" s="204" t="s">
        <v>130</v>
      </c>
    </row>
    <row r="32" spans="1:4" x14ac:dyDescent="0.2">
      <c r="A32" s="105" t="s">
        <v>337</v>
      </c>
    </row>
    <row r="33" spans="1:1" x14ac:dyDescent="0.2">
      <c r="A33" s="223" t="s">
        <v>243</v>
      </c>
    </row>
    <row r="34" spans="1:1" ht="31.5" x14ac:dyDescent="0.2">
      <c r="A34" s="181" t="s">
        <v>343</v>
      </c>
    </row>
    <row r="35" spans="1:1" ht="42" x14ac:dyDescent="0.2">
      <c r="A35" s="232" t="s">
        <v>338</v>
      </c>
    </row>
    <row r="36" spans="1:1" ht="21" x14ac:dyDescent="0.2">
      <c r="A36" s="232" t="s">
        <v>339</v>
      </c>
    </row>
    <row r="37" spans="1:1" ht="21" x14ac:dyDescent="0.2">
      <c r="A37" s="232" t="s">
        <v>362</v>
      </c>
    </row>
    <row r="38" spans="1:1" ht="63" x14ac:dyDescent="0.2">
      <c r="A38" s="232" t="s">
        <v>363</v>
      </c>
    </row>
    <row r="39" spans="1:1" ht="42" x14ac:dyDescent="0.2">
      <c r="A39" s="181" t="s">
        <v>364</v>
      </c>
    </row>
    <row r="40" spans="1:1" ht="31.5" x14ac:dyDescent="0.2">
      <c r="A40" s="232" t="s">
        <v>365</v>
      </c>
    </row>
    <row r="41" spans="1:1" ht="21" x14ac:dyDescent="0.2">
      <c r="A41" s="232" t="s">
        <v>366</v>
      </c>
    </row>
    <row r="42" spans="1:1" ht="42" x14ac:dyDescent="0.2">
      <c r="A42" s="155" t="s">
        <v>166</v>
      </c>
    </row>
    <row r="43" spans="1:1" ht="63" x14ac:dyDescent="0.2">
      <c r="A43" s="187" t="s">
        <v>340</v>
      </c>
    </row>
    <row r="44" spans="1:1" ht="21" x14ac:dyDescent="0.2">
      <c r="A44" s="174" t="s">
        <v>162</v>
      </c>
    </row>
    <row r="45" spans="1:1" ht="42.75" x14ac:dyDescent="0.2">
      <c r="A45" s="142" t="s">
        <v>341</v>
      </c>
    </row>
    <row r="46" spans="1:1" ht="21" x14ac:dyDescent="0.2">
      <c r="A46" s="120" t="s">
        <v>164</v>
      </c>
    </row>
    <row r="47" spans="1:1" x14ac:dyDescent="0.2">
      <c r="A47" s="122"/>
    </row>
    <row r="48" spans="1:1" x14ac:dyDescent="0.2">
      <c r="A48" s="123" t="s">
        <v>132</v>
      </c>
    </row>
    <row r="49" spans="1:1" ht="24" x14ac:dyDescent="0.2">
      <c r="A49" s="124" t="s">
        <v>150</v>
      </c>
    </row>
    <row r="50" spans="1:1" ht="24" x14ac:dyDescent="0.2">
      <c r="A50" s="124" t="s">
        <v>151</v>
      </c>
    </row>
    <row r="51" spans="1:1" x14ac:dyDescent="0.2">
      <c r="A51" s="272"/>
    </row>
    <row r="52" spans="1:1" x14ac:dyDescent="0.2">
      <c r="A52" s="272"/>
    </row>
    <row r="53" spans="1:1" x14ac:dyDescent="0.2">
      <c r="A53" s="272"/>
    </row>
    <row r="54" spans="1:1" x14ac:dyDescent="0.2">
      <c r="A54" s="272"/>
    </row>
  </sheetData>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rgb="FFFF0000"/>
  </sheetPr>
  <dimension ref="A1:D54"/>
  <sheetViews>
    <sheetView zoomScaleNormal="100" workbookViewId="0">
      <pane xSplit="1" topLeftCell="B1" activePane="topRight" state="frozen"/>
      <selection pane="topRight" activeCell="B3" sqref="B3:D20"/>
    </sheetView>
  </sheetViews>
  <sheetFormatPr defaultColWidth="8.7109375" defaultRowHeight="12.75" x14ac:dyDescent="0.2"/>
  <cols>
    <col min="1" max="1" width="82.5703125" style="276" customWidth="1"/>
    <col min="2" max="16384" width="8.7109375" style="276"/>
  </cols>
  <sheetData>
    <row r="1" spans="1:4" x14ac:dyDescent="0.2">
      <c r="A1" s="258" t="s">
        <v>133</v>
      </c>
    </row>
    <row r="2" spans="1:4" ht="18" customHeight="1" x14ac:dyDescent="0.2">
      <c r="A2" s="228" t="s">
        <v>367</v>
      </c>
    </row>
    <row r="3" spans="1:4" ht="30.75" customHeight="1" x14ac:dyDescent="0.2">
      <c r="A3" s="229" t="s">
        <v>159</v>
      </c>
      <c r="B3" s="190" t="e">
        <f>'Наполни свое лето | FIT18'!B21</f>
        <v>#REF!</v>
      </c>
      <c r="C3" s="190" t="e">
        <f>'Наполни свое лето | FIT18'!C21</f>
        <v>#REF!</v>
      </c>
      <c r="D3" s="190" t="e">
        <f>'Наполни свое лето | FIT18'!D21</f>
        <v>#REF!</v>
      </c>
    </row>
    <row r="4" spans="1:4" x14ac:dyDescent="0.2">
      <c r="A4" s="101" t="s">
        <v>124</v>
      </c>
      <c r="B4" s="190" t="e">
        <f>'Наполни свое лето | FIT18'!B22</f>
        <v>#REF!</v>
      </c>
      <c r="C4" s="190" t="e">
        <f>'Наполни свое лето | FIT18'!C22</f>
        <v>#REF!</v>
      </c>
      <c r="D4" s="190" t="e">
        <f>'Наполни свое лето | FIT18'!D22</f>
        <v>#REF!</v>
      </c>
    </row>
    <row r="5" spans="1:4" x14ac:dyDescent="0.2">
      <c r="A5" s="102" t="s">
        <v>144</v>
      </c>
      <c r="B5" s="247"/>
      <c r="C5" s="247"/>
      <c r="D5" s="247"/>
    </row>
    <row r="6" spans="1:4" x14ac:dyDescent="0.2">
      <c r="A6" s="104">
        <v>1</v>
      </c>
      <c r="B6" s="250" t="e">
        <f>'Наполни свое лето | FIT15'!B5*0.85</f>
        <v>#REF!</v>
      </c>
      <c r="C6" s="250" t="e">
        <f>'Наполни свое лето | FIT15'!C5*0.85</f>
        <v>#REF!</v>
      </c>
      <c r="D6" s="250" t="e">
        <f>'Наполни свое лето | FIT15'!D5*0.85</f>
        <v>#REF!</v>
      </c>
    </row>
    <row r="7" spans="1:4" x14ac:dyDescent="0.2">
      <c r="A7" s="104">
        <v>2</v>
      </c>
      <c r="B7" s="250" t="e">
        <f>'Наполни свое лето | FIT15'!B6*0.85</f>
        <v>#REF!</v>
      </c>
      <c r="C7" s="250" t="e">
        <f>'Наполни свое лето | FIT15'!C6*0.85</f>
        <v>#REF!</v>
      </c>
      <c r="D7" s="250" t="e">
        <f>'Наполни свое лето | FIT15'!D6*0.85</f>
        <v>#REF!</v>
      </c>
    </row>
    <row r="8" spans="1:4" x14ac:dyDescent="0.2">
      <c r="A8" s="104" t="s">
        <v>145</v>
      </c>
      <c r="B8" s="250"/>
      <c r="C8" s="250"/>
      <c r="D8" s="250"/>
    </row>
    <row r="9" spans="1:4" x14ac:dyDescent="0.2">
      <c r="A9" s="104">
        <v>1</v>
      </c>
      <c r="B9" s="250" t="e">
        <f>'Наполни свое лето | FIT15'!B8*0.85</f>
        <v>#REF!</v>
      </c>
      <c r="C9" s="250" t="e">
        <f>'Наполни свое лето | FIT15'!C8*0.85</f>
        <v>#REF!</v>
      </c>
      <c r="D9" s="250" t="e">
        <f>'Наполни свое лето | FIT15'!D8*0.85</f>
        <v>#REF!</v>
      </c>
    </row>
    <row r="10" spans="1:4" ht="11.45" customHeight="1" x14ac:dyDescent="0.2">
      <c r="A10" s="104">
        <v>2</v>
      </c>
      <c r="B10" s="250" t="e">
        <f>'Наполни свое лето | FIT15'!B9*0.85</f>
        <v>#REF!</v>
      </c>
      <c r="C10" s="250" t="e">
        <f>'Наполни свое лето | FIT15'!C9*0.85</f>
        <v>#REF!</v>
      </c>
      <c r="D10" s="250" t="e">
        <f>'Наполни свое лето | FIT15'!D9*0.85</f>
        <v>#REF!</v>
      </c>
    </row>
    <row r="11" spans="1:4" x14ac:dyDescent="0.2">
      <c r="A11" s="104" t="s">
        <v>134</v>
      </c>
      <c r="B11" s="250"/>
      <c r="C11" s="250"/>
      <c r="D11" s="250"/>
    </row>
    <row r="12" spans="1:4" x14ac:dyDescent="0.2">
      <c r="A12" s="104">
        <v>1</v>
      </c>
      <c r="B12" s="250" t="e">
        <f>'Наполни свое лето | FIT15'!B11*0.85</f>
        <v>#REF!</v>
      </c>
      <c r="C12" s="250" t="e">
        <f>'Наполни свое лето | FIT15'!C11*0.85</f>
        <v>#REF!</v>
      </c>
      <c r="D12" s="250" t="e">
        <f>'Наполни свое лето | FIT15'!D11*0.85</f>
        <v>#REF!</v>
      </c>
    </row>
    <row r="13" spans="1:4" x14ac:dyDescent="0.2">
      <c r="A13" s="104">
        <v>2</v>
      </c>
      <c r="B13" s="250" t="e">
        <f>'Наполни свое лето | FIT15'!B12*0.85</f>
        <v>#REF!</v>
      </c>
      <c r="C13" s="250" t="e">
        <f>'Наполни свое лето | FIT15'!C12*0.85</f>
        <v>#REF!</v>
      </c>
      <c r="D13" s="250" t="e">
        <f>'Наполни свое лето | FIT15'!D12*0.85</f>
        <v>#REF!</v>
      </c>
    </row>
    <row r="14" spans="1:4" x14ac:dyDescent="0.2">
      <c r="A14" s="103" t="s">
        <v>136</v>
      </c>
      <c r="B14" s="250"/>
      <c r="C14" s="250"/>
      <c r="D14" s="250"/>
    </row>
    <row r="15" spans="1:4" x14ac:dyDescent="0.2">
      <c r="A15" s="104">
        <v>1</v>
      </c>
      <c r="B15" s="250" t="e">
        <f>'Наполни свое лето | FIT15'!B14*0.85</f>
        <v>#REF!</v>
      </c>
      <c r="C15" s="250" t="e">
        <f>'Наполни свое лето | FIT15'!C14*0.85</f>
        <v>#REF!</v>
      </c>
      <c r="D15" s="250" t="e">
        <f>'Наполни свое лето | FIT15'!D14*0.85</f>
        <v>#REF!</v>
      </c>
    </row>
    <row r="16" spans="1:4" x14ac:dyDescent="0.2">
      <c r="A16" s="104">
        <v>2</v>
      </c>
      <c r="B16" s="250" t="e">
        <f>'Наполни свое лето | FIT15'!B15*0.85</f>
        <v>#REF!</v>
      </c>
      <c r="C16" s="250" t="e">
        <f>'Наполни свое лето | FIT15'!C15*0.85</f>
        <v>#REF!</v>
      </c>
      <c r="D16" s="250" t="e">
        <f>'Наполни свое лето | FIT15'!D15*0.85</f>
        <v>#REF!</v>
      </c>
    </row>
    <row r="17" spans="1:4" x14ac:dyDescent="0.2">
      <c r="A17" s="86" t="s">
        <v>138</v>
      </c>
      <c r="B17" s="250"/>
      <c r="C17" s="250"/>
      <c r="D17" s="250"/>
    </row>
    <row r="18" spans="1:4" x14ac:dyDescent="0.2">
      <c r="A18" s="274" t="s">
        <v>78</v>
      </c>
      <c r="B18" s="250" t="e">
        <f>'Наполни свое лето | FIT15'!B17*0.85</f>
        <v>#REF!</v>
      </c>
      <c r="C18" s="250" t="e">
        <f>'Наполни свое лето | FIT15'!C17*0.85</f>
        <v>#REF!</v>
      </c>
      <c r="D18" s="250" t="e">
        <f>'Наполни свое лето | FIT15'!D17*0.85</f>
        <v>#REF!</v>
      </c>
    </row>
    <row r="19" spans="1:4" x14ac:dyDescent="0.2">
      <c r="A19" s="86" t="s">
        <v>137</v>
      </c>
      <c r="B19" s="250"/>
      <c r="C19" s="250"/>
      <c r="D19" s="250"/>
    </row>
    <row r="20" spans="1:4" x14ac:dyDescent="0.2">
      <c r="A20" s="274" t="s">
        <v>67</v>
      </c>
      <c r="B20" s="250" t="e">
        <f>'Наполни свое лето | FIT15'!B19*0.85</f>
        <v>#REF!</v>
      </c>
      <c r="C20" s="250" t="e">
        <f>'Наполни свое лето | FIT15'!C19*0.85</f>
        <v>#REF!</v>
      </c>
      <c r="D20" s="250" t="e">
        <f>'Наполни свое лето | FIT15'!D19*0.85</f>
        <v>#REF!</v>
      </c>
    </row>
    <row r="22" spans="1:4" ht="135" x14ac:dyDescent="0.2">
      <c r="A22" s="304" t="s">
        <v>358</v>
      </c>
    </row>
    <row r="23" spans="1:4" x14ac:dyDescent="0.2">
      <c r="A23" s="180" t="s">
        <v>139</v>
      </c>
    </row>
    <row r="24" spans="1:4" x14ac:dyDescent="0.2">
      <c r="A24" s="109" t="s">
        <v>359</v>
      </c>
    </row>
    <row r="25" spans="1:4" x14ac:dyDescent="0.2">
      <c r="A25" s="109" t="s">
        <v>360</v>
      </c>
    </row>
    <row r="26" spans="1:4" x14ac:dyDescent="0.2">
      <c r="A26" s="152"/>
    </row>
    <row r="27" spans="1:4" x14ac:dyDescent="0.2">
      <c r="A27" s="180" t="s">
        <v>127</v>
      </c>
    </row>
    <row r="28" spans="1:4" x14ac:dyDescent="0.2">
      <c r="A28" s="105" t="s">
        <v>335</v>
      </c>
    </row>
    <row r="29" spans="1:4" x14ac:dyDescent="0.2">
      <c r="A29" s="105" t="s">
        <v>336</v>
      </c>
    </row>
    <row r="30" spans="1:4" x14ac:dyDescent="0.2">
      <c r="A30" s="105" t="s">
        <v>361</v>
      </c>
    </row>
    <row r="31" spans="1:4" x14ac:dyDescent="0.2">
      <c r="A31" s="204" t="s">
        <v>130</v>
      </c>
    </row>
    <row r="32" spans="1:4" x14ac:dyDescent="0.2">
      <c r="A32" s="105" t="s">
        <v>337</v>
      </c>
    </row>
    <row r="33" spans="1:1" x14ac:dyDescent="0.2">
      <c r="A33" s="223" t="s">
        <v>243</v>
      </c>
    </row>
    <row r="34" spans="1:1" ht="31.5" x14ac:dyDescent="0.2">
      <c r="A34" s="181" t="s">
        <v>343</v>
      </c>
    </row>
    <row r="35" spans="1:1" ht="42" x14ac:dyDescent="0.2">
      <c r="A35" s="232" t="s">
        <v>338</v>
      </c>
    </row>
    <row r="36" spans="1:1" ht="21" x14ac:dyDescent="0.2">
      <c r="A36" s="232" t="s">
        <v>339</v>
      </c>
    </row>
    <row r="37" spans="1:1" ht="21" x14ac:dyDescent="0.2">
      <c r="A37" s="232" t="s">
        <v>362</v>
      </c>
    </row>
    <row r="38" spans="1:1" ht="63" x14ac:dyDescent="0.2">
      <c r="A38" s="232" t="s">
        <v>363</v>
      </c>
    </row>
    <row r="39" spans="1:1" ht="42" x14ac:dyDescent="0.2">
      <c r="A39" s="181" t="s">
        <v>364</v>
      </c>
    </row>
    <row r="40" spans="1:1" ht="31.5" x14ac:dyDescent="0.2">
      <c r="A40" s="232" t="s">
        <v>365</v>
      </c>
    </row>
    <row r="41" spans="1:1" ht="21" x14ac:dyDescent="0.2">
      <c r="A41" s="232" t="s">
        <v>366</v>
      </c>
    </row>
    <row r="42" spans="1:1" ht="42" x14ac:dyDescent="0.2">
      <c r="A42" s="155" t="s">
        <v>166</v>
      </c>
    </row>
    <row r="43" spans="1:1" ht="63" x14ac:dyDescent="0.2">
      <c r="A43" s="187" t="s">
        <v>340</v>
      </c>
    </row>
    <row r="44" spans="1:1" ht="21" x14ac:dyDescent="0.2">
      <c r="A44" s="174" t="s">
        <v>162</v>
      </c>
    </row>
    <row r="45" spans="1:1" ht="42.75" x14ac:dyDescent="0.2">
      <c r="A45" s="142" t="s">
        <v>341</v>
      </c>
    </row>
    <row r="46" spans="1:1" ht="21" x14ac:dyDescent="0.2">
      <c r="A46" s="120" t="s">
        <v>164</v>
      </c>
    </row>
    <row r="47" spans="1:1" x14ac:dyDescent="0.2">
      <c r="A47" s="122"/>
    </row>
    <row r="48" spans="1:1" x14ac:dyDescent="0.2">
      <c r="A48" s="123" t="s">
        <v>132</v>
      </c>
    </row>
    <row r="49" spans="1:1" ht="24" x14ac:dyDescent="0.2">
      <c r="A49" s="124" t="s">
        <v>150</v>
      </c>
    </row>
    <row r="50" spans="1:1" ht="24" x14ac:dyDescent="0.2">
      <c r="A50" s="124" t="s">
        <v>151</v>
      </c>
    </row>
    <row r="51" spans="1:1" x14ac:dyDescent="0.2">
      <c r="A51" s="272"/>
    </row>
    <row r="52" spans="1:1" x14ac:dyDescent="0.2">
      <c r="A52" s="272"/>
    </row>
    <row r="53" spans="1:1" x14ac:dyDescent="0.2">
      <c r="A53" s="272"/>
    </row>
    <row r="54" spans="1:1" x14ac:dyDescent="0.2">
      <c r="A54" s="272"/>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53"/>
  <sheetViews>
    <sheetView zoomScaleNormal="100" workbookViewId="0">
      <pane xSplit="1" topLeftCell="B1" activePane="topRight" state="frozen"/>
      <selection pane="topRight" activeCell="B2" sqref="B2:D19"/>
    </sheetView>
  </sheetViews>
  <sheetFormatPr defaultColWidth="8.7109375" defaultRowHeight="12.75" x14ac:dyDescent="0.2"/>
  <cols>
    <col min="1" max="1" width="82.5703125" style="276" customWidth="1"/>
    <col min="2" max="16384" width="8.7109375" style="276"/>
  </cols>
  <sheetData>
    <row r="1" spans="1:4" x14ac:dyDescent="0.2">
      <c r="A1" s="258" t="s">
        <v>133</v>
      </c>
    </row>
    <row r="2" spans="1:4" ht="18" customHeight="1" x14ac:dyDescent="0.2">
      <c r="A2" s="228" t="s">
        <v>308</v>
      </c>
      <c r="B2" s="279" t="e">
        <f>'C завтраками| Bed and breakfast'!#REF!</f>
        <v>#REF!</v>
      </c>
      <c r="C2" s="279" t="e">
        <f>'C завтраками| Bed and breakfast'!#REF!</f>
        <v>#REF!</v>
      </c>
      <c r="D2" s="279" t="e">
        <f>'C завтраками| Bed and breakfast'!#REF!</f>
        <v>#REF!</v>
      </c>
    </row>
    <row r="3" spans="1:4" x14ac:dyDescent="0.2">
      <c r="A3" s="99" t="s">
        <v>124</v>
      </c>
      <c r="B3" s="279" t="e">
        <f>'C завтраками| Bed and breakfast'!#REF!</f>
        <v>#REF!</v>
      </c>
      <c r="C3" s="279" t="e">
        <f>'C завтраками| Bed and breakfast'!#REF!</f>
        <v>#REF!</v>
      </c>
      <c r="D3" s="279" t="e">
        <f>'C завтраками| Bed and breakfast'!#REF!</f>
        <v>#REF!</v>
      </c>
    </row>
    <row r="4" spans="1:4" x14ac:dyDescent="0.2">
      <c r="A4" s="102" t="s">
        <v>144</v>
      </c>
      <c r="B4" s="247"/>
      <c r="C4" s="247"/>
      <c r="D4" s="247"/>
    </row>
    <row r="5" spans="1:4" x14ac:dyDescent="0.2">
      <c r="A5" s="104">
        <v>1</v>
      </c>
      <c r="B5" s="246" t="e">
        <f>'C завтраками| Bed and breakfast'!#REF!*0.9</f>
        <v>#REF!</v>
      </c>
      <c r="C5" s="246" t="e">
        <f>'C завтраками| Bed and breakfast'!#REF!*0.9</f>
        <v>#REF!</v>
      </c>
      <c r="D5" s="246" t="e">
        <f>'C завтраками| Bed and breakfast'!#REF!*0.9</f>
        <v>#REF!</v>
      </c>
    </row>
    <row r="6" spans="1:4" x14ac:dyDescent="0.2">
      <c r="A6" s="104">
        <v>2</v>
      </c>
      <c r="B6" s="246" t="e">
        <f>'C завтраками| Bed and breakfast'!#REF!*0.9</f>
        <v>#REF!</v>
      </c>
      <c r="C6" s="246" t="e">
        <f>'C завтраками| Bed and breakfast'!#REF!*0.9</f>
        <v>#REF!</v>
      </c>
      <c r="D6" s="246" t="e">
        <f>'C завтраками| Bed and breakfast'!#REF!*0.9</f>
        <v>#REF!</v>
      </c>
    </row>
    <row r="7" spans="1:4" x14ac:dyDescent="0.2">
      <c r="A7" s="104" t="s">
        <v>145</v>
      </c>
      <c r="B7" s="246"/>
      <c r="C7" s="246"/>
      <c r="D7" s="246"/>
    </row>
    <row r="8" spans="1:4" x14ac:dyDescent="0.2">
      <c r="A8" s="104">
        <v>1</v>
      </c>
      <c r="B8" s="246" t="e">
        <f>'C завтраками| Bed and breakfast'!#REF!*0.9</f>
        <v>#REF!</v>
      </c>
      <c r="C8" s="246" t="e">
        <f>'C завтраками| Bed and breakfast'!#REF!*0.9</f>
        <v>#REF!</v>
      </c>
      <c r="D8" s="246" t="e">
        <f>'C завтраками| Bed and breakfast'!#REF!*0.9</f>
        <v>#REF!</v>
      </c>
    </row>
    <row r="9" spans="1:4" x14ac:dyDescent="0.2">
      <c r="A9" s="104">
        <v>2</v>
      </c>
      <c r="B9" s="246" t="e">
        <f>'C завтраками| Bed and breakfast'!#REF!*0.9</f>
        <v>#REF!</v>
      </c>
      <c r="C9" s="246" t="e">
        <f>'C завтраками| Bed and breakfast'!#REF!*0.9</f>
        <v>#REF!</v>
      </c>
      <c r="D9" s="246" t="e">
        <f>'C завтраками| Bed and breakfast'!#REF!*0.9</f>
        <v>#REF!</v>
      </c>
    </row>
    <row r="10" spans="1:4" x14ac:dyDescent="0.2">
      <c r="A10" s="104" t="s">
        <v>134</v>
      </c>
      <c r="B10" s="246"/>
      <c r="C10" s="246"/>
      <c r="D10" s="246"/>
    </row>
    <row r="11" spans="1:4" x14ac:dyDescent="0.2">
      <c r="A11" s="104">
        <v>1</v>
      </c>
      <c r="B11" s="246" t="e">
        <f>'C завтраками| Bed and breakfast'!#REF!*0.9</f>
        <v>#REF!</v>
      </c>
      <c r="C11" s="246" t="e">
        <f>'C завтраками| Bed and breakfast'!#REF!*0.9</f>
        <v>#REF!</v>
      </c>
      <c r="D11" s="246" t="e">
        <f>'C завтраками| Bed and breakfast'!#REF!*0.9</f>
        <v>#REF!</v>
      </c>
    </row>
    <row r="12" spans="1:4" x14ac:dyDescent="0.2">
      <c r="A12" s="104">
        <v>2</v>
      </c>
      <c r="B12" s="246" t="e">
        <f>'C завтраками| Bed and breakfast'!#REF!*0.9</f>
        <v>#REF!</v>
      </c>
      <c r="C12" s="246" t="e">
        <f>'C завтраками| Bed and breakfast'!#REF!*0.9</f>
        <v>#REF!</v>
      </c>
      <c r="D12" s="246" t="e">
        <f>'C завтраками| Bed and breakfast'!#REF!*0.9</f>
        <v>#REF!</v>
      </c>
    </row>
    <row r="13" spans="1:4" x14ac:dyDescent="0.2">
      <c r="A13" s="103" t="s">
        <v>136</v>
      </c>
      <c r="B13" s="246"/>
      <c r="C13" s="246"/>
      <c r="D13" s="246"/>
    </row>
    <row r="14" spans="1:4" x14ac:dyDescent="0.2">
      <c r="A14" s="104">
        <v>1</v>
      </c>
      <c r="B14" s="246" t="e">
        <f>'C завтраками| Bed and breakfast'!#REF!*0.9</f>
        <v>#REF!</v>
      </c>
      <c r="C14" s="246" t="e">
        <f>'C завтраками| Bed and breakfast'!#REF!*0.9</f>
        <v>#REF!</v>
      </c>
      <c r="D14" s="246" t="e">
        <f>'C завтраками| Bed and breakfast'!#REF!*0.9</f>
        <v>#REF!</v>
      </c>
    </row>
    <row r="15" spans="1:4" x14ac:dyDescent="0.2">
      <c r="A15" s="104">
        <v>2</v>
      </c>
      <c r="B15" s="246" t="e">
        <f>'C завтраками| Bed and breakfast'!#REF!*0.9</f>
        <v>#REF!</v>
      </c>
      <c r="C15" s="246" t="e">
        <f>'C завтраками| Bed and breakfast'!#REF!*0.9</f>
        <v>#REF!</v>
      </c>
      <c r="D15" s="246" t="e">
        <f>'C завтраками| Bed and breakfast'!#REF!*0.9</f>
        <v>#REF!</v>
      </c>
    </row>
    <row r="16" spans="1:4" x14ac:dyDescent="0.2">
      <c r="A16" s="86" t="s">
        <v>138</v>
      </c>
      <c r="B16" s="246"/>
      <c r="C16" s="246"/>
      <c r="D16" s="246"/>
    </row>
    <row r="17" spans="1:4" x14ac:dyDescent="0.2">
      <c r="A17" s="274" t="s">
        <v>78</v>
      </c>
      <c r="B17" s="246" t="e">
        <f>'C завтраками| Bed and breakfast'!#REF!*0.9</f>
        <v>#REF!</v>
      </c>
      <c r="C17" s="246" t="e">
        <f>'C завтраками| Bed and breakfast'!#REF!*0.9</f>
        <v>#REF!</v>
      </c>
      <c r="D17" s="246" t="e">
        <f>'C завтраками| Bed and breakfast'!#REF!*0.9</f>
        <v>#REF!</v>
      </c>
    </row>
    <row r="18" spans="1:4" x14ac:dyDescent="0.2">
      <c r="A18" s="86" t="s">
        <v>137</v>
      </c>
      <c r="B18" s="246"/>
      <c r="C18" s="246"/>
      <c r="D18" s="246"/>
    </row>
    <row r="19" spans="1:4" x14ac:dyDescent="0.2">
      <c r="A19" s="274" t="s">
        <v>67</v>
      </c>
      <c r="B19" s="246" t="e">
        <f>'C завтраками| Bed and breakfast'!#REF!*0.9</f>
        <v>#REF!</v>
      </c>
      <c r="C19" s="246" t="e">
        <f>'C завтраками| Bed and breakfast'!#REF!*0.9</f>
        <v>#REF!</v>
      </c>
      <c r="D19" s="246" t="e">
        <f>'C завтраками| Bed and breakfast'!#REF!*0.9</f>
        <v>#REF!</v>
      </c>
    </row>
    <row r="20" spans="1:4" x14ac:dyDescent="0.2">
      <c r="A20" s="78"/>
    </row>
    <row r="21" spans="1:4" ht="135" x14ac:dyDescent="0.2">
      <c r="A21" s="304" t="s">
        <v>358</v>
      </c>
    </row>
    <row r="22" spans="1:4" x14ac:dyDescent="0.2">
      <c r="A22" s="180" t="s">
        <v>139</v>
      </c>
    </row>
    <row r="23" spans="1:4" x14ac:dyDescent="0.2">
      <c r="A23" s="109" t="s">
        <v>359</v>
      </c>
    </row>
    <row r="24" spans="1:4" x14ac:dyDescent="0.2">
      <c r="A24" s="109" t="s">
        <v>360</v>
      </c>
    </row>
    <row r="25" spans="1:4" x14ac:dyDescent="0.2">
      <c r="A25" s="152"/>
    </row>
    <row r="26" spans="1:4" x14ac:dyDescent="0.2">
      <c r="A26" s="180" t="s">
        <v>127</v>
      </c>
    </row>
    <row r="27" spans="1:4" x14ac:dyDescent="0.2">
      <c r="A27" s="105" t="s">
        <v>335</v>
      </c>
    </row>
    <row r="28" spans="1:4" x14ac:dyDescent="0.2">
      <c r="A28" s="105" t="s">
        <v>336</v>
      </c>
    </row>
    <row r="29" spans="1:4" x14ac:dyDescent="0.2">
      <c r="A29" s="105" t="s">
        <v>361</v>
      </c>
    </row>
    <row r="30" spans="1:4" x14ac:dyDescent="0.2">
      <c r="A30" s="204" t="s">
        <v>130</v>
      </c>
    </row>
    <row r="31" spans="1:4" x14ac:dyDescent="0.2">
      <c r="A31" s="105" t="s">
        <v>337</v>
      </c>
    </row>
    <row r="32" spans="1:4" x14ac:dyDescent="0.2">
      <c r="A32" s="223" t="s">
        <v>243</v>
      </c>
    </row>
    <row r="33" spans="1:1" ht="31.5" x14ac:dyDescent="0.2">
      <c r="A33" s="181" t="s">
        <v>343</v>
      </c>
    </row>
    <row r="34" spans="1:1" ht="42" x14ac:dyDescent="0.2">
      <c r="A34" s="232" t="s">
        <v>338</v>
      </c>
    </row>
    <row r="35" spans="1:1" ht="21" x14ac:dyDescent="0.2">
      <c r="A35" s="232" t="s">
        <v>339</v>
      </c>
    </row>
    <row r="36" spans="1:1" ht="21" x14ac:dyDescent="0.2">
      <c r="A36" s="232" t="s">
        <v>362</v>
      </c>
    </row>
    <row r="37" spans="1:1" ht="63" x14ac:dyDescent="0.2">
      <c r="A37" s="232" t="s">
        <v>363</v>
      </c>
    </row>
    <row r="38" spans="1:1" ht="42" x14ac:dyDescent="0.2">
      <c r="A38" s="181" t="s">
        <v>364</v>
      </c>
    </row>
    <row r="39" spans="1:1" ht="31.5" x14ac:dyDescent="0.2">
      <c r="A39" s="232" t="s">
        <v>365</v>
      </c>
    </row>
    <row r="40" spans="1:1" ht="21" x14ac:dyDescent="0.2">
      <c r="A40" s="232" t="s">
        <v>366</v>
      </c>
    </row>
    <row r="41" spans="1:1" ht="42" x14ac:dyDescent="0.2">
      <c r="A41" s="155" t="s">
        <v>166</v>
      </c>
    </row>
    <row r="42" spans="1:1" ht="63" x14ac:dyDescent="0.2">
      <c r="A42" s="187" t="s">
        <v>340</v>
      </c>
    </row>
    <row r="43" spans="1:1" ht="21" x14ac:dyDescent="0.2">
      <c r="A43" s="174" t="s">
        <v>162</v>
      </c>
    </row>
    <row r="44" spans="1:1" ht="42.75" x14ac:dyDescent="0.2">
      <c r="A44" s="142" t="s">
        <v>341</v>
      </c>
    </row>
    <row r="45" spans="1:1" ht="21" x14ac:dyDescent="0.2">
      <c r="A45" s="120" t="s">
        <v>164</v>
      </c>
    </row>
    <row r="46" spans="1:1" x14ac:dyDescent="0.2">
      <c r="A46" s="122"/>
    </row>
    <row r="47" spans="1:1" x14ac:dyDescent="0.2">
      <c r="A47" s="123" t="s">
        <v>132</v>
      </c>
    </row>
    <row r="48" spans="1:1" ht="24" x14ac:dyDescent="0.2">
      <c r="A48" s="124" t="s">
        <v>150</v>
      </c>
    </row>
    <row r="49" spans="1:1" ht="24" x14ac:dyDescent="0.2">
      <c r="A49" s="124" t="s">
        <v>151</v>
      </c>
    </row>
    <row r="50" spans="1:1" x14ac:dyDescent="0.2">
      <c r="A50" s="272"/>
    </row>
    <row r="51" spans="1:1" x14ac:dyDescent="0.2">
      <c r="A51" s="272"/>
    </row>
    <row r="52" spans="1:1" x14ac:dyDescent="0.2">
      <c r="A52" s="272"/>
    </row>
    <row r="53" spans="1:1" x14ac:dyDescent="0.2">
      <c r="A53" s="272"/>
    </row>
  </sheetData>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E69"/>
  <sheetViews>
    <sheetView zoomScaleNormal="100" workbookViewId="0">
      <pane xSplit="1" topLeftCell="B1" activePane="topRight" state="frozen"/>
      <selection pane="topRight" activeCell="B1" sqref="B1:D1048576"/>
    </sheetView>
  </sheetViews>
  <sheetFormatPr defaultColWidth="8.7109375" defaultRowHeight="12.75" x14ac:dyDescent="0.2"/>
  <cols>
    <col min="1" max="1" width="82.5703125" style="201" customWidth="1"/>
    <col min="2" max="16384" width="8.7109375" style="201"/>
  </cols>
  <sheetData>
    <row r="1" spans="1:5" x14ac:dyDescent="0.2">
      <c r="A1" s="258" t="s">
        <v>133</v>
      </c>
    </row>
    <row r="2" spans="1:5" ht="18" customHeight="1" x14ac:dyDescent="0.2">
      <c r="A2" s="228" t="s">
        <v>308</v>
      </c>
      <c r="B2" s="234" t="e">
        <f>'C завтраками| Bed and breakfast'!#REF!</f>
        <v>#REF!</v>
      </c>
      <c r="C2" s="234" t="e">
        <f>'C завтраками| Bed and breakfast'!#REF!</f>
        <v>#REF!</v>
      </c>
      <c r="D2" s="234" t="e">
        <f>'C завтраками| Bed and breakfast'!#REF!</f>
        <v>#REF!</v>
      </c>
      <c r="E2" s="234" t="e">
        <f>'C завтраками| Bed and breakfast'!#REF!</f>
        <v>#REF!</v>
      </c>
    </row>
    <row r="3" spans="1:5" x14ac:dyDescent="0.2">
      <c r="A3" s="99" t="s">
        <v>124</v>
      </c>
      <c r="B3" s="234" t="e">
        <f>'C завтраками| Bed and breakfast'!#REF!</f>
        <v>#REF!</v>
      </c>
      <c r="C3" s="234" t="e">
        <f>'C завтраками| Bed and breakfast'!#REF!</f>
        <v>#REF!</v>
      </c>
      <c r="D3" s="234" t="e">
        <f>'C завтраками| Bed and breakfast'!#REF!</f>
        <v>#REF!</v>
      </c>
      <c r="E3" s="234" t="e">
        <f>'C завтраками| Bed and breakfast'!#REF!</f>
        <v>#REF!</v>
      </c>
    </row>
    <row r="4" spans="1:5" x14ac:dyDescent="0.2">
      <c r="A4" s="102" t="s">
        <v>144</v>
      </c>
      <c r="B4" s="247"/>
      <c r="C4" s="247"/>
      <c r="D4" s="247"/>
      <c r="E4" s="247"/>
    </row>
    <row r="5" spans="1:5" x14ac:dyDescent="0.2">
      <c r="A5" s="104">
        <v>1</v>
      </c>
      <c r="B5" s="246" t="e">
        <f>'C завтраками| Bed and breakfast'!#REF!*0.9</f>
        <v>#REF!</v>
      </c>
      <c r="C5" s="246" t="e">
        <f>'C завтраками| Bed and breakfast'!#REF!*0.9</f>
        <v>#REF!</v>
      </c>
      <c r="D5" s="246" t="e">
        <f>'C завтраками| Bed and breakfast'!#REF!*0.9</f>
        <v>#REF!</v>
      </c>
      <c r="E5" s="246" t="e">
        <f>'C завтраками| Bed and breakfast'!#REF!*0.9</f>
        <v>#REF!</v>
      </c>
    </row>
    <row r="6" spans="1:5" x14ac:dyDescent="0.2">
      <c r="A6" s="104">
        <v>2</v>
      </c>
      <c r="B6" s="246" t="e">
        <f>'C завтраками| Bed and breakfast'!#REF!*0.9</f>
        <v>#REF!</v>
      </c>
      <c r="C6" s="246" t="e">
        <f>'C завтраками| Bed and breakfast'!#REF!*0.9</f>
        <v>#REF!</v>
      </c>
      <c r="D6" s="246" t="e">
        <f>'C завтраками| Bed and breakfast'!#REF!*0.9</f>
        <v>#REF!</v>
      </c>
      <c r="E6" s="246" t="e">
        <f>'C завтраками| Bed and breakfast'!#REF!*0.9</f>
        <v>#REF!</v>
      </c>
    </row>
    <row r="7" spans="1:5" x14ac:dyDescent="0.2">
      <c r="A7" s="104" t="s">
        <v>145</v>
      </c>
      <c r="B7" s="246"/>
      <c r="C7" s="246"/>
      <c r="D7" s="246"/>
      <c r="E7" s="246"/>
    </row>
    <row r="8" spans="1:5" x14ac:dyDescent="0.2">
      <c r="A8" s="104">
        <v>1</v>
      </c>
      <c r="B8" s="246" t="e">
        <f>'C завтраками| Bed and breakfast'!#REF!*0.9</f>
        <v>#REF!</v>
      </c>
      <c r="C8" s="246" t="e">
        <f>'C завтраками| Bed and breakfast'!#REF!*0.9</f>
        <v>#REF!</v>
      </c>
      <c r="D8" s="246" t="e">
        <f>'C завтраками| Bed and breakfast'!#REF!*0.9</f>
        <v>#REF!</v>
      </c>
      <c r="E8" s="246" t="e">
        <f>'C завтраками| Bed and breakfast'!#REF!*0.9</f>
        <v>#REF!</v>
      </c>
    </row>
    <row r="9" spans="1:5" x14ac:dyDescent="0.2">
      <c r="A9" s="104">
        <v>2</v>
      </c>
      <c r="B9" s="246" t="e">
        <f>'C завтраками| Bed and breakfast'!#REF!*0.9</f>
        <v>#REF!</v>
      </c>
      <c r="C9" s="246" t="e">
        <f>'C завтраками| Bed and breakfast'!#REF!*0.9</f>
        <v>#REF!</v>
      </c>
      <c r="D9" s="246" t="e">
        <f>'C завтраками| Bed and breakfast'!#REF!*0.9</f>
        <v>#REF!</v>
      </c>
      <c r="E9" s="246" t="e">
        <f>'C завтраками| Bed and breakfast'!#REF!*0.9</f>
        <v>#REF!</v>
      </c>
    </row>
    <row r="10" spans="1:5" x14ac:dyDescent="0.2">
      <c r="A10" s="104" t="s">
        <v>134</v>
      </c>
      <c r="B10" s="246"/>
      <c r="C10" s="246"/>
      <c r="D10" s="246"/>
      <c r="E10" s="246"/>
    </row>
    <row r="11" spans="1:5" x14ac:dyDescent="0.2">
      <c r="A11" s="104">
        <v>1</v>
      </c>
      <c r="B11" s="246" t="e">
        <f>'C завтраками| Bed and breakfast'!#REF!*0.9</f>
        <v>#REF!</v>
      </c>
      <c r="C11" s="246" t="e">
        <f>'C завтраками| Bed and breakfast'!#REF!*0.9</f>
        <v>#REF!</v>
      </c>
      <c r="D11" s="246" t="e">
        <f>'C завтраками| Bed and breakfast'!#REF!*0.9</f>
        <v>#REF!</v>
      </c>
      <c r="E11" s="246" t="e">
        <f>'C завтраками| Bed and breakfast'!#REF!*0.9</f>
        <v>#REF!</v>
      </c>
    </row>
    <row r="12" spans="1:5" x14ac:dyDescent="0.2">
      <c r="A12" s="104">
        <v>2</v>
      </c>
      <c r="B12" s="246" t="e">
        <f>'C завтраками| Bed and breakfast'!#REF!*0.9</f>
        <v>#REF!</v>
      </c>
      <c r="C12" s="246" t="e">
        <f>'C завтраками| Bed and breakfast'!#REF!*0.9</f>
        <v>#REF!</v>
      </c>
      <c r="D12" s="246" t="e">
        <f>'C завтраками| Bed and breakfast'!#REF!*0.9</f>
        <v>#REF!</v>
      </c>
      <c r="E12" s="246" t="e">
        <f>'C завтраками| Bed and breakfast'!#REF!*0.9</f>
        <v>#REF!</v>
      </c>
    </row>
    <row r="13" spans="1:5" x14ac:dyDescent="0.2">
      <c r="A13" s="103" t="s">
        <v>136</v>
      </c>
      <c r="B13" s="246"/>
      <c r="C13" s="246"/>
      <c r="D13" s="246"/>
      <c r="E13" s="246"/>
    </row>
    <row r="14" spans="1:5" x14ac:dyDescent="0.2">
      <c r="A14" s="104">
        <v>1</v>
      </c>
      <c r="B14" s="246" t="e">
        <f>'C завтраками| Bed and breakfast'!#REF!*0.9</f>
        <v>#REF!</v>
      </c>
      <c r="C14" s="246" t="e">
        <f>'C завтраками| Bed and breakfast'!#REF!*0.9</f>
        <v>#REF!</v>
      </c>
      <c r="D14" s="246" t="e">
        <f>'C завтраками| Bed and breakfast'!#REF!*0.9</f>
        <v>#REF!</v>
      </c>
      <c r="E14" s="246" t="e">
        <f>'C завтраками| Bed and breakfast'!#REF!*0.9</f>
        <v>#REF!</v>
      </c>
    </row>
    <row r="15" spans="1:5" x14ac:dyDescent="0.2">
      <c r="A15" s="104">
        <v>2</v>
      </c>
      <c r="B15" s="246" t="e">
        <f>'C завтраками| Bed and breakfast'!#REF!*0.9</f>
        <v>#REF!</v>
      </c>
      <c r="C15" s="246" t="e">
        <f>'C завтраками| Bed and breakfast'!#REF!*0.9</f>
        <v>#REF!</v>
      </c>
      <c r="D15" s="246" t="e">
        <f>'C завтраками| Bed and breakfast'!#REF!*0.9</f>
        <v>#REF!</v>
      </c>
      <c r="E15" s="246" t="e">
        <f>'C завтраками| Bed and breakfast'!#REF!*0.9</f>
        <v>#REF!</v>
      </c>
    </row>
    <row r="16" spans="1:5" x14ac:dyDescent="0.2">
      <c r="A16" s="86" t="s">
        <v>138</v>
      </c>
      <c r="B16" s="246"/>
      <c r="C16" s="246"/>
      <c r="D16" s="246"/>
      <c r="E16" s="246"/>
    </row>
    <row r="17" spans="1:5" x14ac:dyDescent="0.2">
      <c r="A17" s="87" t="s">
        <v>78</v>
      </c>
      <c r="B17" s="246" t="e">
        <f>'C завтраками| Bed and breakfast'!#REF!*0.9</f>
        <v>#REF!</v>
      </c>
      <c r="C17" s="246" t="e">
        <f>'C завтраками| Bed and breakfast'!#REF!*0.9</f>
        <v>#REF!</v>
      </c>
      <c r="D17" s="246" t="e">
        <f>'C завтраками| Bed and breakfast'!#REF!*0.9</f>
        <v>#REF!</v>
      </c>
      <c r="E17" s="246" t="e">
        <f>'C завтраками| Bed and breakfast'!#REF!*0.9</f>
        <v>#REF!</v>
      </c>
    </row>
    <row r="18" spans="1:5" x14ac:dyDescent="0.2">
      <c r="A18" s="86" t="s">
        <v>137</v>
      </c>
      <c r="B18" s="246"/>
      <c r="C18" s="246"/>
      <c r="D18" s="246"/>
      <c r="E18" s="246"/>
    </row>
    <row r="19" spans="1:5" x14ac:dyDescent="0.2">
      <c r="A19" s="87" t="s">
        <v>67</v>
      </c>
      <c r="B19" s="246" t="e">
        <f>'C завтраками| Bed and breakfast'!#REF!*0.9</f>
        <v>#REF!</v>
      </c>
      <c r="C19" s="246" t="e">
        <f>'C завтраками| Bed and breakfast'!#REF!*0.9</f>
        <v>#REF!</v>
      </c>
      <c r="D19" s="246" t="e">
        <f>'C завтраками| Bed and breakfast'!#REF!*0.9</f>
        <v>#REF!</v>
      </c>
      <c r="E19" s="246" t="e">
        <f>'C завтраками| Bed and breakfast'!#REF!*0.9</f>
        <v>#REF!</v>
      </c>
    </row>
    <row r="20" spans="1:5" x14ac:dyDescent="0.2">
      <c r="A20" s="78"/>
      <c r="B20" s="247"/>
      <c r="C20" s="247"/>
      <c r="D20" s="247"/>
      <c r="E20" s="247"/>
    </row>
    <row r="21" spans="1:5" ht="30.75" customHeight="1" x14ac:dyDescent="0.2">
      <c r="A21" s="229" t="s">
        <v>159</v>
      </c>
      <c r="B21" s="190" t="e">
        <f t="shared" ref="B21:E21" si="0">B2</f>
        <v>#REF!</v>
      </c>
      <c r="C21" s="190" t="e">
        <f t="shared" si="0"/>
        <v>#REF!</v>
      </c>
      <c r="D21" s="190" t="e">
        <f t="shared" si="0"/>
        <v>#REF!</v>
      </c>
      <c r="E21" s="190" t="e">
        <f t="shared" si="0"/>
        <v>#REF!</v>
      </c>
    </row>
    <row r="22" spans="1:5" x14ac:dyDescent="0.2">
      <c r="A22" s="101" t="s">
        <v>124</v>
      </c>
      <c r="B22" s="191" t="e">
        <f t="shared" ref="B22:E22" si="1">B3</f>
        <v>#REF!</v>
      </c>
      <c r="C22" s="191" t="e">
        <f t="shared" si="1"/>
        <v>#REF!</v>
      </c>
      <c r="D22" s="191" t="e">
        <f t="shared" si="1"/>
        <v>#REF!</v>
      </c>
      <c r="E22" s="191" t="e">
        <f t="shared" si="1"/>
        <v>#REF!</v>
      </c>
    </row>
    <row r="23" spans="1:5" x14ac:dyDescent="0.2">
      <c r="A23" s="102" t="s">
        <v>144</v>
      </c>
      <c r="B23" s="247"/>
      <c r="C23" s="247"/>
      <c r="D23" s="247"/>
      <c r="E23" s="247"/>
    </row>
    <row r="24" spans="1:5" x14ac:dyDescent="0.2">
      <c r="A24" s="104">
        <v>1</v>
      </c>
      <c r="B24" s="250" t="e">
        <f t="shared" ref="B24:E24" si="2">ROUNDUP(B5*0.87,)</f>
        <v>#REF!</v>
      </c>
      <c r="C24" s="250" t="e">
        <f t="shared" si="2"/>
        <v>#REF!</v>
      </c>
      <c r="D24" s="250" t="e">
        <f t="shared" si="2"/>
        <v>#REF!</v>
      </c>
      <c r="E24" s="250" t="e">
        <f t="shared" si="2"/>
        <v>#REF!</v>
      </c>
    </row>
    <row r="25" spans="1:5" x14ac:dyDescent="0.2">
      <c r="A25" s="104">
        <v>2</v>
      </c>
      <c r="B25" s="250" t="e">
        <f t="shared" ref="B25:E25" si="3">ROUNDUP(B6*0.87,)</f>
        <v>#REF!</v>
      </c>
      <c r="C25" s="250" t="e">
        <f t="shared" si="3"/>
        <v>#REF!</v>
      </c>
      <c r="D25" s="250" t="e">
        <f t="shared" si="3"/>
        <v>#REF!</v>
      </c>
      <c r="E25" s="250" t="e">
        <f t="shared" si="3"/>
        <v>#REF!</v>
      </c>
    </row>
    <row r="26" spans="1:5" x14ac:dyDescent="0.2">
      <c r="A26" s="104" t="s">
        <v>145</v>
      </c>
      <c r="B26" s="250"/>
      <c r="C26" s="250"/>
      <c r="D26" s="250"/>
      <c r="E26" s="250"/>
    </row>
    <row r="27" spans="1:5" x14ac:dyDescent="0.2">
      <c r="A27" s="104">
        <v>1</v>
      </c>
      <c r="B27" s="250" t="e">
        <f t="shared" ref="B27:E27" si="4">ROUNDUP(B8*0.87,)</f>
        <v>#REF!</v>
      </c>
      <c r="C27" s="250" t="e">
        <f t="shared" si="4"/>
        <v>#REF!</v>
      </c>
      <c r="D27" s="250" t="e">
        <f t="shared" si="4"/>
        <v>#REF!</v>
      </c>
      <c r="E27" s="250" t="e">
        <f t="shared" si="4"/>
        <v>#REF!</v>
      </c>
    </row>
    <row r="28" spans="1:5" ht="11.45" customHeight="1" x14ac:dyDescent="0.2">
      <c r="A28" s="104">
        <v>2</v>
      </c>
      <c r="B28" s="250" t="e">
        <f t="shared" ref="B28:E28" si="5">ROUNDUP(B9*0.87,)</f>
        <v>#REF!</v>
      </c>
      <c r="C28" s="250" t="e">
        <f t="shared" si="5"/>
        <v>#REF!</v>
      </c>
      <c r="D28" s="250" t="e">
        <f t="shared" si="5"/>
        <v>#REF!</v>
      </c>
      <c r="E28" s="250" t="e">
        <f t="shared" si="5"/>
        <v>#REF!</v>
      </c>
    </row>
    <row r="29" spans="1:5" x14ac:dyDescent="0.2">
      <c r="A29" s="104" t="s">
        <v>134</v>
      </c>
      <c r="B29" s="250"/>
      <c r="C29" s="250"/>
      <c r="D29" s="250"/>
      <c r="E29" s="250"/>
    </row>
    <row r="30" spans="1:5" x14ac:dyDescent="0.2">
      <c r="A30" s="104">
        <v>1</v>
      </c>
      <c r="B30" s="250" t="e">
        <f t="shared" ref="B30:E30" si="6">ROUNDUP(B11*0.87,)</f>
        <v>#REF!</v>
      </c>
      <c r="C30" s="250" t="e">
        <f t="shared" si="6"/>
        <v>#REF!</v>
      </c>
      <c r="D30" s="250" t="e">
        <f t="shared" si="6"/>
        <v>#REF!</v>
      </c>
      <c r="E30" s="250" t="e">
        <f t="shared" si="6"/>
        <v>#REF!</v>
      </c>
    </row>
    <row r="31" spans="1:5" x14ac:dyDescent="0.2">
      <c r="A31" s="104">
        <v>2</v>
      </c>
      <c r="B31" s="250" t="e">
        <f t="shared" ref="B31:E31" si="7">ROUNDUP(B12*0.87,)</f>
        <v>#REF!</v>
      </c>
      <c r="C31" s="250" t="e">
        <f t="shared" si="7"/>
        <v>#REF!</v>
      </c>
      <c r="D31" s="250" t="e">
        <f t="shared" si="7"/>
        <v>#REF!</v>
      </c>
      <c r="E31" s="250" t="e">
        <f t="shared" si="7"/>
        <v>#REF!</v>
      </c>
    </row>
    <row r="32" spans="1:5" x14ac:dyDescent="0.2">
      <c r="A32" s="103" t="s">
        <v>136</v>
      </c>
      <c r="B32" s="250"/>
      <c r="C32" s="250"/>
      <c r="D32" s="250"/>
      <c r="E32" s="250"/>
    </row>
    <row r="33" spans="1:5" x14ac:dyDescent="0.2">
      <c r="A33" s="104">
        <v>1</v>
      </c>
      <c r="B33" s="250" t="e">
        <f t="shared" ref="B33:E33" si="8">ROUNDUP(B14*0.87,)</f>
        <v>#REF!</v>
      </c>
      <c r="C33" s="250" t="e">
        <f t="shared" si="8"/>
        <v>#REF!</v>
      </c>
      <c r="D33" s="250" t="e">
        <f t="shared" si="8"/>
        <v>#REF!</v>
      </c>
      <c r="E33" s="250" t="e">
        <f t="shared" si="8"/>
        <v>#REF!</v>
      </c>
    </row>
    <row r="34" spans="1:5" x14ac:dyDescent="0.2">
      <c r="A34" s="104">
        <v>2</v>
      </c>
      <c r="B34" s="250" t="e">
        <f t="shared" ref="B34:E34" si="9">ROUNDUP(B15*0.87,)</f>
        <v>#REF!</v>
      </c>
      <c r="C34" s="250" t="e">
        <f t="shared" si="9"/>
        <v>#REF!</v>
      </c>
      <c r="D34" s="250" t="e">
        <f t="shared" si="9"/>
        <v>#REF!</v>
      </c>
      <c r="E34" s="250" t="e">
        <f t="shared" si="9"/>
        <v>#REF!</v>
      </c>
    </row>
    <row r="35" spans="1:5" x14ac:dyDescent="0.2">
      <c r="A35" s="86" t="s">
        <v>138</v>
      </c>
      <c r="B35" s="250"/>
      <c r="C35" s="250"/>
      <c r="D35" s="250"/>
      <c r="E35" s="250"/>
    </row>
    <row r="36" spans="1:5" x14ac:dyDescent="0.2">
      <c r="A36" s="87" t="s">
        <v>78</v>
      </c>
      <c r="B36" s="250" t="e">
        <f t="shared" ref="B36:E36" si="10">ROUNDUP(B17*0.87,)</f>
        <v>#REF!</v>
      </c>
      <c r="C36" s="250" t="e">
        <f t="shared" si="10"/>
        <v>#REF!</v>
      </c>
      <c r="D36" s="250" t="e">
        <f t="shared" si="10"/>
        <v>#REF!</v>
      </c>
      <c r="E36" s="250" t="e">
        <f t="shared" si="10"/>
        <v>#REF!</v>
      </c>
    </row>
    <row r="37" spans="1:5" x14ac:dyDescent="0.2">
      <c r="A37" s="86" t="s">
        <v>137</v>
      </c>
      <c r="B37" s="250"/>
      <c r="C37" s="250"/>
      <c r="D37" s="250"/>
      <c r="E37" s="250"/>
    </row>
    <row r="38" spans="1:5" x14ac:dyDescent="0.2">
      <c r="A38" s="87" t="s">
        <v>67</v>
      </c>
      <c r="B38" s="250" t="e">
        <f t="shared" ref="B38:E38" si="11">ROUNDUP(B19*0.87,)</f>
        <v>#REF!</v>
      </c>
      <c r="C38" s="250" t="e">
        <f t="shared" si="11"/>
        <v>#REF!</v>
      </c>
      <c r="D38" s="250" t="e">
        <f t="shared" si="11"/>
        <v>#REF!</v>
      </c>
      <c r="E38" s="250" t="e">
        <f t="shared" si="11"/>
        <v>#REF!</v>
      </c>
    </row>
    <row r="40" spans="1:5" ht="135" x14ac:dyDescent="0.2">
      <c r="A40" s="262" t="s">
        <v>347</v>
      </c>
    </row>
    <row r="41" spans="1:5" x14ac:dyDescent="0.2">
      <c r="A41" s="180" t="s">
        <v>139</v>
      </c>
    </row>
    <row r="42" spans="1:5" x14ac:dyDescent="0.2">
      <c r="A42" s="109" t="s">
        <v>333</v>
      </c>
    </row>
    <row r="43" spans="1:5" x14ac:dyDescent="0.2">
      <c r="A43" s="109" t="s">
        <v>334</v>
      </c>
    </row>
    <row r="44" spans="1:5" x14ac:dyDescent="0.2">
      <c r="A44" s="152"/>
    </row>
    <row r="45" spans="1:5" x14ac:dyDescent="0.2">
      <c r="A45" s="180" t="s">
        <v>127</v>
      </c>
    </row>
    <row r="46" spans="1:5" x14ac:dyDescent="0.2">
      <c r="A46" s="105" t="s">
        <v>335</v>
      </c>
    </row>
    <row r="47" spans="1:5" x14ac:dyDescent="0.2">
      <c r="A47" s="105" t="s">
        <v>336</v>
      </c>
    </row>
    <row r="48" spans="1:5" x14ac:dyDescent="0.2">
      <c r="A48" s="204" t="s">
        <v>130</v>
      </c>
    </row>
    <row r="49" spans="1:1" x14ac:dyDescent="0.2">
      <c r="A49" s="105" t="s">
        <v>337</v>
      </c>
    </row>
    <row r="50" spans="1:1" x14ac:dyDescent="0.2">
      <c r="A50" s="223" t="s">
        <v>243</v>
      </c>
    </row>
    <row r="51" spans="1:1" ht="31.5" x14ac:dyDescent="0.2">
      <c r="A51" s="181" t="s">
        <v>343</v>
      </c>
    </row>
    <row r="52" spans="1:1" ht="42" x14ac:dyDescent="0.2">
      <c r="A52" s="232" t="s">
        <v>338</v>
      </c>
    </row>
    <row r="53" spans="1:1" ht="21" x14ac:dyDescent="0.2">
      <c r="A53" s="232" t="s">
        <v>339</v>
      </c>
    </row>
    <row r="54" spans="1:1" ht="21" x14ac:dyDescent="0.2">
      <c r="A54" s="232" t="s">
        <v>344</v>
      </c>
    </row>
    <row r="55" spans="1:1" ht="31.5" x14ac:dyDescent="0.2">
      <c r="A55" s="232" t="s">
        <v>345</v>
      </c>
    </row>
    <row r="56" spans="1:1" ht="31.5" x14ac:dyDescent="0.2">
      <c r="A56" s="232" t="s">
        <v>346</v>
      </c>
    </row>
    <row r="57" spans="1:1" ht="42" x14ac:dyDescent="0.2">
      <c r="A57" s="155" t="s">
        <v>166</v>
      </c>
    </row>
    <row r="58" spans="1:1" ht="63" x14ac:dyDescent="0.2">
      <c r="A58" s="187" t="s">
        <v>340</v>
      </c>
    </row>
    <row r="59" spans="1:1" ht="21" x14ac:dyDescent="0.2">
      <c r="A59" s="174" t="s">
        <v>162</v>
      </c>
    </row>
    <row r="60" spans="1:1" ht="42.75" x14ac:dyDescent="0.2">
      <c r="A60" s="142" t="s">
        <v>341</v>
      </c>
    </row>
    <row r="61" spans="1:1" ht="21" x14ac:dyDescent="0.2">
      <c r="A61" s="120" t="s">
        <v>164</v>
      </c>
    </row>
    <row r="62" spans="1:1" x14ac:dyDescent="0.2">
      <c r="A62" s="122"/>
    </row>
    <row r="63" spans="1:1" x14ac:dyDescent="0.2">
      <c r="A63" s="123" t="s">
        <v>132</v>
      </c>
    </row>
    <row r="64" spans="1:1" ht="24" x14ac:dyDescent="0.2">
      <c r="A64" s="124" t="s">
        <v>150</v>
      </c>
    </row>
    <row r="65" spans="1:1" ht="24" x14ac:dyDescent="0.2">
      <c r="A65" s="124" t="s">
        <v>151</v>
      </c>
    </row>
    <row r="66" spans="1:1" x14ac:dyDescent="0.2">
      <c r="A66" s="124"/>
    </row>
    <row r="67" spans="1:1" x14ac:dyDescent="0.2">
      <c r="A67" s="124"/>
    </row>
    <row r="68" spans="1:1" x14ac:dyDescent="0.2">
      <c r="A68" s="77"/>
    </row>
    <row r="69" spans="1:1" x14ac:dyDescent="0.2">
      <c r="A69" s="77"/>
    </row>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E50"/>
  <sheetViews>
    <sheetView zoomScaleNormal="100" workbookViewId="0">
      <pane xSplit="1" topLeftCell="B1" activePane="topRight" state="frozen"/>
      <selection pane="topRight" activeCell="B1" sqref="B1:D1048576"/>
    </sheetView>
  </sheetViews>
  <sheetFormatPr defaultColWidth="8.7109375" defaultRowHeight="12.75" x14ac:dyDescent="0.2"/>
  <cols>
    <col min="1" max="1" width="82.5703125" style="201" customWidth="1"/>
    <col min="2" max="16384" width="8.7109375" style="201"/>
  </cols>
  <sheetData>
    <row r="1" spans="1:5" x14ac:dyDescent="0.2">
      <c r="A1" s="258" t="s">
        <v>133</v>
      </c>
    </row>
    <row r="2" spans="1:5" ht="18" customHeight="1" x14ac:dyDescent="0.2">
      <c r="A2" s="228" t="s">
        <v>308</v>
      </c>
      <c r="B2" s="190" t="e">
        <f>'C завтраками| Bed and breakfast'!#REF!</f>
        <v>#REF!</v>
      </c>
      <c r="C2" s="190" t="e">
        <f>'C завтраками| Bed and breakfast'!#REF!</f>
        <v>#REF!</v>
      </c>
      <c r="D2" s="190" t="e">
        <f>'C завтраками| Bed and breakfast'!#REF!</f>
        <v>#REF!</v>
      </c>
      <c r="E2" s="190" t="e">
        <f>'C завтраками| Bed and breakfast'!#REF!</f>
        <v>#REF!</v>
      </c>
    </row>
    <row r="3" spans="1:5" x14ac:dyDescent="0.2">
      <c r="A3" s="99" t="s">
        <v>124</v>
      </c>
      <c r="B3" s="191" t="e">
        <f>'C завтраками| Bed and breakfast'!#REF!</f>
        <v>#REF!</v>
      </c>
      <c r="C3" s="191" t="e">
        <f>'C завтраками| Bed and breakfast'!#REF!</f>
        <v>#REF!</v>
      </c>
      <c r="D3" s="191" t="e">
        <f>'C завтраками| Bed and breakfast'!#REF!</f>
        <v>#REF!</v>
      </c>
      <c r="E3" s="191" t="e">
        <f>'C завтраками| Bed and breakfast'!#REF!</f>
        <v>#REF!</v>
      </c>
    </row>
    <row r="4" spans="1:5" x14ac:dyDescent="0.2">
      <c r="A4" s="102" t="s">
        <v>144</v>
      </c>
      <c r="B4" s="247"/>
      <c r="C4" s="247"/>
      <c r="D4" s="247"/>
      <c r="E4" s="247"/>
    </row>
    <row r="5" spans="1:5" x14ac:dyDescent="0.2">
      <c r="A5" s="104">
        <v>1</v>
      </c>
      <c r="B5" s="246" t="e">
        <f>'C завтраками| Bed and breakfast'!#REF!*0.9</f>
        <v>#REF!</v>
      </c>
      <c r="C5" s="246" t="e">
        <f>'C завтраками| Bed and breakfast'!#REF!*0.9</f>
        <v>#REF!</v>
      </c>
      <c r="D5" s="246" t="e">
        <f>'C завтраками| Bed and breakfast'!#REF!*0.9</f>
        <v>#REF!</v>
      </c>
      <c r="E5" s="246" t="e">
        <f>'C завтраками| Bed and breakfast'!#REF!*0.9</f>
        <v>#REF!</v>
      </c>
    </row>
    <row r="6" spans="1:5" x14ac:dyDescent="0.2">
      <c r="A6" s="104">
        <v>2</v>
      </c>
      <c r="B6" s="246" t="e">
        <f>'C завтраками| Bed and breakfast'!#REF!*0.9</f>
        <v>#REF!</v>
      </c>
      <c r="C6" s="246" t="e">
        <f>'C завтраками| Bed and breakfast'!#REF!*0.9</f>
        <v>#REF!</v>
      </c>
      <c r="D6" s="246" t="e">
        <f>'C завтраками| Bed and breakfast'!#REF!*0.9</f>
        <v>#REF!</v>
      </c>
      <c r="E6" s="246" t="e">
        <f>'C завтраками| Bed and breakfast'!#REF!*0.9</f>
        <v>#REF!</v>
      </c>
    </row>
    <row r="7" spans="1:5" x14ac:dyDescent="0.2">
      <c r="A7" s="104" t="s">
        <v>145</v>
      </c>
      <c r="B7" s="246"/>
      <c r="C7" s="246"/>
      <c r="D7" s="246"/>
      <c r="E7" s="246"/>
    </row>
    <row r="8" spans="1:5" x14ac:dyDescent="0.2">
      <c r="A8" s="104">
        <v>1</v>
      </c>
      <c r="B8" s="246" t="e">
        <f>'C завтраками| Bed and breakfast'!#REF!*0.9</f>
        <v>#REF!</v>
      </c>
      <c r="C8" s="246" t="e">
        <f>'C завтраками| Bed and breakfast'!#REF!*0.9</f>
        <v>#REF!</v>
      </c>
      <c r="D8" s="246" t="e">
        <f>'C завтраками| Bed and breakfast'!#REF!*0.9</f>
        <v>#REF!</v>
      </c>
      <c r="E8" s="246" t="e">
        <f>'C завтраками| Bed and breakfast'!#REF!*0.9</f>
        <v>#REF!</v>
      </c>
    </row>
    <row r="9" spans="1:5" x14ac:dyDescent="0.2">
      <c r="A9" s="104">
        <v>2</v>
      </c>
      <c r="B9" s="246" t="e">
        <f>'C завтраками| Bed and breakfast'!#REF!*0.9</f>
        <v>#REF!</v>
      </c>
      <c r="C9" s="246" t="e">
        <f>'C завтраками| Bed and breakfast'!#REF!*0.9</f>
        <v>#REF!</v>
      </c>
      <c r="D9" s="246" t="e">
        <f>'C завтраками| Bed and breakfast'!#REF!*0.9</f>
        <v>#REF!</v>
      </c>
      <c r="E9" s="246" t="e">
        <f>'C завтраками| Bed and breakfast'!#REF!*0.9</f>
        <v>#REF!</v>
      </c>
    </row>
    <row r="10" spans="1:5" x14ac:dyDescent="0.2">
      <c r="A10" s="104" t="s">
        <v>134</v>
      </c>
      <c r="B10" s="246"/>
      <c r="C10" s="246"/>
      <c r="D10" s="246"/>
      <c r="E10" s="246"/>
    </row>
    <row r="11" spans="1:5" x14ac:dyDescent="0.2">
      <c r="A11" s="104">
        <v>1</v>
      </c>
      <c r="B11" s="246" t="e">
        <f>'C завтраками| Bed and breakfast'!#REF!*0.9</f>
        <v>#REF!</v>
      </c>
      <c r="C11" s="246" t="e">
        <f>'C завтраками| Bed and breakfast'!#REF!*0.9</f>
        <v>#REF!</v>
      </c>
      <c r="D11" s="246" t="e">
        <f>'C завтраками| Bed and breakfast'!#REF!*0.9</f>
        <v>#REF!</v>
      </c>
      <c r="E11" s="246" t="e">
        <f>'C завтраками| Bed and breakfast'!#REF!*0.9</f>
        <v>#REF!</v>
      </c>
    </row>
    <row r="12" spans="1:5" x14ac:dyDescent="0.2">
      <c r="A12" s="104">
        <v>2</v>
      </c>
      <c r="B12" s="246" t="e">
        <f>'C завтраками| Bed and breakfast'!#REF!*0.9</f>
        <v>#REF!</v>
      </c>
      <c r="C12" s="246" t="e">
        <f>'C завтраками| Bed and breakfast'!#REF!*0.9</f>
        <v>#REF!</v>
      </c>
      <c r="D12" s="246" t="e">
        <f>'C завтраками| Bed and breakfast'!#REF!*0.9</f>
        <v>#REF!</v>
      </c>
      <c r="E12" s="246" t="e">
        <f>'C завтраками| Bed and breakfast'!#REF!*0.9</f>
        <v>#REF!</v>
      </c>
    </row>
    <row r="13" spans="1:5" x14ac:dyDescent="0.2">
      <c r="A13" s="103" t="s">
        <v>136</v>
      </c>
      <c r="B13" s="246"/>
      <c r="C13" s="246"/>
      <c r="D13" s="246"/>
      <c r="E13" s="246"/>
    </row>
    <row r="14" spans="1:5" x14ac:dyDescent="0.2">
      <c r="A14" s="104">
        <v>1</v>
      </c>
      <c r="B14" s="246" t="e">
        <f>'C завтраками| Bed and breakfast'!#REF!*0.9</f>
        <v>#REF!</v>
      </c>
      <c r="C14" s="246" t="e">
        <f>'C завтраками| Bed and breakfast'!#REF!*0.9</f>
        <v>#REF!</v>
      </c>
      <c r="D14" s="246" t="e">
        <f>'C завтраками| Bed and breakfast'!#REF!*0.9</f>
        <v>#REF!</v>
      </c>
      <c r="E14" s="246" t="e">
        <f>'C завтраками| Bed and breakfast'!#REF!*0.9</f>
        <v>#REF!</v>
      </c>
    </row>
    <row r="15" spans="1:5" x14ac:dyDescent="0.2">
      <c r="A15" s="104">
        <v>2</v>
      </c>
      <c r="B15" s="246" t="e">
        <f>'C завтраками| Bed and breakfast'!#REF!*0.9</f>
        <v>#REF!</v>
      </c>
      <c r="C15" s="246" t="e">
        <f>'C завтраками| Bed and breakfast'!#REF!*0.9</f>
        <v>#REF!</v>
      </c>
      <c r="D15" s="246" t="e">
        <f>'C завтраками| Bed and breakfast'!#REF!*0.9</f>
        <v>#REF!</v>
      </c>
      <c r="E15" s="246" t="e">
        <f>'C завтраками| Bed and breakfast'!#REF!*0.9</f>
        <v>#REF!</v>
      </c>
    </row>
    <row r="16" spans="1:5" x14ac:dyDescent="0.2">
      <c r="A16" s="86" t="s">
        <v>138</v>
      </c>
      <c r="B16" s="246"/>
      <c r="C16" s="246"/>
      <c r="D16" s="246"/>
      <c r="E16" s="246"/>
    </row>
    <row r="17" spans="1:5" x14ac:dyDescent="0.2">
      <c r="A17" s="87" t="s">
        <v>78</v>
      </c>
      <c r="B17" s="246" t="e">
        <f>'C завтраками| Bed and breakfast'!#REF!*0.9</f>
        <v>#REF!</v>
      </c>
      <c r="C17" s="246" t="e">
        <f>'C завтраками| Bed and breakfast'!#REF!*0.9</f>
        <v>#REF!</v>
      </c>
      <c r="D17" s="246" t="e">
        <f>'C завтраками| Bed and breakfast'!#REF!*0.9</f>
        <v>#REF!</v>
      </c>
      <c r="E17" s="246" t="e">
        <f>'C завтраками| Bed and breakfast'!#REF!*0.9</f>
        <v>#REF!</v>
      </c>
    </row>
    <row r="18" spans="1:5" x14ac:dyDescent="0.2">
      <c r="A18" s="86" t="s">
        <v>137</v>
      </c>
      <c r="B18" s="246"/>
      <c r="C18" s="246"/>
      <c r="D18" s="246"/>
      <c r="E18" s="246"/>
    </row>
    <row r="19" spans="1:5" x14ac:dyDescent="0.2">
      <c r="A19" s="87" t="s">
        <v>67</v>
      </c>
      <c r="B19" s="246" t="e">
        <f>'C завтраками| Bed and breakfast'!#REF!*0.9</f>
        <v>#REF!</v>
      </c>
      <c r="C19" s="246" t="e">
        <f>'C завтраками| Bed and breakfast'!#REF!*0.9</f>
        <v>#REF!</v>
      </c>
      <c r="D19" s="246" t="e">
        <f>'C завтраками| Bed and breakfast'!#REF!*0.9</f>
        <v>#REF!</v>
      </c>
      <c r="E19" s="246" t="e">
        <f>'C завтраками| Bed and breakfast'!#REF!*0.9</f>
        <v>#REF!</v>
      </c>
    </row>
    <row r="20" spans="1:5" x14ac:dyDescent="0.2">
      <c r="A20" s="78"/>
    </row>
    <row r="21" spans="1:5" ht="135" x14ac:dyDescent="0.2">
      <c r="A21" s="262" t="s">
        <v>347</v>
      </c>
    </row>
    <row r="22" spans="1:5" x14ac:dyDescent="0.2">
      <c r="A22" s="180" t="s">
        <v>139</v>
      </c>
    </row>
    <row r="23" spans="1:5" x14ac:dyDescent="0.2">
      <c r="A23" s="109" t="s">
        <v>333</v>
      </c>
    </row>
    <row r="24" spans="1:5" x14ac:dyDescent="0.2">
      <c r="A24" s="109" t="s">
        <v>334</v>
      </c>
    </row>
    <row r="25" spans="1:5" x14ac:dyDescent="0.2">
      <c r="A25" s="152"/>
    </row>
    <row r="26" spans="1:5" x14ac:dyDescent="0.2">
      <c r="A26" s="180" t="s">
        <v>127</v>
      </c>
    </row>
    <row r="27" spans="1:5" x14ac:dyDescent="0.2">
      <c r="A27" s="105" t="s">
        <v>335</v>
      </c>
    </row>
    <row r="28" spans="1:5" x14ac:dyDescent="0.2">
      <c r="A28" s="105" t="s">
        <v>336</v>
      </c>
    </row>
    <row r="29" spans="1:5" x14ac:dyDescent="0.2">
      <c r="A29" s="204" t="s">
        <v>130</v>
      </c>
    </row>
    <row r="30" spans="1:5" x14ac:dyDescent="0.2">
      <c r="A30" s="105" t="s">
        <v>337</v>
      </c>
    </row>
    <row r="31" spans="1:5" x14ac:dyDescent="0.2">
      <c r="A31" s="223" t="s">
        <v>243</v>
      </c>
    </row>
    <row r="32" spans="1:5" ht="31.5" x14ac:dyDescent="0.2">
      <c r="A32" s="181" t="s">
        <v>343</v>
      </c>
    </row>
    <row r="33" spans="1:1" ht="42" x14ac:dyDescent="0.2">
      <c r="A33" s="232" t="s">
        <v>338</v>
      </c>
    </row>
    <row r="34" spans="1:1" ht="21" x14ac:dyDescent="0.2">
      <c r="A34" s="232" t="s">
        <v>339</v>
      </c>
    </row>
    <row r="35" spans="1:1" ht="21" x14ac:dyDescent="0.2">
      <c r="A35" s="232" t="s">
        <v>344</v>
      </c>
    </row>
    <row r="36" spans="1:1" ht="31.5" x14ac:dyDescent="0.2">
      <c r="A36" s="232" t="s">
        <v>345</v>
      </c>
    </row>
    <row r="37" spans="1:1" ht="31.5" x14ac:dyDescent="0.2">
      <c r="A37" s="232" t="s">
        <v>346</v>
      </c>
    </row>
    <row r="38" spans="1:1" ht="42" x14ac:dyDescent="0.2">
      <c r="A38" s="155" t="s">
        <v>166</v>
      </c>
    </row>
    <row r="39" spans="1:1" ht="63" x14ac:dyDescent="0.2">
      <c r="A39" s="187" t="s">
        <v>340</v>
      </c>
    </row>
    <row r="40" spans="1:1" ht="21" x14ac:dyDescent="0.2">
      <c r="A40" s="174" t="s">
        <v>162</v>
      </c>
    </row>
    <row r="41" spans="1:1" ht="42.75" x14ac:dyDescent="0.2">
      <c r="A41" s="142" t="s">
        <v>341</v>
      </c>
    </row>
    <row r="42" spans="1:1" ht="21" x14ac:dyDescent="0.2">
      <c r="A42" s="120" t="s">
        <v>164</v>
      </c>
    </row>
    <row r="43" spans="1:1" x14ac:dyDescent="0.2">
      <c r="A43" s="122"/>
    </row>
    <row r="44" spans="1:1" x14ac:dyDescent="0.2">
      <c r="A44" s="123" t="s">
        <v>132</v>
      </c>
    </row>
    <row r="45" spans="1:1" ht="24" x14ac:dyDescent="0.2">
      <c r="A45" s="124" t="s">
        <v>150</v>
      </c>
    </row>
    <row r="46" spans="1:1" ht="24" x14ac:dyDescent="0.2">
      <c r="A46" s="124" t="s">
        <v>151</v>
      </c>
    </row>
    <row r="47" spans="1:1" x14ac:dyDescent="0.2">
      <c r="A47" s="124"/>
    </row>
    <row r="48" spans="1:1" x14ac:dyDescent="0.2">
      <c r="A48" s="124"/>
    </row>
    <row r="49" spans="1:1" x14ac:dyDescent="0.2">
      <c r="A49" s="77"/>
    </row>
    <row r="50" spans="1:1" x14ac:dyDescent="0.2">
      <c r="A50" s="77"/>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tabColor rgb="FFFFC000"/>
  </sheetPr>
  <dimension ref="A1:E51"/>
  <sheetViews>
    <sheetView zoomScaleNormal="100" workbookViewId="0">
      <pane xSplit="1" topLeftCell="B1" activePane="topRight" state="frozen"/>
      <selection pane="topRight" activeCell="B1" sqref="B1:D1048576"/>
    </sheetView>
  </sheetViews>
  <sheetFormatPr defaultColWidth="8.7109375" defaultRowHeight="12.75" x14ac:dyDescent="0.2"/>
  <cols>
    <col min="1" max="1" width="82.5703125" style="201" customWidth="1"/>
    <col min="2" max="16384" width="8.7109375" style="201"/>
  </cols>
  <sheetData>
    <row r="1" spans="1:5" x14ac:dyDescent="0.2">
      <c r="A1" s="258" t="s">
        <v>133</v>
      </c>
    </row>
    <row r="2" spans="1:5" x14ac:dyDescent="0.2">
      <c r="A2" s="229" t="s">
        <v>342</v>
      </c>
    </row>
    <row r="3" spans="1:5" ht="30.75" customHeight="1" x14ac:dyDescent="0.2">
      <c r="A3" s="229" t="s">
        <v>159</v>
      </c>
      <c r="B3" s="190" t="e">
        <f>'Наполни свое лето |FIT18'!B21</f>
        <v>#REF!</v>
      </c>
      <c r="C3" s="190" t="e">
        <f>'Наполни свое лето |FIT18'!C21</f>
        <v>#REF!</v>
      </c>
      <c r="D3" s="190" t="e">
        <f>'Наполни свое лето |FIT18'!D21</f>
        <v>#REF!</v>
      </c>
      <c r="E3" s="190" t="e">
        <f>'Наполни свое лето |FIT18'!E21</f>
        <v>#REF!</v>
      </c>
    </row>
    <row r="4" spans="1:5" x14ac:dyDescent="0.2">
      <c r="A4" s="101" t="s">
        <v>124</v>
      </c>
      <c r="B4" s="191" t="e">
        <f>'Наполни свое лето |FIT18'!B22</f>
        <v>#REF!</v>
      </c>
      <c r="C4" s="191" t="e">
        <f>'Наполни свое лето |FIT18'!C22</f>
        <v>#REF!</v>
      </c>
      <c r="D4" s="191" t="e">
        <f>'Наполни свое лето |FIT18'!D22</f>
        <v>#REF!</v>
      </c>
      <c r="E4" s="191" t="e">
        <f>'Наполни свое лето |FIT18'!E22</f>
        <v>#REF!</v>
      </c>
    </row>
    <row r="5" spans="1:5" x14ac:dyDescent="0.2">
      <c r="A5" s="102" t="s">
        <v>144</v>
      </c>
      <c r="B5" s="247"/>
      <c r="C5" s="247"/>
      <c r="D5" s="247"/>
      <c r="E5" s="247"/>
    </row>
    <row r="6" spans="1:5" x14ac:dyDescent="0.2">
      <c r="A6" s="104">
        <v>1</v>
      </c>
      <c r="B6" s="250" t="e">
        <f>'Наполни свое лето |FIT18'!B24+25</f>
        <v>#REF!</v>
      </c>
      <c r="C6" s="250" t="e">
        <f>'Наполни свое лето |FIT18'!C24+25</f>
        <v>#REF!</v>
      </c>
      <c r="D6" s="250" t="e">
        <f>'Наполни свое лето |FIT18'!D24+25</f>
        <v>#REF!</v>
      </c>
      <c r="E6" s="250" t="e">
        <f>'Наполни свое лето |FIT18'!E24+25</f>
        <v>#REF!</v>
      </c>
    </row>
    <row r="7" spans="1:5" x14ac:dyDescent="0.2">
      <c r="A7" s="104">
        <v>2</v>
      </c>
      <c r="B7" s="250" t="e">
        <f>'Наполни свое лето |FIT18'!B25+25</f>
        <v>#REF!</v>
      </c>
      <c r="C7" s="250" t="e">
        <f>'Наполни свое лето |FIT18'!C25+25</f>
        <v>#REF!</v>
      </c>
      <c r="D7" s="250" t="e">
        <f>'Наполни свое лето |FIT18'!D25+25</f>
        <v>#REF!</v>
      </c>
      <c r="E7" s="250" t="e">
        <f>'Наполни свое лето |FIT18'!E25+25</f>
        <v>#REF!</v>
      </c>
    </row>
    <row r="8" spans="1:5" x14ac:dyDescent="0.2">
      <c r="A8" s="104" t="s">
        <v>145</v>
      </c>
      <c r="B8" s="250"/>
      <c r="C8" s="250"/>
      <c r="D8" s="250"/>
      <c r="E8" s="250"/>
    </row>
    <row r="9" spans="1:5" x14ac:dyDescent="0.2">
      <c r="A9" s="104">
        <v>1</v>
      </c>
      <c r="B9" s="250" t="e">
        <f>'Наполни свое лето |FIT18'!B27+25</f>
        <v>#REF!</v>
      </c>
      <c r="C9" s="250" t="e">
        <f>'Наполни свое лето |FIT18'!C27+25</f>
        <v>#REF!</v>
      </c>
      <c r="D9" s="250" t="e">
        <f>'Наполни свое лето |FIT18'!D27+25</f>
        <v>#REF!</v>
      </c>
      <c r="E9" s="250" t="e">
        <f>'Наполни свое лето |FIT18'!E27+25</f>
        <v>#REF!</v>
      </c>
    </row>
    <row r="10" spans="1:5" ht="11.45" customHeight="1" x14ac:dyDescent="0.2">
      <c r="A10" s="104">
        <v>2</v>
      </c>
      <c r="B10" s="250" t="e">
        <f>'Наполни свое лето |FIT18'!B28+25</f>
        <v>#REF!</v>
      </c>
      <c r="C10" s="250" t="e">
        <f>'Наполни свое лето |FIT18'!C28+25</f>
        <v>#REF!</v>
      </c>
      <c r="D10" s="250" t="e">
        <f>'Наполни свое лето |FIT18'!D28+25</f>
        <v>#REF!</v>
      </c>
      <c r="E10" s="250" t="e">
        <f>'Наполни свое лето |FIT18'!E28+25</f>
        <v>#REF!</v>
      </c>
    </row>
    <row r="11" spans="1:5" x14ac:dyDescent="0.2">
      <c r="A11" s="104" t="s">
        <v>134</v>
      </c>
      <c r="B11" s="250"/>
      <c r="C11" s="250"/>
      <c r="D11" s="250"/>
      <c r="E11" s="250"/>
    </row>
    <row r="12" spans="1:5" x14ac:dyDescent="0.2">
      <c r="A12" s="104">
        <v>1</v>
      </c>
      <c r="B12" s="250" t="e">
        <f>'Наполни свое лето |FIT18'!B30+25</f>
        <v>#REF!</v>
      </c>
      <c r="C12" s="250" t="e">
        <f>'Наполни свое лето |FIT18'!C30+25</f>
        <v>#REF!</v>
      </c>
      <c r="D12" s="250" t="e">
        <f>'Наполни свое лето |FIT18'!D30+25</f>
        <v>#REF!</v>
      </c>
      <c r="E12" s="250" t="e">
        <f>'Наполни свое лето |FIT18'!E30+25</f>
        <v>#REF!</v>
      </c>
    </row>
    <row r="13" spans="1:5" x14ac:dyDescent="0.2">
      <c r="A13" s="104">
        <v>2</v>
      </c>
      <c r="B13" s="250" t="e">
        <f>'Наполни свое лето |FIT18'!B31+25</f>
        <v>#REF!</v>
      </c>
      <c r="C13" s="250" t="e">
        <f>'Наполни свое лето |FIT18'!C31+25</f>
        <v>#REF!</v>
      </c>
      <c r="D13" s="250" t="e">
        <f>'Наполни свое лето |FIT18'!D31+25</f>
        <v>#REF!</v>
      </c>
      <c r="E13" s="250" t="e">
        <f>'Наполни свое лето |FIT18'!E31+25</f>
        <v>#REF!</v>
      </c>
    </row>
    <row r="14" spans="1:5" x14ac:dyDescent="0.2">
      <c r="A14" s="103" t="s">
        <v>136</v>
      </c>
      <c r="B14" s="250"/>
      <c r="C14" s="250"/>
      <c r="D14" s="250"/>
      <c r="E14" s="250"/>
    </row>
    <row r="15" spans="1:5" x14ac:dyDescent="0.2">
      <c r="A15" s="104">
        <v>1</v>
      </c>
      <c r="B15" s="250" t="e">
        <f>'Наполни свое лето |FIT18'!B33+25</f>
        <v>#REF!</v>
      </c>
      <c r="C15" s="250" t="e">
        <f>'Наполни свое лето |FIT18'!C33+25</f>
        <v>#REF!</v>
      </c>
      <c r="D15" s="250" t="e">
        <f>'Наполни свое лето |FIT18'!D33+25</f>
        <v>#REF!</v>
      </c>
      <c r="E15" s="250" t="e">
        <f>'Наполни свое лето |FIT18'!E33+25</f>
        <v>#REF!</v>
      </c>
    </row>
    <row r="16" spans="1:5" x14ac:dyDescent="0.2">
      <c r="A16" s="104">
        <v>2</v>
      </c>
      <c r="B16" s="250" t="e">
        <f>'Наполни свое лето |FIT18'!B34+25</f>
        <v>#REF!</v>
      </c>
      <c r="C16" s="250" t="e">
        <f>'Наполни свое лето |FIT18'!C34+25</f>
        <v>#REF!</v>
      </c>
      <c r="D16" s="250" t="e">
        <f>'Наполни свое лето |FIT18'!D34+25</f>
        <v>#REF!</v>
      </c>
      <c r="E16" s="250" t="e">
        <f>'Наполни свое лето |FIT18'!E34+25</f>
        <v>#REF!</v>
      </c>
    </row>
    <row r="17" spans="1:5" x14ac:dyDescent="0.2">
      <c r="A17" s="86" t="s">
        <v>138</v>
      </c>
      <c r="B17" s="250"/>
      <c r="C17" s="250"/>
      <c r="D17" s="250"/>
      <c r="E17" s="250"/>
    </row>
    <row r="18" spans="1:5" x14ac:dyDescent="0.2">
      <c r="A18" s="87" t="s">
        <v>78</v>
      </c>
      <c r="B18" s="250" t="e">
        <f>'Наполни свое лето |FIT18'!B36+25</f>
        <v>#REF!</v>
      </c>
      <c r="C18" s="250" t="e">
        <f>'Наполни свое лето |FIT18'!C36+25</f>
        <v>#REF!</v>
      </c>
      <c r="D18" s="250" t="e">
        <f>'Наполни свое лето |FIT18'!D36+25</f>
        <v>#REF!</v>
      </c>
      <c r="E18" s="250" t="e">
        <f>'Наполни свое лето |FIT18'!E36+25</f>
        <v>#REF!</v>
      </c>
    </row>
    <row r="19" spans="1:5" x14ac:dyDescent="0.2">
      <c r="A19" s="86" t="s">
        <v>137</v>
      </c>
      <c r="B19" s="250"/>
      <c r="C19" s="250"/>
      <c r="D19" s="250"/>
      <c r="E19" s="250"/>
    </row>
    <row r="20" spans="1:5" x14ac:dyDescent="0.2">
      <c r="A20" s="87" t="s">
        <v>67</v>
      </c>
      <c r="B20" s="250" t="e">
        <f>'Наполни свое лето |FIT18'!B38+25</f>
        <v>#REF!</v>
      </c>
      <c r="C20" s="250" t="e">
        <f>'Наполни свое лето |FIT18'!C38+25</f>
        <v>#REF!</v>
      </c>
      <c r="D20" s="250" t="e">
        <f>'Наполни свое лето |FIT18'!D38+25</f>
        <v>#REF!</v>
      </c>
      <c r="E20" s="250" t="e">
        <f>'Наполни свое лето |FIT18'!E38+25</f>
        <v>#REF!</v>
      </c>
    </row>
    <row r="22" spans="1:5" ht="135" x14ac:dyDescent="0.2">
      <c r="A22" s="262" t="s">
        <v>347</v>
      </c>
    </row>
    <row r="23" spans="1:5" x14ac:dyDescent="0.2">
      <c r="A23" s="180" t="s">
        <v>139</v>
      </c>
    </row>
    <row r="24" spans="1:5" x14ac:dyDescent="0.2">
      <c r="A24" s="109" t="s">
        <v>333</v>
      </c>
    </row>
    <row r="25" spans="1:5" x14ac:dyDescent="0.2">
      <c r="A25" s="109" t="s">
        <v>334</v>
      </c>
    </row>
    <row r="26" spans="1:5" x14ac:dyDescent="0.2">
      <c r="A26" s="152"/>
    </row>
    <row r="27" spans="1:5" x14ac:dyDescent="0.2">
      <c r="A27" s="180" t="s">
        <v>127</v>
      </c>
    </row>
    <row r="28" spans="1:5" x14ac:dyDescent="0.2">
      <c r="A28" s="105" t="s">
        <v>335</v>
      </c>
    </row>
    <row r="29" spans="1:5" x14ac:dyDescent="0.2">
      <c r="A29" s="105" t="s">
        <v>336</v>
      </c>
    </row>
    <row r="30" spans="1:5" x14ac:dyDescent="0.2">
      <c r="A30" s="204" t="s">
        <v>130</v>
      </c>
    </row>
    <row r="31" spans="1:5" x14ac:dyDescent="0.2">
      <c r="A31" s="105" t="s">
        <v>337</v>
      </c>
    </row>
    <row r="32" spans="1:5" x14ac:dyDescent="0.2">
      <c r="A32" s="223" t="s">
        <v>243</v>
      </c>
    </row>
    <row r="33" spans="1:1" ht="31.5" x14ac:dyDescent="0.2">
      <c r="A33" s="181" t="s">
        <v>343</v>
      </c>
    </row>
    <row r="34" spans="1:1" ht="42" x14ac:dyDescent="0.2">
      <c r="A34" s="232" t="s">
        <v>338</v>
      </c>
    </row>
    <row r="35" spans="1:1" ht="21" x14ac:dyDescent="0.2">
      <c r="A35" s="232" t="s">
        <v>339</v>
      </c>
    </row>
    <row r="36" spans="1:1" ht="21" x14ac:dyDescent="0.2">
      <c r="A36" s="232" t="s">
        <v>344</v>
      </c>
    </row>
    <row r="37" spans="1:1" ht="31.5" x14ac:dyDescent="0.2">
      <c r="A37" s="232" t="s">
        <v>345</v>
      </c>
    </row>
    <row r="38" spans="1:1" ht="31.5" x14ac:dyDescent="0.2">
      <c r="A38" s="232" t="s">
        <v>346</v>
      </c>
    </row>
    <row r="39" spans="1:1" ht="42" x14ac:dyDescent="0.2">
      <c r="A39" s="155" t="s">
        <v>166</v>
      </c>
    </row>
    <row r="40" spans="1:1" ht="63" x14ac:dyDescent="0.2">
      <c r="A40" s="187" t="s">
        <v>340</v>
      </c>
    </row>
    <row r="41" spans="1:1" ht="21" x14ac:dyDescent="0.2">
      <c r="A41" s="174" t="s">
        <v>162</v>
      </c>
    </row>
    <row r="42" spans="1:1" ht="42.75" x14ac:dyDescent="0.2">
      <c r="A42" s="142" t="s">
        <v>341</v>
      </c>
    </row>
    <row r="43" spans="1:1" ht="21" x14ac:dyDescent="0.2">
      <c r="A43" s="120" t="s">
        <v>164</v>
      </c>
    </row>
    <row r="44" spans="1:1" x14ac:dyDescent="0.2">
      <c r="A44" s="122"/>
    </row>
    <row r="45" spans="1:1" x14ac:dyDescent="0.2">
      <c r="A45" s="123" t="s">
        <v>132</v>
      </c>
    </row>
    <row r="46" spans="1:1" ht="24" x14ac:dyDescent="0.2">
      <c r="A46" s="124" t="s">
        <v>150</v>
      </c>
    </row>
    <row r="47" spans="1:1" ht="24" x14ac:dyDescent="0.2">
      <c r="A47" s="124" t="s">
        <v>151</v>
      </c>
    </row>
    <row r="48" spans="1:1" x14ac:dyDescent="0.2">
      <c r="A48" s="124"/>
    </row>
    <row r="49" spans="1:1" x14ac:dyDescent="0.2">
      <c r="A49" s="124"/>
    </row>
    <row r="50" spans="1:1" x14ac:dyDescent="0.2">
      <c r="A50" s="77"/>
    </row>
    <row r="51" spans="1:1" x14ac:dyDescent="0.2">
      <c r="A51" s="77"/>
    </row>
  </sheetData>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tabColor rgb="FFFF0000"/>
  </sheetPr>
  <dimension ref="A1:E69"/>
  <sheetViews>
    <sheetView zoomScaleNormal="100" workbookViewId="0">
      <pane xSplit="1" topLeftCell="B1" activePane="topRight" state="frozen"/>
      <selection pane="topRight" activeCell="B1" sqref="B1:D1048576"/>
    </sheetView>
  </sheetViews>
  <sheetFormatPr defaultColWidth="8.7109375" defaultRowHeight="12.75" x14ac:dyDescent="0.2"/>
  <cols>
    <col min="1" max="1" width="82.5703125" style="201" customWidth="1"/>
    <col min="2" max="16384" width="8.7109375" style="201"/>
  </cols>
  <sheetData>
    <row r="1" spans="1:5" x14ac:dyDescent="0.2">
      <c r="A1" s="258" t="s">
        <v>133</v>
      </c>
    </row>
    <row r="2" spans="1:5" ht="18" customHeight="1" x14ac:dyDescent="0.2">
      <c r="A2" s="228" t="s">
        <v>308</v>
      </c>
      <c r="B2" s="234" t="e">
        <f>'C завтраками| Bed and breakfast'!#REF!</f>
        <v>#REF!</v>
      </c>
      <c r="C2" s="234" t="e">
        <f>'C завтраками| Bed and breakfast'!#REF!</f>
        <v>#REF!</v>
      </c>
      <c r="D2" s="234" t="e">
        <f>'C завтраками| Bed and breakfast'!#REF!</f>
        <v>#REF!</v>
      </c>
      <c r="E2" s="234" t="e">
        <f>'C завтраками| Bed and breakfast'!#REF!</f>
        <v>#REF!</v>
      </c>
    </row>
    <row r="3" spans="1:5" x14ac:dyDescent="0.2">
      <c r="A3" s="99" t="s">
        <v>124</v>
      </c>
      <c r="B3" s="234" t="e">
        <f>'C завтраками| Bed and breakfast'!#REF!</f>
        <v>#REF!</v>
      </c>
      <c r="C3" s="234" t="e">
        <f>'C завтраками| Bed and breakfast'!#REF!</f>
        <v>#REF!</v>
      </c>
      <c r="D3" s="234" t="e">
        <f>'C завтраками| Bed and breakfast'!#REF!</f>
        <v>#REF!</v>
      </c>
      <c r="E3" s="234" t="e">
        <f>'C завтраками| Bed and breakfast'!#REF!</f>
        <v>#REF!</v>
      </c>
    </row>
    <row r="4" spans="1:5" x14ac:dyDescent="0.2">
      <c r="A4" s="102" t="s">
        <v>144</v>
      </c>
      <c r="B4" s="247"/>
      <c r="C4" s="247"/>
      <c r="D4" s="247"/>
      <c r="E4" s="247"/>
    </row>
    <row r="5" spans="1:5" x14ac:dyDescent="0.2">
      <c r="A5" s="104">
        <v>1</v>
      </c>
      <c r="B5" s="246" t="e">
        <f>'C завтраками| Bed and breakfast'!#REF!*0.9</f>
        <v>#REF!</v>
      </c>
      <c r="C5" s="246" t="e">
        <f>'C завтраками| Bed and breakfast'!#REF!*0.9</f>
        <v>#REF!</v>
      </c>
      <c r="D5" s="246" t="e">
        <f>'C завтраками| Bed and breakfast'!#REF!*0.9</f>
        <v>#REF!</v>
      </c>
      <c r="E5" s="246" t="e">
        <f>'C завтраками| Bed and breakfast'!#REF!*0.9</f>
        <v>#REF!</v>
      </c>
    </row>
    <row r="6" spans="1:5" x14ac:dyDescent="0.2">
      <c r="A6" s="104">
        <v>2</v>
      </c>
      <c r="B6" s="246" t="e">
        <f>'C завтраками| Bed and breakfast'!#REF!*0.9</f>
        <v>#REF!</v>
      </c>
      <c r="C6" s="246" t="e">
        <f>'C завтраками| Bed and breakfast'!#REF!*0.9</f>
        <v>#REF!</v>
      </c>
      <c r="D6" s="246" t="e">
        <f>'C завтраками| Bed and breakfast'!#REF!*0.9</f>
        <v>#REF!</v>
      </c>
      <c r="E6" s="246" t="e">
        <f>'C завтраками| Bed and breakfast'!#REF!*0.9</f>
        <v>#REF!</v>
      </c>
    </row>
    <row r="7" spans="1:5" x14ac:dyDescent="0.2">
      <c r="A7" s="104" t="s">
        <v>145</v>
      </c>
      <c r="B7" s="246"/>
      <c r="C7" s="246"/>
      <c r="D7" s="246"/>
      <c r="E7" s="246"/>
    </row>
    <row r="8" spans="1:5" x14ac:dyDescent="0.2">
      <c r="A8" s="104">
        <v>1</v>
      </c>
      <c r="B8" s="246" t="e">
        <f>'C завтраками| Bed and breakfast'!#REF!*0.9</f>
        <v>#REF!</v>
      </c>
      <c r="C8" s="246" t="e">
        <f>'C завтраками| Bed and breakfast'!#REF!*0.9</f>
        <v>#REF!</v>
      </c>
      <c r="D8" s="246" t="e">
        <f>'C завтраками| Bed and breakfast'!#REF!*0.9</f>
        <v>#REF!</v>
      </c>
      <c r="E8" s="246" t="e">
        <f>'C завтраками| Bed and breakfast'!#REF!*0.9</f>
        <v>#REF!</v>
      </c>
    </row>
    <row r="9" spans="1:5" x14ac:dyDescent="0.2">
      <c r="A9" s="104">
        <v>2</v>
      </c>
      <c r="B9" s="246" t="e">
        <f>'C завтраками| Bed and breakfast'!#REF!*0.9</f>
        <v>#REF!</v>
      </c>
      <c r="C9" s="246" t="e">
        <f>'C завтраками| Bed and breakfast'!#REF!*0.9</f>
        <v>#REF!</v>
      </c>
      <c r="D9" s="246" t="e">
        <f>'C завтраками| Bed and breakfast'!#REF!*0.9</f>
        <v>#REF!</v>
      </c>
      <c r="E9" s="246" t="e">
        <f>'C завтраками| Bed and breakfast'!#REF!*0.9</f>
        <v>#REF!</v>
      </c>
    </row>
    <row r="10" spans="1:5" x14ac:dyDescent="0.2">
      <c r="A10" s="104" t="s">
        <v>134</v>
      </c>
      <c r="B10" s="246"/>
      <c r="C10" s="246"/>
      <c r="D10" s="246"/>
      <c r="E10" s="246"/>
    </row>
    <row r="11" spans="1:5" x14ac:dyDescent="0.2">
      <c r="A11" s="104">
        <v>1</v>
      </c>
      <c r="B11" s="246" t="e">
        <f>'C завтраками| Bed and breakfast'!#REF!*0.9</f>
        <v>#REF!</v>
      </c>
      <c r="C11" s="246" t="e">
        <f>'C завтраками| Bed and breakfast'!#REF!*0.9</f>
        <v>#REF!</v>
      </c>
      <c r="D11" s="246" t="e">
        <f>'C завтраками| Bed and breakfast'!#REF!*0.9</f>
        <v>#REF!</v>
      </c>
      <c r="E11" s="246" t="e">
        <f>'C завтраками| Bed and breakfast'!#REF!*0.9</f>
        <v>#REF!</v>
      </c>
    </row>
    <row r="12" spans="1:5" x14ac:dyDescent="0.2">
      <c r="A12" s="104">
        <v>2</v>
      </c>
      <c r="B12" s="246" t="e">
        <f>'C завтраками| Bed and breakfast'!#REF!*0.9</f>
        <v>#REF!</v>
      </c>
      <c r="C12" s="246" t="e">
        <f>'C завтраками| Bed and breakfast'!#REF!*0.9</f>
        <v>#REF!</v>
      </c>
      <c r="D12" s="246" t="e">
        <f>'C завтраками| Bed and breakfast'!#REF!*0.9</f>
        <v>#REF!</v>
      </c>
      <c r="E12" s="246" t="e">
        <f>'C завтраками| Bed and breakfast'!#REF!*0.9</f>
        <v>#REF!</v>
      </c>
    </row>
    <row r="13" spans="1:5" x14ac:dyDescent="0.2">
      <c r="A13" s="103" t="s">
        <v>136</v>
      </c>
      <c r="B13" s="246"/>
      <c r="C13" s="246"/>
      <c r="D13" s="246"/>
      <c r="E13" s="246"/>
    </row>
    <row r="14" spans="1:5" x14ac:dyDescent="0.2">
      <c r="A14" s="104">
        <v>1</v>
      </c>
      <c r="B14" s="246" t="e">
        <f>'C завтраками| Bed and breakfast'!#REF!*0.9</f>
        <v>#REF!</v>
      </c>
      <c r="C14" s="246" t="e">
        <f>'C завтраками| Bed and breakfast'!#REF!*0.9</f>
        <v>#REF!</v>
      </c>
      <c r="D14" s="246" t="e">
        <f>'C завтраками| Bed and breakfast'!#REF!*0.9</f>
        <v>#REF!</v>
      </c>
      <c r="E14" s="246" t="e">
        <f>'C завтраками| Bed and breakfast'!#REF!*0.9</f>
        <v>#REF!</v>
      </c>
    </row>
    <row r="15" spans="1:5" x14ac:dyDescent="0.2">
      <c r="A15" s="104">
        <v>2</v>
      </c>
      <c r="B15" s="246" t="e">
        <f>'C завтраками| Bed and breakfast'!#REF!*0.9</f>
        <v>#REF!</v>
      </c>
      <c r="C15" s="246" t="e">
        <f>'C завтраками| Bed and breakfast'!#REF!*0.9</f>
        <v>#REF!</v>
      </c>
      <c r="D15" s="246" t="e">
        <f>'C завтраками| Bed and breakfast'!#REF!*0.9</f>
        <v>#REF!</v>
      </c>
      <c r="E15" s="246" t="e">
        <f>'C завтраками| Bed and breakfast'!#REF!*0.9</f>
        <v>#REF!</v>
      </c>
    </row>
    <row r="16" spans="1:5" x14ac:dyDescent="0.2">
      <c r="A16" s="86" t="s">
        <v>138</v>
      </c>
      <c r="B16" s="246"/>
      <c r="C16" s="246"/>
      <c r="D16" s="246"/>
      <c r="E16" s="246"/>
    </row>
    <row r="17" spans="1:5" x14ac:dyDescent="0.2">
      <c r="A17" s="87" t="s">
        <v>78</v>
      </c>
      <c r="B17" s="246" t="e">
        <f>'C завтраками| Bed and breakfast'!#REF!*0.9</f>
        <v>#REF!</v>
      </c>
      <c r="C17" s="246" t="e">
        <f>'C завтраками| Bed and breakfast'!#REF!*0.9</f>
        <v>#REF!</v>
      </c>
      <c r="D17" s="246" t="e">
        <f>'C завтраками| Bed and breakfast'!#REF!*0.9</f>
        <v>#REF!</v>
      </c>
      <c r="E17" s="246" t="e">
        <f>'C завтраками| Bed and breakfast'!#REF!*0.9</f>
        <v>#REF!</v>
      </c>
    </row>
    <row r="18" spans="1:5" x14ac:dyDescent="0.2">
      <c r="A18" s="86" t="s">
        <v>137</v>
      </c>
      <c r="B18" s="246"/>
      <c r="C18" s="246"/>
      <c r="D18" s="246"/>
      <c r="E18" s="246"/>
    </row>
    <row r="19" spans="1:5" x14ac:dyDescent="0.2">
      <c r="A19" s="87" t="s">
        <v>67</v>
      </c>
      <c r="B19" s="246" t="e">
        <f>'C завтраками| Bed and breakfast'!#REF!*0.9</f>
        <v>#REF!</v>
      </c>
      <c r="C19" s="246" t="e">
        <f>'C завтраками| Bed and breakfast'!#REF!*0.9</f>
        <v>#REF!</v>
      </c>
      <c r="D19" s="246" t="e">
        <f>'C завтраками| Bed and breakfast'!#REF!*0.9</f>
        <v>#REF!</v>
      </c>
      <c r="E19" s="246" t="e">
        <f>'C завтраками| Bed and breakfast'!#REF!*0.9</f>
        <v>#REF!</v>
      </c>
    </row>
    <row r="20" spans="1:5" x14ac:dyDescent="0.2">
      <c r="A20" s="78"/>
      <c r="B20" s="247"/>
      <c r="C20" s="247"/>
      <c r="D20" s="247"/>
      <c r="E20" s="247"/>
    </row>
    <row r="21" spans="1:5" ht="30.75" customHeight="1" x14ac:dyDescent="0.2">
      <c r="A21" s="229" t="s">
        <v>159</v>
      </c>
      <c r="B21" s="190" t="e">
        <f t="shared" ref="B21:E21" si="0">B2</f>
        <v>#REF!</v>
      </c>
      <c r="C21" s="190" t="e">
        <f t="shared" si="0"/>
        <v>#REF!</v>
      </c>
      <c r="D21" s="190" t="e">
        <f t="shared" si="0"/>
        <v>#REF!</v>
      </c>
      <c r="E21" s="190" t="e">
        <f t="shared" si="0"/>
        <v>#REF!</v>
      </c>
    </row>
    <row r="22" spans="1:5" x14ac:dyDescent="0.2">
      <c r="A22" s="101" t="s">
        <v>124</v>
      </c>
      <c r="B22" s="191" t="e">
        <f t="shared" ref="B22:E22" si="1">B3</f>
        <v>#REF!</v>
      </c>
      <c r="C22" s="191" t="e">
        <f t="shared" si="1"/>
        <v>#REF!</v>
      </c>
      <c r="D22" s="191" t="e">
        <f t="shared" si="1"/>
        <v>#REF!</v>
      </c>
      <c r="E22" s="191" t="e">
        <f t="shared" si="1"/>
        <v>#REF!</v>
      </c>
    </row>
    <row r="23" spans="1:5" x14ac:dyDescent="0.2">
      <c r="A23" s="102" t="s">
        <v>144</v>
      </c>
      <c r="B23" s="247"/>
      <c r="C23" s="247"/>
      <c r="D23" s="247"/>
      <c r="E23" s="247"/>
    </row>
    <row r="24" spans="1:5" x14ac:dyDescent="0.2">
      <c r="A24" s="104">
        <v>1</v>
      </c>
      <c r="B24" s="250" t="e">
        <f t="shared" ref="B24:E24" si="2">ROUNDUP(B5*0.85,)+35</f>
        <v>#REF!</v>
      </c>
      <c r="C24" s="250" t="e">
        <f t="shared" si="2"/>
        <v>#REF!</v>
      </c>
      <c r="D24" s="250" t="e">
        <f t="shared" si="2"/>
        <v>#REF!</v>
      </c>
      <c r="E24" s="250" t="e">
        <f t="shared" si="2"/>
        <v>#REF!</v>
      </c>
    </row>
    <row r="25" spans="1:5" x14ac:dyDescent="0.2">
      <c r="A25" s="104">
        <v>2</v>
      </c>
      <c r="B25" s="250" t="e">
        <f t="shared" ref="B25:E25" si="3">ROUNDUP(B6*0.85,)+35</f>
        <v>#REF!</v>
      </c>
      <c r="C25" s="250" t="e">
        <f t="shared" si="3"/>
        <v>#REF!</v>
      </c>
      <c r="D25" s="250" t="e">
        <f t="shared" si="3"/>
        <v>#REF!</v>
      </c>
      <c r="E25" s="250" t="e">
        <f t="shared" si="3"/>
        <v>#REF!</v>
      </c>
    </row>
    <row r="26" spans="1:5" x14ac:dyDescent="0.2">
      <c r="A26" s="104" t="s">
        <v>145</v>
      </c>
      <c r="B26" s="250"/>
      <c r="C26" s="250"/>
      <c r="D26" s="250"/>
      <c r="E26" s="250"/>
    </row>
    <row r="27" spans="1:5" x14ac:dyDescent="0.2">
      <c r="A27" s="104">
        <v>1</v>
      </c>
      <c r="B27" s="250" t="e">
        <f t="shared" ref="B27:E27" si="4">ROUNDUP(B8*0.85,)+35</f>
        <v>#REF!</v>
      </c>
      <c r="C27" s="250" t="e">
        <f t="shared" si="4"/>
        <v>#REF!</v>
      </c>
      <c r="D27" s="250" t="e">
        <f t="shared" si="4"/>
        <v>#REF!</v>
      </c>
      <c r="E27" s="250" t="e">
        <f t="shared" si="4"/>
        <v>#REF!</v>
      </c>
    </row>
    <row r="28" spans="1:5" ht="11.45" customHeight="1" x14ac:dyDescent="0.2">
      <c r="A28" s="104">
        <v>2</v>
      </c>
      <c r="B28" s="250" t="e">
        <f t="shared" ref="B28:E28" si="5">ROUNDUP(B9*0.85,)+35</f>
        <v>#REF!</v>
      </c>
      <c r="C28" s="250" t="e">
        <f t="shared" si="5"/>
        <v>#REF!</v>
      </c>
      <c r="D28" s="250" t="e">
        <f t="shared" si="5"/>
        <v>#REF!</v>
      </c>
      <c r="E28" s="250" t="e">
        <f t="shared" si="5"/>
        <v>#REF!</v>
      </c>
    </row>
    <row r="29" spans="1:5" x14ac:dyDescent="0.2">
      <c r="A29" s="104" t="s">
        <v>134</v>
      </c>
      <c r="B29" s="250"/>
      <c r="C29" s="250"/>
      <c r="D29" s="250"/>
      <c r="E29" s="250"/>
    </row>
    <row r="30" spans="1:5" x14ac:dyDescent="0.2">
      <c r="A30" s="104">
        <v>1</v>
      </c>
      <c r="B30" s="250" t="e">
        <f t="shared" ref="B30:E30" si="6">ROUNDUP(B11*0.85,)+35</f>
        <v>#REF!</v>
      </c>
      <c r="C30" s="250" t="e">
        <f t="shared" si="6"/>
        <v>#REF!</v>
      </c>
      <c r="D30" s="250" t="e">
        <f t="shared" si="6"/>
        <v>#REF!</v>
      </c>
      <c r="E30" s="250" t="e">
        <f t="shared" si="6"/>
        <v>#REF!</v>
      </c>
    </row>
    <row r="31" spans="1:5" x14ac:dyDescent="0.2">
      <c r="A31" s="104">
        <v>2</v>
      </c>
      <c r="B31" s="250" t="e">
        <f t="shared" ref="B31:E31" si="7">ROUNDUP(B12*0.85,)+35</f>
        <v>#REF!</v>
      </c>
      <c r="C31" s="250" t="e">
        <f t="shared" si="7"/>
        <v>#REF!</v>
      </c>
      <c r="D31" s="250" t="e">
        <f t="shared" si="7"/>
        <v>#REF!</v>
      </c>
      <c r="E31" s="250" t="e">
        <f t="shared" si="7"/>
        <v>#REF!</v>
      </c>
    </row>
    <row r="32" spans="1:5" x14ac:dyDescent="0.2">
      <c r="A32" s="103" t="s">
        <v>136</v>
      </c>
      <c r="B32" s="250"/>
      <c r="C32" s="250"/>
      <c r="D32" s="250"/>
      <c r="E32" s="250"/>
    </row>
    <row r="33" spans="1:5" x14ac:dyDescent="0.2">
      <c r="A33" s="104">
        <v>1</v>
      </c>
      <c r="B33" s="250" t="e">
        <f t="shared" ref="B33:E33" si="8">ROUNDUP(B14*0.85,)+35</f>
        <v>#REF!</v>
      </c>
      <c r="C33" s="250" t="e">
        <f t="shared" si="8"/>
        <v>#REF!</v>
      </c>
      <c r="D33" s="250" t="e">
        <f t="shared" si="8"/>
        <v>#REF!</v>
      </c>
      <c r="E33" s="250" t="e">
        <f t="shared" si="8"/>
        <v>#REF!</v>
      </c>
    </row>
    <row r="34" spans="1:5" x14ac:dyDescent="0.2">
      <c r="A34" s="104">
        <v>2</v>
      </c>
      <c r="B34" s="250" t="e">
        <f t="shared" ref="B34:E34" si="9">ROUNDUP(B15*0.85,)+35</f>
        <v>#REF!</v>
      </c>
      <c r="C34" s="250" t="e">
        <f t="shared" si="9"/>
        <v>#REF!</v>
      </c>
      <c r="D34" s="250" t="e">
        <f t="shared" si="9"/>
        <v>#REF!</v>
      </c>
      <c r="E34" s="250" t="e">
        <f t="shared" si="9"/>
        <v>#REF!</v>
      </c>
    </row>
    <row r="35" spans="1:5" x14ac:dyDescent="0.2">
      <c r="A35" s="86" t="s">
        <v>138</v>
      </c>
      <c r="B35" s="250"/>
      <c r="C35" s="250"/>
      <c r="D35" s="250"/>
      <c r="E35" s="250"/>
    </row>
    <row r="36" spans="1:5" x14ac:dyDescent="0.2">
      <c r="A36" s="87" t="s">
        <v>78</v>
      </c>
      <c r="B36" s="250" t="e">
        <f t="shared" ref="B36:E36" si="10">ROUNDUP(B17*0.85,)+35</f>
        <v>#REF!</v>
      </c>
      <c r="C36" s="250" t="e">
        <f t="shared" si="10"/>
        <v>#REF!</v>
      </c>
      <c r="D36" s="250" t="e">
        <f t="shared" si="10"/>
        <v>#REF!</v>
      </c>
      <c r="E36" s="250" t="e">
        <f t="shared" si="10"/>
        <v>#REF!</v>
      </c>
    </row>
    <row r="37" spans="1:5" x14ac:dyDescent="0.2">
      <c r="A37" s="86" t="s">
        <v>137</v>
      </c>
      <c r="B37" s="250"/>
      <c r="C37" s="250"/>
      <c r="D37" s="250"/>
      <c r="E37" s="250"/>
    </row>
    <row r="38" spans="1:5" x14ac:dyDescent="0.2">
      <c r="A38" s="87" t="s">
        <v>67</v>
      </c>
      <c r="B38" s="250" t="e">
        <f t="shared" ref="B38:E38" si="11">ROUNDUP(B19*0.85,)+35</f>
        <v>#REF!</v>
      </c>
      <c r="C38" s="250" t="e">
        <f t="shared" si="11"/>
        <v>#REF!</v>
      </c>
      <c r="D38" s="250" t="e">
        <f t="shared" si="11"/>
        <v>#REF!</v>
      </c>
      <c r="E38" s="250" t="e">
        <f t="shared" si="11"/>
        <v>#REF!</v>
      </c>
    </row>
    <row r="40" spans="1:5" ht="135" x14ac:dyDescent="0.2">
      <c r="A40" s="262" t="s">
        <v>347</v>
      </c>
    </row>
    <row r="41" spans="1:5" x14ac:dyDescent="0.2">
      <c r="A41" s="180" t="s">
        <v>139</v>
      </c>
    </row>
    <row r="42" spans="1:5" x14ac:dyDescent="0.2">
      <c r="A42" s="109" t="s">
        <v>333</v>
      </c>
    </row>
    <row r="43" spans="1:5" x14ac:dyDescent="0.2">
      <c r="A43" s="109" t="s">
        <v>334</v>
      </c>
    </row>
    <row r="44" spans="1:5" x14ac:dyDescent="0.2">
      <c r="A44" s="152"/>
    </row>
    <row r="45" spans="1:5" x14ac:dyDescent="0.2">
      <c r="A45" s="180" t="s">
        <v>127</v>
      </c>
    </row>
    <row r="46" spans="1:5" x14ac:dyDescent="0.2">
      <c r="A46" s="105" t="s">
        <v>335</v>
      </c>
    </row>
    <row r="47" spans="1:5" x14ac:dyDescent="0.2">
      <c r="A47" s="105" t="s">
        <v>336</v>
      </c>
    </row>
    <row r="48" spans="1:5" x14ac:dyDescent="0.2">
      <c r="A48" s="204" t="s">
        <v>130</v>
      </c>
    </row>
    <row r="49" spans="1:1" x14ac:dyDescent="0.2">
      <c r="A49" s="105" t="s">
        <v>337</v>
      </c>
    </row>
    <row r="50" spans="1:1" x14ac:dyDescent="0.2">
      <c r="A50" s="223" t="s">
        <v>243</v>
      </c>
    </row>
    <row r="51" spans="1:1" ht="31.5" x14ac:dyDescent="0.2">
      <c r="A51" s="181" t="s">
        <v>343</v>
      </c>
    </row>
    <row r="52" spans="1:1" ht="42" x14ac:dyDescent="0.2">
      <c r="A52" s="232" t="s">
        <v>338</v>
      </c>
    </row>
    <row r="53" spans="1:1" ht="21" x14ac:dyDescent="0.2">
      <c r="A53" s="232" t="s">
        <v>339</v>
      </c>
    </row>
    <row r="54" spans="1:1" ht="21" x14ac:dyDescent="0.2">
      <c r="A54" s="232" t="s">
        <v>344</v>
      </c>
    </row>
    <row r="55" spans="1:1" ht="31.5" x14ac:dyDescent="0.2">
      <c r="A55" s="232" t="s">
        <v>345</v>
      </c>
    </row>
    <row r="56" spans="1:1" ht="31.5" x14ac:dyDescent="0.2">
      <c r="A56" s="232" t="s">
        <v>346</v>
      </c>
    </row>
    <row r="57" spans="1:1" ht="42" x14ac:dyDescent="0.2">
      <c r="A57" s="155" t="s">
        <v>166</v>
      </c>
    </row>
    <row r="58" spans="1:1" ht="63" x14ac:dyDescent="0.2">
      <c r="A58" s="187" t="s">
        <v>340</v>
      </c>
    </row>
    <row r="59" spans="1:1" ht="21" x14ac:dyDescent="0.2">
      <c r="A59" s="174" t="s">
        <v>162</v>
      </c>
    </row>
    <row r="60" spans="1:1" ht="42.75" x14ac:dyDescent="0.2">
      <c r="A60" s="142" t="s">
        <v>341</v>
      </c>
    </row>
    <row r="61" spans="1:1" ht="21" x14ac:dyDescent="0.2">
      <c r="A61" s="120" t="s">
        <v>164</v>
      </c>
    </row>
    <row r="62" spans="1:1" x14ac:dyDescent="0.2">
      <c r="A62" s="122"/>
    </row>
    <row r="63" spans="1:1" x14ac:dyDescent="0.2">
      <c r="A63" s="123" t="s">
        <v>132</v>
      </c>
    </row>
    <row r="64" spans="1:1" ht="24" x14ac:dyDescent="0.2">
      <c r="A64" s="124" t="s">
        <v>150</v>
      </c>
    </row>
    <row r="65" spans="1:1" ht="24" x14ac:dyDescent="0.2">
      <c r="A65" s="124" t="s">
        <v>151</v>
      </c>
    </row>
    <row r="66" spans="1:1" x14ac:dyDescent="0.2">
      <c r="A66" s="124"/>
    </row>
    <row r="67" spans="1:1" x14ac:dyDescent="0.2">
      <c r="A67" s="124"/>
    </row>
    <row r="68" spans="1:1" x14ac:dyDescent="0.2">
      <c r="A68" s="77"/>
    </row>
    <row r="69" spans="1:1" x14ac:dyDescent="0.2">
      <c r="A69" s="77"/>
    </row>
  </sheetData>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B66"/>
  <sheetViews>
    <sheetView zoomScaleNormal="100" workbookViewId="0">
      <pane xSplit="1" topLeftCell="B1" activePane="topRight" state="frozen"/>
      <selection pane="topRight" activeCell="B1" sqref="B1:B1048576"/>
    </sheetView>
  </sheetViews>
  <sheetFormatPr defaultColWidth="8.7109375" defaultRowHeight="12.75" x14ac:dyDescent="0.2"/>
  <cols>
    <col min="1" max="1" width="82.5703125" style="201" customWidth="1"/>
    <col min="2" max="16384" width="8.7109375" style="201"/>
  </cols>
  <sheetData>
    <row r="1" spans="1:2" x14ac:dyDescent="0.2">
      <c r="A1" s="227" t="s">
        <v>133</v>
      </c>
    </row>
    <row r="2" spans="1:2" ht="18" customHeight="1" x14ac:dyDescent="0.2">
      <c r="A2" s="228" t="s">
        <v>308</v>
      </c>
      <c r="B2" s="234" t="e">
        <f>'Наполни свое лето | FIT15'!#REF!</f>
        <v>#REF!</v>
      </c>
    </row>
    <row r="3" spans="1:2" x14ac:dyDescent="0.2">
      <c r="A3" s="99" t="s">
        <v>124</v>
      </c>
      <c r="B3" s="234" t="e">
        <f>'Наполни свое лето | FIT15'!#REF!</f>
        <v>#REF!</v>
      </c>
    </row>
    <row r="4" spans="1:2" x14ac:dyDescent="0.2">
      <c r="A4" s="102" t="s">
        <v>144</v>
      </c>
      <c r="B4" s="247"/>
    </row>
    <row r="5" spans="1:2" ht="20.25" customHeight="1" x14ac:dyDescent="0.2">
      <c r="A5" s="104">
        <v>1</v>
      </c>
      <c r="B5" s="246" t="e">
        <f>'Наполни свое лето | FIT15'!#REF!</f>
        <v>#REF!</v>
      </c>
    </row>
    <row r="6" spans="1:2" x14ac:dyDescent="0.2">
      <c r="A6" s="104">
        <v>2</v>
      </c>
      <c r="B6" s="246" t="e">
        <f>'Наполни свое лето | FIT15'!#REF!</f>
        <v>#REF!</v>
      </c>
    </row>
    <row r="7" spans="1:2" x14ac:dyDescent="0.2">
      <c r="A7" s="104" t="s">
        <v>145</v>
      </c>
      <c r="B7" s="246"/>
    </row>
    <row r="8" spans="1:2" ht="18.75" customHeight="1" x14ac:dyDescent="0.2">
      <c r="A8" s="104">
        <v>1</v>
      </c>
      <c r="B8" s="246" t="e">
        <f>'Наполни свое лето | FIT15'!#REF!</f>
        <v>#REF!</v>
      </c>
    </row>
    <row r="9" spans="1:2" x14ac:dyDescent="0.2">
      <c r="A9" s="104">
        <v>2</v>
      </c>
      <c r="B9" s="246" t="e">
        <f>'Наполни свое лето | FIT15'!#REF!</f>
        <v>#REF!</v>
      </c>
    </row>
    <row r="10" spans="1:2" x14ac:dyDescent="0.2">
      <c r="A10" s="104" t="s">
        <v>134</v>
      </c>
      <c r="B10" s="246"/>
    </row>
    <row r="11" spans="1:2" ht="21.75" customHeight="1" x14ac:dyDescent="0.2">
      <c r="A11" s="104">
        <v>1</v>
      </c>
      <c r="B11" s="246" t="e">
        <f>'Наполни свое лето | FIT15'!#REF!</f>
        <v>#REF!</v>
      </c>
    </row>
    <row r="12" spans="1:2" x14ac:dyDescent="0.2">
      <c r="A12" s="104">
        <v>2</v>
      </c>
      <c r="B12" s="246" t="e">
        <f>'Наполни свое лето | FIT15'!#REF!</f>
        <v>#REF!</v>
      </c>
    </row>
    <row r="13" spans="1:2" x14ac:dyDescent="0.2">
      <c r="A13" s="103" t="s">
        <v>136</v>
      </c>
      <c r="B13" s="246"/>
    </row>
    <row r="14" spans="1:2" ht="24" customHeight="1" x14ac:dyDescent="0.2">
      <c r="A14" s="104">
        <v>1</v>
      </c>
      <c r="B14" s="246" t="e">
        <f>'Наполни свое лето | FIT15'!#REF!</f>
        <v>#REF!</v>
      </c>
    </row>
    <row r="15" spans="1:2" x14ac:dyDescent="0.2">
      <c r="A15" s="104">
        <v>2</v>
      </c>
      <c r="B15" s="246" t="e">
        <f>'Наполни свое лето | FIT15'!#REF!</f>
        <v>#REF!</v>
      </c>
    </row>
    <row r="16" spans="1:2" x14ac:dyDescent="0.2">
      <c r="A16" s="86" t="s">
        <v>138</v>
      </c>
      <c r="B16" s="246"/>
    </row>
    <row r="17" spans="1:2" x14ac:dyDescent="0.2">
      <c r="A17" s="87" t="s">
        <v>78</v>
      </c>
      <c r="B17" s="246" t="e">
        <f>'Наполни свое лето | FIT15'!#REF!</f>
        <v>#REF!</v>
      </c>
    </row>
    <row r="18" spans="1:2" x14ac:dyDescent="0.2">
      <c r="A18" s="86" t="s">
        <v>137</v>
      </c>
      <c r="B18" s="246"/>
    </row>
    <row r="19" spans="1:2" x14ac:dyDescent="0.2">
      <c r="A19" s="87" t="s">
        <v>67</v>
      </c>
      <c r="B19" s="246" t="e">
        <f>'Наполни свое лето | FIT15'!#REF!</f>
        <v>#REF!</v>
      </c>
    </row>
    <row r="20" spans="1:2" x14ac:dyDescent="0.2">
      <c r="A20" s="78"/>
      <c r="B20" s="247"/>
    </row>
    <row r="21" spans="1:2" ht="30.75" customHeight="1" x14ac:dyDescent="0.2">
      <c r="A21" s="229" t="s">
        <v>159</v>
      </c>
      <c r="B21" s="235" t="e">
        <f t="shared" ref="B21" si="0">B2</f>
        <v>#REF!</v>
      </c>
    </row>
    <row r="22" spans="1:2" x14ac:dyDescent="0.2">
      <c r="A22" s="101" t="s">
        <v>124</v>
      </c>
      <c r="B22" s="236" t="e">
        <f t="shared" ref="B22" si="1">B3</f>
        <v>#REF!</v>
      </c>
    </row>
    <row r="23" spans="1:2" x14ac:dyDescent="0.2">
      <c r="A23" s="102" t="s">
        <v>144</v>
      </c>
      <c r="B23" s="247"/>
    </row>
    <row r="24" spans="1:2" ht="18" customHeight="1" x14ac:dyDescent="0.2">
      <c r="A24" s="104">
        <v>1</v>
      </c>
      <c r="B24" s="250" t="e">
        <f t="shared" ref="B24" si="2">ROUNDUP(B5*0.87,)</f>
        <v>#REF!</v>
      </c>
    </row>
    <row r="25" spans="1:2" ht="17.100000000000001" customHeight="1" x14ac:dyDescent="0.2">
      <c r="A25" s="104">
        <v>2</v>
      </c>
      <c r="B25" s="250" t="e">
        <f t="shared" ref="B25" si="3">ROUNDUP(B6*0.87,)</f>
        <v>#REF!</v>
      </c>
    </row>
    <row r="26" spans="1:2" x14ac:dyDescent="0.2">
      <c r="A26" s="104" t="s">
        <v>145</v>
      </c>
      <c r="B26" s="250"/>
    </row>
    <row r="27" spans="1:2" x14ac:dyDescent="0.2">
      <c r="A27" s="104">
        <v>1</v>
      </c>
      <c r="B27" s="250" t="e">
        <f t="shared" ref="B27" si="4">ROUNDUP(B8*0.87,)</f>
        <v>#REF!</v>
      </c>
    </row>
    <row r="28" spans="1:2" ht="11.45" customHeight="1" x14ac:dyDescent="0.2">
      <c r="A28" s="104">
        <v>2</v>
      </c>
      <c r="B28" s="250" t="e">
        <f t="shared" ref="B28" si="5">ROUNDUP(B9*0.87,)</f>
        <v>#REF!</v>
      </c>
    </row>
    <row r="29" spans="1:2" x14ac:dyDescent="0.2">
      <c r="A29" s="104" t="s">
        <v>134</v>
      </c>
      <c r="B29" s="250"/>
    </row>
    <row r="30" spans="1:2" x14ac:dyDescent="0.2">
      <c r="A30" s="104">
        <v>1</v>
      </c>
      <c r="B30" s="250" t="e">
        <f t="shared" ref="B30" si="6">ROUNDUP(B11*0.87,)</f>
        <v>#REF!</v>
      </c>
    </row>
    <row r="31" spans="1:2" x14ac:dyDescent="0.2">
      <c r="A31" s="104">
        <v>2</v>
      </c>
      <c r="B31" s="250" t="e">
        <f t="shared" ref="B31" si="7">ROUNDUP(B12*0.87,)</f>
        <v>#REF!</v>
      </c>
    </row>
    <row r="32" spans="1:2" x14ac:dyDescent="0.2">
      <c r="A32" s="103" t="s">
        <v>136</v>
      </c>
      <c r="B32" s="250"/>
    </row>
    <row r="33" spans="1:2" x14ac:dyDescent="0.2">
      <c r="A33" s="104">
        <v>1</v>
      </c>
      <c r="B33" s="250" t="e">
        <f t="shared" ref="B33" si="8">ROUNDUP(B14*0.87,)</f>
        <v>#REF!</v>
      </c>
    </row>
    <row r="34" spans="1:2" x14ac:dyDescent="0.2">
      <c r="A34" s="104">
        <v>2</v>
      </c>
      <c r="B34" s="250" t="e">
        <f t="shared" ref="B34" si="9">ROUNDUP(B15*0.87,)</f>
        <v>#REF!</v>
      </c>
    </row>
    <row r="35" spans="1:2" x14ac:dyDescent="0.2">
      <c r="A35" s="86" t="s">
        <v>138</v>
      </c>
      <c r="B35" s="250"/>
    </row>
    <row r="36" spans="1:2" x14ac:dyDescent="0.2">
      <c r="A36" s="87" t="s">
        <v>78</v>
      </c>
      <c r="B36" s="250" t="e">
        <f t="shared" ref="B36" si="10">ROUNDUP(B17*0.87,)</f>
        <v>#REF!</v>
      </c>
    </row>
    <row r="37" spans="1:2" x14ac:dyDescent="0.2">
      <c r="A37" s="86" t="s">
        <v>137</v>
      </c>
      <c r="B37" s="250"/>
    </row>
    <row r="38" spans="1:2" x14ac:dyDescent="0.2">
      <c r="A38" s="87" t="s">
        <v>67</v>
      </c>
      <c r="B38" s="250" t="e">
        <f t="shared" ref="B38" si="11">ROUNDUP(B19*0.87,)</f>
        <v>#REF!</v>
      </c>
    </row>
    <row r="40" spans="1:2" ht="135" x14ac:dyDescent="0.2">
      <c r="A40" s="231" t="s">
        <v>299</v>
      </c>
    </row>
    <row r="41" spans="1:2" x14ac:dyDescent="0.2">
      <c r="A41" s="180" t="s">
        <v>139</v>
      </c>
    </row>
    <row r="42" spans="1:2" x14ac:dyDescent="0.2">
      <c r="A42" s="109" t="s">
        <v>300</v>
      </c>
    </row>
    <row r="43" spans="1:2" x14ac:dyDescent="0.2">
      <c r="A43" s="109" t="s">
        <v>301</v>
      </c>
    </row>
    <row r="44" spans="1:2" x14ac:dyDescent="0.2">
      <c r="A44" s="152"/>
    </row>
    <row r="45" spans="1:2" x14ac:dyDescent="0.2">
      <c r="A45" s="180" t="s">
        <v>127</v>
      </c>
    </row>
    <row r="46" spans="1:2" x14ac:dyDescent="0.2">
      <c r="A46" s="105" t="s">
        <v>146</v>
      </c>
    </row>
    <row r="47" spans="1:2" x14ac:dyDescent="0.2">
      <c r="A47" s="105" t="s">
        <v>147</v>
      </c>
    </row>
    <row r="48" spans="1:2" x14ac:dyDescent="0.2">
      <c r="A48" s="105" t="s">
        <v>148</v>
      </c>
    </row>
    <row r="49" spans="1:1" x14ac:dyDescent="0.2">
      <c r="A49" s="105" t="s">
        <v>149</v>
      </c>
    </row>
    <row r="50" spans="1:1" x14ac:dyDescent="0.2">
      <c r="A50" s="110" t="s">
        <v>286</v>
      </c>
    </row>
    <row r="51" spans="1:1" ht="12" customHeight="1" x14ac:dyDescent="0.2">
      <c r="A51" s="110" t="s">
        <v>236</v>
      </c>
    </row>
    <row r="52" spans="1:1" x14ac:dyDescent="0.2">
      <c r="A52" s="223" t="s">
        <v>243</v>
      </c>
    </row>
    <row r="53" spans="1:1" ht="21" x14ac:dyDescent="0.2">
      <c r="A53" s="181" t="s">
        <v>302</v>
      </c>
    </row>
    <row r="54" spans="1:1" ht="42" x14ac:dyDescent="0.2">
      <c r="A54" s="232" t="s">
        <v>303</v>
      </c>
    </row>
    <row r="55" spans="1:1" x14ac:dyDescent="0.2">
      <c r="A55" s="232" t="s">
        <v>304</v>
      </c>
    </row>
    <row r="56" spans="1:1" ht="31.5" x14ac:dyDescent="0.2">
      <c r="A56" s="232" t="s">
        <v>305</v>
      </c>
    </row>
    <row r="57" spans="1:1" ht="21" x14ac:dyDescent="0.2">
      <c r="A57" s="232" t="s">
        <v>306</v>
      </c>
    </row>
    <row r="58" spans="1:1" ht="31.5" x14ac:dyDescent="0.2">
      <c r="A58" s="232" t="s">
        <v>307</v>
      </c>
    </row>
    <row r="59" spans="1:1" ht="42" x14ac:dyDescent="0.2">
      <c r="A59" s="155" t="s">
        <v>166</v>
      </c>
    </row>
    <row r="60" spans="1:1" ht="21" x14ac:dyDescent="0.2">
      <c r="A60" s="174" t="s">
        <v>162</v>
      </c>
    </row>
    <row r="61" spans="1:1" ht="42.75" x14ac:dyDescent="0.2">
      <c r="A61" s="142" t="s">
        <v>163</v>
      </c>
    </row>
    <row r="62" spans="1:1" ht="21" x14ac:dyDescent="0.2">
      <c r="A62" s="120" t="s">
        <v>164</v>
      </c>
    </row>
    <row r="63" spans="1:1" x14ac:dyDescent="0.2">
      <c r="A63" s="122"/>
    </row>
    <row r="64" spans="1:1" x14ac:dyDescent="0.2">
      <c r="A64" s="123" t="s">
        <v>132</v>
      </c>
    </row>
    <row r="65" spans="1:1" ht="24" x14ac:dyDescent="0.2">
      <c r="A65" s="124" t="s">
        <v>150</v>
      </c>
    </row>
    <row r="66" spans="1:1" ht="24" x14ac:dyDescent="0.2">
      <c r="A66" s="124" t="s">
        <v>151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17"/>
  <sheetViews>
    <sheetView zoomScaleNormal="100" workbookViewId="0"/>
  </sheetViews>
  <sheetFormatPr defaultColWidth="9" defaultRowHeight="12.75" x14ac:dyDescent="0.2"/>
  <cols>
    <col min="1" max="1" width="31.5703125" style="1" customWidth="1"/>
    <col min="2" max="4" width="27.140625" style="1" customWidth="1"/>
    <col min="5" max="5" width="10.5703125" style="1" bestFit="1" customWidth="1"/>
    <col min="6" max="6" width="11.5703125" style="1" customWidth="1"/>
    <col min="7" max="16384" width="9" style="1"/>
  </cols>
  <sheetData>
    <row r="1" spans="1:6" x14ac:dyDescent="0.2">
      <c r="A1" s="20" t="s">
        <v>31</v>
      </c>
      <c r="B1" s="8"/>
      <c r="C1" s="8"/>
      <c r="D1" s="8"/>
      <c r="E1" s="8"/>
      <c r="F1" s="8"/>
    </row>
    <row r="2" spans="1:6" x14ac:dyDescent="0.2">
      <c r="A2" s="3" t="s">
        <v>22</v>
      </c>
      <c r="B2" s="23" t="s">
        <v>45</v>
      </c>
      <c r="C2" s="23" t="s">
        <v>46</v>
      </c>
      <c r="D2" s="23" t="s">
        <v>47</v>
      </c>
      <c r="E2" s="5"/>
      <c r="F2" s="5"/>
    </row>
    <row r="3" spans="1:6" x14ac:dyDescent="0.2">
      <c r="A3" s="12" t="s">
        <v>27</v>
      </c>
      <c r="B3" s="3"/>
      <c r="C3" s="3"/>
      <c r="D3" s="3"/>
      <c r="E3" s="4"/>
      <c r="F3" s="4"/>
    </row>
    <row r="4" spans="1:6" x14ac:dyDescent="0.2">
      <c r="A4" s="3">
        <v>1</v>
      </c>
      <c r="B4" s="24">
        <v>3900</v>
      </c>
      <c r="C4" s="24">
        <v>3900</v>
      </c>
      <c r="D4" s="24">
        <v>3900</v>
      </c>
      <c r="E4" s="4"/>
      <c r="F4" s="4"/>
    </row>
    <row r="5" spans="1:6" x14ac:dyDescent="0.2">
      <c r="A5" s="3" t="s">
        <v>24</v>
      </c>
      <c r="B5" s="24">
        <v>3900</v>
      </c>
      <c r="C5" s="24">
        <v>3900</v>
      </c>
      <c r="D5" s="24">
        <v>3900</v>
      </c>
      <c r="E5" s="4"/>
      <c r="F5" s="4"/>
    </row>
    <row r="6" spans="1:6" x14ac:dyDescent="0.2">
      <c r="A6" s="3">
        <v>2</v>
      </c>
      <c r="B6" s="24">
        <v>3900</v>
      </c>
      <c r="C6" s="24">
        <v>3900</v>
      </c>
      <c r="D6" s="24">
        <v>3900</v>
      </c>
      <c r="E6" s="4"/>
      <c r="F6" s="4"/>
    </row>
    <row r="7" spans="1:6" x14ac:dyDescent="0.2">
      <c r="A7" s="3" t="s">
        <v>25</v>
      </c>
      <c r="B7" s="24">
        <v>3900</v>
      </c>
      <c r="C7" s="24">
        <v>3900</v>
      </c>
      <c r="D7" s="24">
        <v>3900</v>
      </c>
      <c r="E7" s="4"/>
      <c r="F7" s="4"/>
    </row>
    <row r="8" spans="1:6" x14ac:dyDescent="0.2">
      <c r="E8" s="4"/>
      <c r="F8" s="4"/>
    </row>
    <row r="9" spans="1:6" x14ac:dyDescent="0.2">
      <c r="E9" s="4"/>
      <c r="F9" s="4"/>
    </row>
    <row r="10" spans="1:6" x14ac:dyDescent="0.2">
      <c r="A10" s="20" t="s">
        <v>31</v>
      </c>
      <c r="B10" s="2"/>
      <c r="C10" s="2"/>
      <c r="D10" s="2"/>
      <c r="E10" s="4"/>
      <c r="F10" s="4"/>
    </row>
    <row r="11" spans="1:6" x14ac:dyDescent="0.2">
      <c r="A11" s="3" t="s">
        <v>22</v>
      </c>
      <c r="B11" s="23" t="s">
        <v>45</v>
      </c>
      <c r="C11" s="23" t="s">
        <v>46</v>
      </c>
      <c r="D11" s="23" t="s">
        <v>47</v>
      </c>
      <c r="E11" s="4"/>
      <c r="F11" s="4"/>
    </row>
    <row r="12" spans="1:6" x14ac:dyDescent="0.2">
      <c r="A12" s="12" t="s">
        <v>28</v>
      </c>
      <c r="B12" s="3"/>
      <c r="C12" s="3"/>
      <c r="D12" s="3"/>
      <c r="E12" s="4"/>
      <c r="F12" s="4"/>
    </row>
    <row r="13" spans="1:6" x14ac:dyDescent="0.2">
      <c r="A13" s="3">
        <v>1</v>
      </c>
      <c r="B13" s="24">
        <v>3900</v>
      </c>
      <c r="C13" s="24">
        <v>3900</v>
      </c>
      <c r="D13" s="24">
        <v>3900</v>
      </c>
      <c r="E13" s="4"/>
      <c r="F13" s="4"/>
    </row>
    <row r="14" spans="1:6" x14ac:dyDescent="0.2">
      <c r="A14" s="3" t="s">
        <v>24</v>
      </c>
      <c r="B14" s="24">
        <v>3900</v>
      </c>
      <c r="C14" s="24">
        <v>3900</v>
      </c>
      <c r="D14" s="24">
        <v>3900</v>
      </c>
      <c r="E14" s="4"/>
      <c r="F14" s="4"/>
    </row>
    <row r="15" spans="1:6" x14ac:dyDescent="0.2">
      <c r="A15" s="3">
        <v>2</v>
      </c>
      <c r="B15" s="24">
        <v>3900</v>
      </c>
      <c r="C15" s="24">
        <v>3900</v>
      </c>
      <c r="D15" s="24">
        <v>3900</v>
      </c>
      <c r="E15" s="4"/>
      <c r="F15" s="4"/>
    </row>
    <row r="16" spans="1:6" x14ac:dyDescent="0.2">
      <c r="A16" s="3" t="s">
        <v>25</v>
      </c>
      <c r="B16" s="24">
        <v>3900</v>
      </c>
      <c r="C16" s="24">
        <v>3900</v>
      </c>
      <c r="D16" s="24">
        <v>3900</v>
      </c>
      <c r="E16" s="4"/>
      <c r="F16" s="4"/>
    </row>
    <row r="17" spans="1:6" ht="18" customHeight="1" x14ac:dyDescent="0.2">
      <c r="A17" s="20"/>
      <c r="E17" s="5"/>
      <c r="F17" s="5"/>
    </row>
  </sheetData>
  <pageMargins left="0.75" right="0.75" top="1" bottom="1" header="0.5" footer="0.5"/>
  <pageSetup paperSize="9" orientation="portrait"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B48"/>
  <sheetViews>
    <sheetView zoomScaleNormal="100" workbookViewId="0">
      <pane xSplit="1" topLeftCell="B1" activePane="topRight" state="frozen"/>
      <selection pane="topRight" activeCell="D14" sqref="D14"/>
    </sheetView>
  </sheetViews>
  <sheetFormatPr defaultColWidth="8.7109375" defaultRowHeight="12.75" x14ac:dyDescent="0.2"/>
  <cols>
    <col min="1" max="1" width="82.5703125" style="201" customWidth="1"/>
    <col min="2" max="16384" width="8.7109375" style="201"/>
  </cols>
  <sheetData>
    <row r="1" spans="1:2" x14ac:dyDescent="0.2">
      <c r="A1" s="227" t="s">
        <v>133</v>
      </c>
    </row>
    <row r="2" spans="1:2" ht="18" customHeight="1" x14ac:dyDescent="0.2">
      <c r="A2" s="228" t="s">
        <v>308</v>
      </c>
      <c r="B2" s="235" t="e">
        <f>'Наполни свое лето | FIT15'!#REF!</f>
        <v>#REF!</v>
      </c>
    </row>
    <row r="3" spans="1:2" x14ac:dyDescent="0.2">
      <c r="A3" s="99" t="s">
        <v>124</v>
      </c>
      <c r="B3" s="235" t="e">
        <f>'Наполни свое лето | FIT15'!#REF!</f>
        <v>#REF!</v>
      </c>
    </row>
    <row r="4" spans="1:2" x14ac:dyDescent="0.2">
      <c r="A4" s="102" t="s">
        <v>144</v>
      </c>
      <c r="B4" s="247"/>
    </row>
    <row r="5" spans="1:2" ht="20.25" customHeight="1" x14ac:dyDescent="0.2">
      <c r="A5" s="104">
        <v>1</v>
      </c>
      <c r="B5" s="246" t="e">
        <f>'Наполни лето | FIT18'!B5</f>
        <v>#REF!</v>
      </c>
    </row>
    <row r="6" spans="1:2" x14ac:dyDescent="0.2">
      <c r="A6" s="104">
        <v>2</v>
      </c>
      <c r="B6" s="246" t="e">
        <f>'Наполни лето | FIT18'!B6</f>
        <v>#REF!</v>
      </c>
    </row>
    <row r="7" spans="1:2" x14ac:dyDescent="0.2">
      <c r="A7" s="104" t="s">
        <v>145</v>
      </c>
      <c r="B7" s="246"/>
    </row>
    <row r="8" spans="1:2" ht="18.75" customHeight="1" x14ac:dyDescent="0.2">
      <c r="A8" s="104">
        <v>1</v>
      </c>
      <c r="B8" s="246" t="e">
        <f>'Наполни лето | FIT18'!B8</f>
        <v>#REF!</v>
      </c>
    </row>
    <row r="9" spans="1:2" x14ac:dyDescent="0.2">
      <c r="A9" s="104">
        <v>2</v>
      </c>
      <c r="B9" s="246" t="e">
        <f>'Наполни лето | FIT18'!B9</f>
        <v>#REF!</v>
      </c>
    </row>
    <row r="10" spans="1:2" x14ac:dyDescent="0.2">
      <c r="A10" s="104" t="s">
        <v>134</v>
      </c>
      <c r="B10" s="246"/>
    </row>
    <row r="11" spans="1:2" ht="21.75" customHeight="1" x14ac:dyDescent="0.2">
      <c r="A11" s="104">
        <v>1</v>
      </c>
      <c r="B11" s="246" t="e">
        <f>'Наполни лето | FIT18'!B11</f>
        <v>#REF!</v>
      </c>
    </row>
    <row r="12" spans="1:2" x14ac:dyDescent="0.2">
      <c r="A12" s="104">
        <v>2</v>
      </c>
      <c r="B12" s="246" t="e">
        <f>'Наполни лето | FIT18'!B12</f>
        <v>#REF!</v>
      </c>
    </row>
    <row r="13" spans="1:2" x14ac:dyDescent="0.2">
      <c r="A13" s="103" t="s">
        <v>136</v>
      </c>
      <c r="B13" s="246"/>
    </row>
    <row r="14" spans="1:2" ht="24" customHeight="1" x14ac:dyDescent="0.2">
      <c r="A14" s="104">
        <v>1</v>
      </c>
      <c r="B14" s="246" t="e">
        <f>'Наполни лето | FIT18'!B14</f>
        <v>#REF!</v>
      </c>
    </row>
    <row r="15" spans="1:2" x14ac:dyDescent="0.2">
      <c r="A15" s="104">
        <v>2</v>
      </c>
      <c r="B15" s="246" t="e">
        <f>'Наполни лето | FIT18'!B15</f>
        <v>#REF!</v>
      </c>
    </row>
    <row r="16" spans="1:2" x14ac:dyDescent="0.2">
      <c r="A16" s="86" t="s">
        <v>138</v>
      </c>
      <c r="B16" s="246"/>
    </row>
    <row r="17" spans="1:2" x14ac:dyDescent="0.2">
      <c r="A17" s="87" t="s">
        <v>78</v>
      </c>
      <c r="B17" s="246" t="e">
        <f>'Наполни лето | FIT18'!B17</f>
        <v>#REF!</v>
      </c>
    </row>
    <row r="18" spans="1:2" x14ac:dyDescent="0.2">
      <c r="A18" s="86" t="s">
        <v>137</v>
      </c>
      <c r="B18" s="246"/>
    </row>
    <row r="19" spans="1:2" x14ac:dyDescent="0.2">
      <c r="A19" s="87" t="s">
        <v>67</v>
      </c>
      <c r="B19" s="246" t="e">
        <f>'Наполни лето | FIT18'!B19</f>
        <v>#REF!</v>
      </c>
    </row>
    <row r="21" spans="1:2" ht="135" x14ac:dyDescent="0.2">
      <c r="A21" s="231" t="s">
        <v>299</v>
      </c>
    </row>
    <row r="22" spans="1:2" x14ac:dyDescent="0.2">
      <c r="A22" s="180" t="s">
        <v>139</v>
      </c>
    </row>
    <row r="23" spans="1:2" x14ac:dyDescent="0.2">
      <c r="A23" s="109" t="s">
        <v>300</v>
      </c>
    </row>
    <row r="24" spans="1:2" x14ac:dyDescent="0.2">
      <c r="A24" s="109" t="s">
        <v>301</v>
      </c>
    </row>
    <row r="25" spans="1:2" x14ac:dyDescent="0.2">
      <c r="A25" s="152"/>
    </row>
    <row r="26" spans="1:2" x14ac:dyDescent="0.2">
      <c r="A26" s="180" t="s">
        <v>127</v>
      </c>
    </row>
    <row r="27" spans="1:2" x14ac:dyDescent="0.2">
      <c r="A27" s="105" t="s">
        <v>146</v>
      </c>
    </row>
    <row r="28" spans="1:2" x14ac:dyDescent="0.2">
      <c r="A28" s="105" t="s">
        <v>147</v>
      </c>
    </row>
    <row r="29" spans="1:2" x14ac:dyDescent="0.2">
      <c r="A29" s="105" t="s">
        <v>148</v>
      </c>
    </row>
    <row r="30" spans="1:2" x14ac:dyDescent="0.2">
      <c r="A30" s="105" t="s">
        <v>149</v>
      </c>
    </row>
    <row r="31" spans="1:2" x14ac:dyDescent="0.2">
      <c r="A31" s="110" t="s">
        <v>286</v>
      </c>
    </row>
    <row r="32" spans="1:2" x14ac:dyDescent="0.2">
      <c r="A32" s="110" t="s">
        <v>236</v>
      </c>
    </row>
    <row r="33" spans="1:1" x14ac:dyDescent="0.2">
      <c r="A33" s="223" t="s">
        <v>243</v>
      </c>
    </row>
    <row r="34" spans="1:1" ht="21" x14ac:dyDescent="0.2">
      <c r="A34" s="181" t="s">
        <v>302</v>
      </c>
    </row>
    <row r="35" spans="1:1" ht="42" x14ac:dyDescent="0.2">
      <c r="A35" s="232" t="s">
        <v>303</v>
      </c>
    </row>
    <row r="36" spans="1:1" x14ac:dyDescent="0.2">
      <c r="A36" s="232" t="s">
        <v>304</v>
      </c>
    </row>
    <row r="37" spans="1:1" ht="31.5" x14ac:dyDescent="0.2">
      <c r="A37" s="232" t="s">
        <v>305</v>
      </c>
    </row>
    <row r="38" spans="1:1" ht="21" x14ac:dyDescent="0.2">
      <c r="A38" s="232" t="s">
        <v>306</v>
      </c>
    </row>
    <row r="39" spans="1:1" ht="31.5" x14ac:dyDescent="0.2">
      <c r="A39" s="232" t="s">
        <v>307</v>
      </c>
    </row>
    <row r="40" spans="1:1" ht="42" x14ac:dyDescent="0.2">
      <c r="A40" s="155" t="s">
        <v>166</v>
      </c>
    </row>
    <row r="41" spans="1:1" ht="63" x14ac:dyDescent="0.2">
      <c r="A41" s="187" t="s">
        <v>237</v>
      </c>
    </row>
    <row r="42" spans="1:1" ht="21" x14ac:dyDescent="0.2">
      <c r="A42" s="174" t="s">
        <v>162</v>
      </c>
    </row>
    <row r="43" spans="1:1" ht="42.75" x14ac:dyDescent="0.2">
      <c r="A43" s="142" t="s">
        <v>163</v>
      </c>
    </row>
    <row r="44" spans="1:1" ht="21" x14ac:dyDescent="0.2">
      <c r="A44" s="120" t="s">
        <v>164</v>
      </c>
    </row>
    <row r="45" spans="1:1" x14ac:dyDescent="0.2">
      <c r="A45" s="122"/>
    </row>
    <row r="46" spans="1:1" x14ac:dyDescent="0.2">
      <c r="A46" s="123" t="s">
        <v>132</v>
      </c>
    </row>
    <row r="47" spans="1:1" ht="24" x14ac:dyDescent="0.2">
      <c r="A47" s="124" t="s">
        <v>150</v>
      </c>
    </row>
    <row r="48" spans="1:1" ht="24" x14ac:dyDescent="0.2">
      <c r="A48" s="124" t="s">
        <v>151</v>
      </c>
    </row>
  </sheetData>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52"/>
  <dimension ref="A1:AI42"/>
  <sheetViews>
    <sheetView zoomScale="85" zoomScaleNormal="85" workbookViewId="0">
      <selection activeCell="D3" sqref="D3"/>
    </sheetView>
  </sheetViews>
  <sheetFormatPr defaultColWidth="9" defaultRowHeight="11.25" x14ac:dyDescent="0.2"/>
  <cols>
    <col min="1" max="1" width="21.42578125" style="29" customWidth="1"/>
    <col min="2" max="9" width="9" style="29"/>
    <col min="10" max="10" width="10.5703125" style="29" customWidth="1"/>
    <col min="11" max="16384" width="9" style="29"/>
  </cols>
  <sheetData>
    <row r="1" spans="1:35" ht="11.25" customHeight="1" x14ac:dyDescent="0.2">
      <c r="A1" s="339" t="s">
        <v>82</v>
      </c>
      <c r="B1" s="340"/>
      <c r="C1" s="340"/>
      <c r="D1" s="340"/>
      <c r="E1" s="340"/>
      <c r="J1"/>
      <c r="K1"/>
      <c r="L1"/>
      <c r="M1"/>
      <c r="N1"/>
      <c r="O1"/>
      <c r="P1"/>
      <c r="Q1"/>
      <c r="R1"/>
      <c r="S1"/>
      <c r="T1"/>
      <c r="U1"/>
      <c r="V1"/>
      <c r="W1"/>
      <c r="X1"/>
      <c r="Y1"/>
      <c r="Z1"/>
      <c r="AA1"/>
      <c r="AB1"/>
      <c r="AC1"/>
      <c r="AD1"/>
      <c r="AE1"/>
      <c r="AF1"/>
      <c r="AG1"/>
      <c r="AH1"/>
      <c r="AI1"/>
    </row>
    <row r="2" spans="1:35" s="39" customFormat="1" ht="11.25" customHeight="1" x14ac:dyDescent="0.2">
      <c r="A2" s="343" t="s">
        <v>80</v>
      </c>
      <c r="B2" s="343"/>
      <c r="C2" s="343"/>
      <c r="D2" s="343"/>
      <c r="E2" s="343"/>
      <c r="F2" s="343"/>
      <c r="G2" s="343"/>
      <c r="H2" s="343"/>
      <c r="I2" s="343"/>
      <c r="J2"/>
      <c r="K2"/>
      <c r="L2"/>
      <c r="M2"/>
      <c r="N2"/>
      <c r="O2"/>
      <c r="P2"/>
      <c r="Q2"/>
      <c r="R2"/>
      <c r="S2"/>
      <c r="T2"/>
      <c r="U2"/>
      <c r="V2"/>
      <c r="W2"/>
      <c r="X2"/>
      <c r="Y2"/>
      <c r="Z2"/>
      <c r="AA2"/>
      <c r="AB2"/>
      <c r="AC2"/>
      <c r="AD2"/>
      <c r="AE2"/>
      <c r="AF2"/>
      <c r="AG2"/>
      <c r="AH2"/>
      <c r="AI2"/>
    </row>
    <row r="3" spans="1:35" s="39" customFormat="1" ht="21.75" customHeight="1" x14ac:dyDescent="0.2">
      <c r="A3" s="35" t="s">
        <v>53</v>
      </c>
      <c r="B3" s="42" t="s">
        <v>66</v>
      </c>
      <c r="C3" s="42" t="s">
        <v>64</v>
      </c>
      <c r="D3" s="43" t="s">
        <v>89</v>
      </c>
      <c r="E3" s="43">
        <v>43901</v>
      </c>
      <c r="F3" s="43" t="s">
        <v>90</v>
      </c>
      <c r="G3" s="43" t="s">
        <v>91</v>
      </c>
      <c r="H3" s="43" t="s">
        <v>92</v>
      </c>
      <c r="I3" s="43" t="s">
        <v>93</v>
      </c>
      <c r="J3"/>
      <c r="K3"/>
      <c r="L3"/>
      <c r="M3"/>
      <c r="N3"/>
      <c r="O3"/>
      <c r="P3"/>
      <c r="Q3"/>
      <c r="R3"/>
      <c r="S3"/>
      <c r="T3"/>
      <c r="U3"/>
      <c r="V3"/>
      <c r="W3"/>
      <c r="X3"/>
      <c r="Y3"/>
      <c r="Z3"/>
      <c r="AA3"/>
      <c r="AB3"/>
      <c r="AC3"/>
      <c r="AD3"/>
      <c r="AE3"/>
      <c r="AF3"/>
      <c r="AG3"/>
      <c r="AH3"/>
      <c r="AI3"/>
    </row>
    <row r="4" spans="1:35" s="59" customFormat="1" ht="10.5" customHeight="1" x14ac:dyDescent="0.2">
      <c r="A4" s="58" t="s">
        <v>88</v>
      </c>
      <c r="B4" s="58"/>
      <c r="C4" s="58"/>
      <c r="D4" s="58"/>
      <c r="E4" s="58"/>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5" s="39" customFormat="1" ht="10.5" customHeight="1" x14ac:dyDescent="0.2">
      <c r="A5" s="46">
        <v>1</v>
      </c>
      <c r="B5" s="46" t="e">
        <f>'C завтраками| Bed and breakfast'!#REF!*0.9</f>
        <v>#REF!</v>
      </c>
      <c r="C5" s="46" t="e">
        <f>'C завтраками| Bed and breakfast'!#REF!*0.9</f>
        <v>#REF!</v>
      </c>
      <c r="D5" s="57" t="e">
        <f>'C завтраками| Bed and breakfast'!#REF!*0.9</f>
        <v>#REF!</v>
      </c>
      <c r="E5" s="57" t="e">
        <f>'C завтраками| Bed and breakfast'!#REF!*0.9</f>
        <v>#REF!</v>
      </c>
      <c r="F5" s="57" t="e">
        <f>'C завтраками| Bed and breakfast'!#REF!*0.9</f>
        <v>#REF!</v>
      </c>
      <c r="G5" s="57" t="e">
        <f>'C завтраками| Bed and breakfast'!#REF!*0.9</f>
        <v>#REF!</v>
      </c>
      <c r="H5" s="57" t="e">
        <f>'C завтраками| Bed and breakfast'!#REF!*0.9</f>
        <v>#REF!</v>
      </c>
      <c r="I5" s="57" t="e">
        <f>'C завтраками| Bed and breakfast'!#REF!*0.9</f>
        <v>#REF!</v>
      </c>
      <c r="J5"/>
      <c r="K5"/>
      <c r="L5"/>
      <c r="M5"/>
      <c r="N5"/>
      <c r="O5"/>
      <c r="P5"/>
      <c r="Q5"/>
      <c r="R5"/>
      <c r="S5"/>
      <c r="T5"/>
      <c r="U5"/>
      <c r="V5"/>
      <c r="W5"/>
      <c r="X5"/>
      <c r="Y5"/>
      <c r="Z5"/>
      <c r="AA5"/>
      <c r="AB5"/>
      <c r="AC5"/>
      <c r="AD5"/>
      <c r="AE5"/>
      <c r="AF5"/>
      <c r="AG5"/>
      <c r="AH5"/>
      <c r="AI5"/>
    </row>
    <row r="6" spans="1:35" s="39" customFormat="1" ht="10.5" customHeight="1" x14ac:dyDescent="0.2">
      <c r="A6" s="46">
        <v>2</v>
      </c>
      <c r="B6" s="46" t="e">
        <f>'C завтраками| Bed and breakfast'!#REF!*0.9</f>
        <v>#REF!</v>
      </c>
      <c r="C6" s="46" t="e">
        <f>'C завтраками| Bed and breakfast'!#REF!*0.9</f>
        <v>#REF!</v>
      </c>
      <c r="D6" s="57" t="e">
        <f>'C завтраками| Bed and breakfast'!#REF!*0.9</f>
        <v>#REF!</v>
      </c>
      <c r="E6" s="57" t="e">
        <f>'C завтраками| Bed and breakfast'!#REF!*0.9</f>
        <v>#REF!</v>
      </c>
      <c r="F6" s="57" t="e">
        <f>'C завтраками| Bed and breakfast'!#REF!*0.9</f>
        <v>#REF!</v>
      </c>
      <c r="G6" s="57" t="e">
        <f>'C завтраками| Bed and breakfast'!#REF!*0.9</f>
        <v>#REF!</v>
      </c>
      <c r="H6" s="57" t="e">
        <f>'C завтраками| Bed and breakfast'!#REF!*0.9</f>
        <v>#REF!</v>
      </c>
      <c r="I6" s="57" t="e">
        <f>'C завтраками| Bed and breakfast'!#REF!*0.9</f>
        <v>#REF!</v>
      </c>
      <c r="J6"/>
      <c r="K6"/>
      <c r="L6"/>
      <c r="M6"/>
      <c r="N6"/>
      <c r="O6"/>
      <c r="P6"/>
      <c r="Q6"/>
      <c r="R6"/>
      <c r="S6"/>
      <c r="T6"/>
      <c r="U6"/>
      <c r="V6"/>
      <c r="W6"/>
      <c r="X6"/>
      <c r="Y6"/>
      <c r="Z6"/>
      <c r="AA6"/>
      <c r="AB6"/>
      <c r="AC6"/>
      <c r="AD6"/>
      <c r="AE6"/>
      <c r="AF6"/>
      <c r="AG6"/>
      <c r="AH6"/>
      <c r="AI6"/>
    </row>
    <row r="7" spans="1:35" s="59" customFormat="1" ht="10.5" customHeight="1" x14ac:dyDescent="0.2">
      <c r="A7" s="58" t="s">
        <v>63</v>
      </c>
      <c r="B7" s="60"/>
      <c r="C7" s="60"/>
      <c r="D7" s="60"/>
      <c r="E7" s="60"/>
      <c r="F7" s="60"/>
      <c r="G7" s="60"/>
      <c r="H7" s="60"/>
      <c r="I7" s="60"/>
      <c r="J7" s="41"/>
      <c r="K7" s="41"/>
      <c r="L7" s="41"/>
      <c r="M7" s="41"/>
      <c r="N7" s="41"/>
      <c r="O7" s="41"/>
      <c r="P7" s="41"/>
      <c r="Q7" s="41"/>
      <c r="R7" s="41"/>
      <c r="S7" s="41"/>
      <c r="T7" s="41"/>
      <c r="U7" s="41"/>
      <c r="V7" s="41"/>
      <c r="W7" s="41"/>
      <c r="X7" s="41"/>
      <c r="Y7" s="41"/>
      <c r="Z7" s="41"/>
      <c r="AA7" s="41"/>
      <c r="AB7" s="41"/>
      <c r="AC7" s="41"/>
      <c r="AD7" s="41"/>
      <c r="AE7" s="41"/>
      <c r="AF7" s="41"/>
      <c r="AG7" s="41"/>
      <c r="AH7" s="41"/>
      <c r="AI7" s="41"/>
    </row>
    <row r="8" spans="1:35" s="39" customFormat="1" ht="10.5" customHeight="1" x14ac:dyDescent="0.2">
      <c r="A8" s="46">
        <v>1</v>
      </c>
      <c r="B8" s="46" t="e">
        <f>'C завтраками| Bed and breakfast'!#REF!*0.9</f>
        <v>#REF!</v>
      </c>
      <c r="C8" s="46" t="e">
        <f>'C завтраками| Bed and breakfast'!#REF!*0.9</f>
        <v>#REF!</v>
      </c>
      <c r="D8" s="57" t="e">
        <f>'C завтраками| Bed and breakfast'!#REF!*0.9</f>
        <v>#REF!</v>
      </c>
      <c r="E8" s="57" t="e">
        <f>'C завтраками| Bed and breakfast'!#REF!*0.9</f>
        <v>#REF!</v>
      </c>
      <c r="F8" s="57" t="e">
        <f>'C завтраками| Bed and breakfast'!#REF!*0.9</f>
        <v>#REF!</v>
      </c>
      <c r="G8" s="57" t="e">
        <f>'C завтраками| Bed and breakfast'!#REF!*0.9</f>
        <v>#REF!</v>
      </c>
      <c r="H8" s="57" t="e">
        <f>'C завтраками| Bed and breakfast'!#REF!*0.9</f>
        <v>#REF!</v>
      </c>
      <c r="I8" s="57" t="e">
        <f>'C завтраками| Bed and breakfast'!#REF!*0.9</f>
        <v>#REF!</v>
      </c>
      <c r="J8"/>
      <c r="K8"/>
      <c r="L8"/>
      <c r="M8"/>
      <c r="N8"/>
      <c r="O8"/>
      <c r="P8"/>
      <c r="Q8"/>
      <c r="R8"/>
      <c r="S8"/>
      <c r="T8"/>
      <c r="U8"/>
      <c r="V8"/>
      <c r="W8"/>
      <c r="X8"/>
      <c r="Y8"/>
      <c r="Z8"/>
      <c r="AA8"/>
      <c r="AB8"/>
      <c r="AC8"/>
      <c r="AD8"/>
      <c r="AE8"/>
      <c r="AF8"/>
      <c r="AG8"/>
      <c r="AH8"/>
      <c r="AI8"/>
    </row>
    <row r="9" spans="1:35" s="39" customFormat="1" ht="10.5" customHeight="1" x14ac:dyDescent="0.2">
      <c r="A9" s="46">
        <v>2</v>
      </c>
      <c r="B9" s="46" t="e">
        <f>'C завтраками| Bed and breakfast'!#REF!*0.9</f>
        <v>#REF!</v>
      </c>
      <c r="C9" s="46" t="e">
        <f>'C завтраками| Bed and breakfast'!#REF!*0.9</f>
        <v>#REF!</v>
      </c>
      <c r="D9" s="57" t="e">
        <f>'C завтраками| Bed and breakfast'!#REF!*0.9</f>
        <v>#REF!</v>
      </c>
      <c r="E9" s="57" t="e">
        <f>'C завтраками| Bed and breakfast'!#REF!*0.9</f>
        <v>#REF!</v>
      </c>
      <c r="F9" s="57" t="e">
        <f>'C завтраками| Bed and breakfast'!#REF!*0.9</f>
        <v>#REF!</v>
      </c>
      <c r="G9" s="57" t="e">
        <f>'C завтраками| Bed and breakfast'!#REF!*0.9</f>
        <v>#REF!</v>
      </c>
      <c r="H9" s="57" t="e">
        <f>'C завтраками| Bed and breakfast'!#REF!*0.9</f>
        <v>#REF!</v>
      </c>
      <c r="I9" s="57" t="e">
        <f>'C завтраками| Bed and breakfast'!#REF!*0.9</f>
        <v>#REF!</v>
      </c>
      <c r="J9"/>
      <c r="K9"/>
      <c r="L9"/>
      <c r="M9"/>
      <c r="N9"/>
      <c r="O9"/>
      <c r="P9"/>
      <c r="Q9"/>
      <c r="R9"/>
      <c r="S9"/>
      <c r="T9"/>
      <c r="U9"/>
      <c r="V9"/>
      <c r="W9"/>
      <c r="X9"/>
      <c r="Y9"/>
      <c r="Z9"/>
      <c r="AA9"/>
      <c r="AB9"/>
      <c r="AC9"/>
      <c r="AD9"/>
      <c r="AE9"/>
      <c r="AF9"/>
      <c r="AG9"/>
      <c r="AH9"/>
      <c r="AI9"/>
    </row>
    <row r="10" spans="1:35" s="59" customFormat="1" ht="10.5" customHeight="1" x14ac:dyDescent="0.2">
      <c r="A10" s="58" t="s">
        <v>81</v>
      </c>
      <c r="B10" s="60"/>
      <c r="C10" s="60"/>
      <c r="D10" s="60"/>
      <c r="E10" s="60"/>
      <c r="F10" s="60"/>
      <c r="G10" s="60"/>
      <c r="H10" s="60"/>
      <c r="I10" s="60"/>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row>
    <row r="11" spans="1:35" s="39" customFormat="1" ht="10.5" customHeight="1" x14ac:dyDescent="0.2">
      <c r="A11" s="46">
        <v>1</v>
      </c>
      <c r="B11" s="46" t="e">
        <f>'C завтраками| Bed and breakfast'!#REF!*0.9</f>
        <v>#REF!</v>
      </c>
      <c r="C11" s="46" t="e">
        <f>'C завтраками| Bed and breakfast'!#REF!*0.9</f>
        <v>#REF!</v>
      </c>
      <c r="D11" s="57" t="e">
        <f>'C завтраками| Bed and breakfast'!#REF!*0.9</f>
        <v>#REF!</v>
      </c>
      <c r="E11" s="57" t="e">
        <f>'C завтраками| Bed and breakfast'!#REF!*0.9</f>
        <v>#REF!</v>
      </c>
      <c r="F11" s="57" t="e">
        <f>'C завтраками| Bed and breakfast'!#REF!*0.9</f>
        <v>#REF!</v>
      </c>
      <c r="G11" s="57" t="e">
        <f>'C завтраками| Bed and breakfast'!#REF!*0.9</f>
        <v>#REF!</v>
      </c>
      <c r="H11" s="57" t="e">
        <f>'C завтраками| Bed and breakfast'!#REF!*0.9</f>
        <v>#REF!</v>
      </c>
      <c r="I11" s="57" t="e">
        <f>'C завтраками| Bed and breakfast'!#REF!*0.9</f>
        <v>#REF!</v>
      </c>
      <c r="J11"/>
      <c r="K11"/>
      <c r="L11"/>
      <c r="M11"/>
      <c r="N11"/>
      <c r="O11"/>
      <c r="P11"/>
      <c r="Q11"/>
      <c r="R11"/>
      <c r="S11"/>
      <c r="T11"/>
      <c r="U11"/>
      <c r="V11"/>
      <c r="W11"/>
      <c r="X11"/>
      <c r="Y11"/>
      <c r="Z11"/>
      <c r="AA11"/>
      <c r="AB11"/>
      <c r="AC11"/>
      <c r="AD11"/>
      <c r="AE11"/>
      <c r="AF11"/>
      <c r="AG11"/>
      <c r="AH11"/>
      <c r="AI11"/>
    </row>
    <row r="12" spans="1:35" s="39" customFormat="1" ht="10.5" customHeight="1" x14ac:dyDescent="0.2">
      <c r="A12" s="46">
        <v>2</v>
      </c>
      <c r="B12" s="46" t="e">
        <f>'C завтраками| Bed and breakfast'!#REF!*0.9</f>
        <v>#REF!</v>
      </c>
      <c r="C12" s="46" t="e">
        <f>'C завтраками| Bed and breakfast'!#REF!*0.9</f>
        <v>#REF!</v>
      </c>
      <c r="D12" s="57" t="e">
        <f>'C завтраками| Bed and breakfast'!#REF!*0.9</f>
        <v>#REF!</v>
      </c>
      <c r="E12" s="57" t="e">
        <f>'C завтраками| Bed and breakfast'!#REF!*0.9</f>
        <v>#REF!</v>
      </c>
      <c r="F12" s="57" t="e">
        <f>'C завтраками| Bed and breakfast'!#REF!*0.9</f>
        <v>#REF!</v>
      </c>
      <c r="G12" s="57" t="e">
        <f>'C завтраками| Bed and breakfast'!#REF!*0.9</f>
        <v>#REF!</v>
      </c>
      <c r="H12" s="57" t="e">
        <f>'C завтраками| Bed and breakfast'!#REF!*0.9</f>
        <v>#REF!</v>
      </c>
      <c r="I12" s="57" t="e">
        <f>'C завтраками| Bed and breakfast'!#REF!*0.9</f>
        <v>#REF!</v>
      </c>
      <c r="J12"/>
      <c r="K12"/>
      <c r="L12"/>
      <c r="M12"/>
      <c r="N12"/>
      <c r="O12"/>
      <c r="P12"/>
      <c r="Q12"/>
      <c r="R12"/>
      <c r="S12"/>
      <c r="T12"/>
      <c r="U12"/>
      <c r="V12"/>
      <c r="W12"/>
      <c r="X12"/>
      <c r="Y12"/>
      <c r="Z12"/>
      <c r="AA12"/>
      <c r="AB12"/>
      <c r="AC12"/>
      <c r="AD12"/>
      <c r="AE12"/>
      <c r="AF12"/>
      <c r="AG12"/>
      <c r="AH12"/>
      <c r="AI12"/>
    </row>
    <row r="13" spans="1:35" s="59" customFormat="1" ht="10.5" customHeight="1" x14ac:dyDescent="0.2">
      <c r="A13" s="58" t="s">
        <v>85</v>
      </c>
      <c r="B13" s="60"/>
      <c r="C13" s="60"/>
      <c r="D13" s="60"/>
      <c r="E13" s="60"/>
      <c r="F13" s="60"/>
      <c r="G13" s="60"/>
      <c r="H13" s="60"/>
      <c r="I13" s="60"/>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row>
    <row r="14" spans="1:35" s="39" customFormat="1" ht="10.5" customHeight="1" x14ac:dyDescent="0.2">
      <c r="A14" s="46" t="s">
        <v>78</v>
      </c>
      <c r="B14" s="46" t="e">
        <f>'C завтраками| Bed and breakfast'!#REF!*0.9</f>
        <v>#REF!</v>
      </c>
      <c r="C14" s="46" t="e">
        <f>'C завтраками| Bed and breakfast'!#REF!*0.9</f>
        <v>#REF!</v>
      </c>
      <c r="D14" s="57" t="e">
        <f>'C завтраками| Bed and breakfast'!#REF!*0.9</f>
        <v>#REF!</v>
      </c>
      <c r="E14" s="57" t="e">
        <f>'C завтраками| Bed and breakfast'!#REF!*0.9</f>
        <v>#REF!</v>
      </c>
      <c r="F14" s="57" t="e">
        <f>'C завтраками| Bed and breakfast'!#REF!*0.9</f>
        <v>#REF!</v>
      </c>
      <c r="G14" s="57" t="e">
        <f>'C завтраками| Bed and breakfast'!#REF!*0.9</f>
        <v>#REF!</v>
      </c>
      <c r="H14" s="57" t="e">
        <f>'C завтраками| Bed and breakfast'!#REF!*0.9</f>
        <v>#REF!</v>
      </c>
      <c r="I14" s="57" t="e">
        <f>'C завтраками| Bed and breakfast'!#REF!*0.9</f>
        <v>#REF!</v>
      </c>
      <c r="J14"/>
      <c r="K14"/>
      <c r="L14"/>
      <c r="M14"/>
      <c r="N14"/>
      <c r="O14"/>
      <c r="P14"/>
      <c r="Q14"/>
      <c r="R14"/>
      <c r="S14"/>
      <c r="T14"/>
      <c r="U14"/>
      <c r="V14"/>
      <c r="W14"/>
      <c r="X14"/>
      <c r="Y14"/>
      <c r="Z14"/>
      <c r="AA14"/>
      <c r="AB14"/>
      <c r="AC14"/>
      <c r="AD14"/>
      <c r="AE14"/>
      <c r="AF14"/>
      <c r="AG14"/>
      <c r="AH14"/>
      <c r="AI14"/>
    </row>
    <row r="15" spans="1:35" s="59" customFormat="1" ht="10.5" customHeight="1" x14ac:dyDescent="0.2">
      <c r="A15" s="58" t="s">
        <v>86</v>
      </c>
      <c r="B15" s="60"/>
      <c r="C15" s="60"/>
      <c r="D15" s="60"/>
      <c r="E15" s="60"/>
      <c r="F15" s="60"/>
      <c r="G15" s="60"/>
      <c r="H15" s="60"/>
      <c r="I15" s="60"/>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row>
    <row r="16" spans="1:35" s="39" customFormat="1" ht="10.5" customHeight="1" x14ac:dyDescent="0.2">
      <c r="A16" s="46" t="s">
        <v>67</v>
      </c>
      <c r="B16" s="46" t="e">
        <f>'C завтраками| Bed and breakfast'!#REF!*0.9</f>
        <v>#REF!</v>
      </c>
      <c r="C16" s="46" t="e">
        <f>'C завтраками| Bed and breakfast'!#REF!*0.9</f>
        <v>#REF!</v>
      </c>
      <c r="D16" s="57" t="e">
        <f>'C завтраками| Bed and breakfast'!#REF!*0.9</f>
        <v>#REF!</v>
      </c>
      <c r="E16" s="57" t="e">
        <f>'C завтраками| Bed and breakfast'!#REF!*0.9</f>
        <v>#REF!</v>
      </c>
      <c r="F16" s="57" t="e">
        <f>'C завтраками| Bed and breakfast'!#REF!*0.9</f>
        <v>#REF!</v>
      </c>
      <c r="G16" s="57" t="e">
        <f>'C завтраками| Bed and breakfast'!#REF!*0.9</f>
        <v>#REF!</v>
      </c>
      <c r="H16" s="57" t="e">
        <f>'C завтраками| Bed and breakfast'!#REF!*0.9</f>
        <v>#REF!</v>
      </c>
      <c r="I16" s="57" t="e">
        <f>'C завтраками| Bed and breakfast'!#REF!*0.9</f>
        <v>#REF!</v>
      </c>
      <c r="J16"/>
      <c r="K16"/>
      <c r="L16"/>
      <c r="M16"/>
      <c r="N16"/>
      <c r="O16"/>
      <c r="P16"/>
      <c r="Q16"/>
      <c r="R16"/>
      <c r="S16"/>
      <c r="T16"/>
      <c r="U16"/>
      <c r="V16"/>
      <c r="W16"/>
      <c r="X16"/>
      <c r="Y16"/>
      <c r="Z16"/>
      <c r="AA16"/>
      <c r="AB16"/>
      <c r="AC16"/>
      <c r="AD16"/>
      <c r="AE16"/>
      <c r="AF16"/>
      <c r="AG16"/>
      <c r="AH16"/>
      <c r="AI16"/>
    </row>
    <row r="17" spans="1:35" s="39" customFormat="1" ht="11.25" customHeight="1" x14ac:dyDescent="0.2">
      <c r="A17" s="38"/>
      <c r="B17" s="38"/>
      <c r="C17" s="38"/>
      <c r="D17" s="38"/>
      <c r="E17" s="38"/>
      <c r="J17"/>
      <c r="K17"/>
      <c r="L17"/>
      <c r="M17"/>
      <c r="N17"/>
      <c r="O17"/>
      <c r="P17"/>
      <c r="Q17"/>
      <c r="R17"/>
      <c r="S17"/>
      <c r="T17"/>
      <c r="U17"/>
      <c r="V17"/>
      <c r="W17"/>
      <c r="X17"/>
      <c r="Y17"/>
      <c r="Z17"/>
      <c r="AA17"/>
      <c r="AB17"/>
      <c r="AC17"/>
      <c r="AD17"/>
      <c r="AE17"/>
      <c r="AF17"/>
      <c r="AG17"/>
      <c r="AH17"/>
      <c r="AI17"/>
    </row>
    <row r="18" spans="1:35" ht="11.25" customHeight="1" x14ac:dyDescent="0.2">
      <c r="A18" s="344" t="s">
        <v>79</v>
      </c>
      <c r="B18" s="344"/>
      <c r="C18" s="344"/>
      <c r="D18" s="344"/>
      <c r="E18" s="344"/>
      <c r="F18" s="344"/>
      <c r="G18" s="344"/>
      <c r="H18" s="344"/>
      <c r="I18" s="344"/>
      <c r="J18"/>
      <c r="K18"/>
      <c r="L18"/>
      <c r="M18"/>
      <c r="N18"/>
      <c r="O18"/>
      <c r="P18"/>
      <c r="Q18"/>
      <c r="R18"/>
      <c r="S18"/>
      <c r="T18"/>
      <c r="U18"/>
      <c r="V18"/>
      <c r="W18"/>
      <c r="X18"/>
      <c r="Y18"/>
      <c r="Z18"/>
      <c r="AA18"/>
      <c r="AB18"/>
      <c r="AC18"/>
      <c r="AD18"/>
      <c r="AE18"/>
      <c r="AF18"/>
      <c r="AG18"/>
      <c r="AH18"/>
      <c r="AI18"/>
    </row>
    <row r="19" spans="1:35" s="30" customFormat="1" ht="23.25" customHeight="1" x14ac:dyDescent="0.2">
      <c r="A19" s="35" t="s">
        <v>53</v>
      </c>
      <c r="B19" s="54" t="str">
        <f>B3</f>
        <v>01.03.2020-05.03.2020</v>
      </c>
      <c r="C19" s="54" t="str">
        <f t="shared" ref="C19:I19" si="0">C3</f>
        <v>06.03.2020-08.03.2020</v>
      </c>
      <c r="D19" s="55" t="str">
        <f t="shared" si="0"/>
        <v>09.03.2020-10.03.2020</v>
      </c>
      <c r="E19" s="43">
        <f t="shared" si="0"/>
        <v>43901</v>
      </c>
      <c r="F19" s="55" t="str">
        <f t="shared" si="0"/>
        <v>12.03.2020-14.03.2020</v>
      </c>
      <c r="G19" s="55" t="str">
        <f t="shared" si="0"/>
        <v>15.03.2020-20.03.2020</v>
      </c>
      <c r="H19" s="55" t="str">
        <f t="shared" si="0"/>
        <v>21.03.2020-24.03.2020</v>
      </c>
      <c r="I19" s="55" t="str">
        <f t="shared" si="0"/>
        <v>25.03.2020-31.03.2020</v>
      </c>
      <c r="J19"/>
      <c r="K19"/>
      <c r="L19"/>
      <c r="M19"/>
      <c r="N19"/>
      <c r="O19"/>
      <c r="P19"/>
      <c r="Q19"/>
      <c r="R19"/>
      <c r="S19"/>
      <c r="T19"/>
      <c r="U19"/>
      <c r="V19"/>
      <c r="W19"/>
      <c r="X19"/>
      <c r="Y19"/>
      <c r="Z19"/>
      <c r="AA19"/>
      <c r="AB19"/>
      <c r="AC19"/>
      <c r="AD19"/>
      <c r="AE19"/>
      <c r="AF19"/>
      <c r="AG19"/>
      <c r="AH19"/>
      <c r="AI19"/>
    </row>
    <row r="20" spans="1:35" s="37" customFormat="1" ht="9.75" customHeight="1" x14ac:dyDescent="0.2">
      <c r="A20" s="31" t="s">
        <v>83</v>
      </c>
      <c r="B20" s="61"/>
      <c r="C20" s="61"/>
      <c r="D20" s="61"/>
      <c r="E20" s="61"/>
      <c r="J20"/>
      <c r="K20"/>
      <c r="L20"/>
      <c r="M20"/>
      <c r="N20"/>
      <c r="O20"/>
      <c r="P20"/>
      <c r="Q20"/>
      <c r="R20"/>
      <c r="S20"/>
      <c r="T20"/>
      <c r="U20"/>
      <c r="V20"/>
      <c r="W20"/>
      <c r="X20"/>
      <c r="Y20"/>
      <c r="Z20"/>
      <c r="AA20"/>
      <c r="AB20"/>
      <c r="AC20"/>
      <c r="AD20"/>
      <c r="AE20"/>
      <c r="AF20"/>
      <c r="AG20"/>
      <c r="AH20"/>
      <c r="AI20"/>
    </row>
    <row r="21" spans="1:35" ht="9.75" customHeight="1" x14ac:dyDescent="0.2">
      <c r="A21" s="32">
        <v>1</v>
      </c>
      <c r="B21" s="33" t="e">
        <f>B5*0.85</f>
        <v>#REF!</v>
      </c>
      <c r="C21" s="33" t="e">
        <f t="shared" ref="C21:I21" si="1">C5*0.85</f>
        <v>#REF!</v>
      </c>
      <c r="D21" s="56" t="e">
        <f t="shared" si="1"/>
        <v>#REF!</v>
      </c>
      <c r="E21" s="56" t="e">
        <f t="shared" si="1"/>
        <v>#REF!</v>
      </c>
      <c r="F21" s="56" t="e">
        <f t="shared" si="1"/>
        <v>#REF!</v>
      </c>
      <c r="G21" s="56" t="e">
        <f t="shared" si="1"/>
        <v>#REF!</v>
      </c>
      <c r="H21" s="56" t="e">
        <f t="shared" si="1"/>
        <v>#REF!</v>
      </c>
      <c r="I21" s="56" t="e">
        <f t="shared" si="1"/>
        <v>#REF!</v>
      </c>
      <c r="J21"/>
      <c r="K21"/>
      <c r="L21"/>
      <c r="M21"/>
      <c r="N21"/>
      <c r="O21"/>
      <c r="P21"/>
      <c r="Q21"/>
      <c r="R21"/>
      <c r="S21"/>
      <c r="T21"/>
      <c r="U21"/>
      <c r="V21"/>
      <c r="W21"/>
      <c r="X21"/>
      <c r="Y21"/>
      <c r="Z21"/>
      <c r="AA21"/>
      <c r="AB21"/>
      <c r="AC21"/>
      <c r="AD21"/>
      <c r="AE21"/>
      <c r="AF21"/>
      <c r="AG21"/>
      <c r="AH21"/>
      <c r="AI21"/>
    </row>
    <row r="22" spans="1:35" ht="9.75" customHeight="1" x14ac:dyDescent="0.2">
      <c r="A22" s="32">
        <v>2</v>
      </c>
      <c r="B22" s="33" t="e">
        <f t="shared" ref="B22:I32" si="2">B6*0.85</f>
        <v>#REF!</v>
      </c>
      <c r="C22" s="33" t="e">
        <f t="shared" si="2"/>
        <v>#REF!</v>
      </c>
      <c r="D22" s="56" t="e">
        <f t="shared" si="2"/>
        <v>#REF!</v>
      </c>
      <c r="E22" s="56" t="e">
        <f t="shared" si="2"/>
        <v>#REF!</v>
      </c>
      <c r="F22" s="56" t="e">
        <f t="shared" si="2"/>
        <v>#REF!</v>
      </c>
      <c r="G22" s="56" t="e">
        <f t="shared" si="2"/>
        <v>#REF!</v>
      </c>
      <c r="H22" s="56" t="e">
        <f t="shared" si="2"/>
        <v>#REF!</v>
      </c>
      <c r="I22" s="56" t="e">
        <f t="shared" si="2"/>
        <v>#REF!</v>
      </c>
      <c r="J22"/>
      <c r="K22"/>
      <c r="L22"/>
      <c r="M22"/>
      <c r="N22"/>
      <c r="O22"/>
      <c r="P22"/>
      <c r="Q22"/>
      <c r="R22"/>
      <c r="S22"/>
      <c r="T22"/>
      <c r="U22"/>
      <c r="V22"/>
      <c r="W22"/>
      <c r="X22"/>
      <c r="Y22"/>
      <c r="Z22"/>
      <c r="AA22"/>
      <c r="AB22"/>
      <c r="AC22"/>
      <c r="AD22"/>
      <c r="AE22"/>
      <c r="AF22"/>
      <c r="AG22"/>
      <c r="AH22"/>
      <c r="AI22"/>
    </row>
    <row r="23" spans="1:35" s="37" customFormat="1" ht="9.75" customHeight="1" x14ac:dyDescent="0.2">
      <c r="A23" s="31" t="s">
        <v>63</v>
      </c>
      <c r="B23" s="61"/>
      <c r="C23" s="61"/>
      <c r="D23" s="61"/>
      <c r="E23" s="61"/>
      <c r="F23" s="61"/>
      <c r="G23" s="61"/>
      <c r="H23" s="61"/>
      <c r="I23" s="61"/>
      <c r="J23"/>
      <c r="K23"/>
      <c r="L23"/>
      <c r="M23"/>
      <c r="N23"/>
      <c r="O23"/>
      <c r="P23"/>
      <c r="Q23"/>
      <c r="R23"/>
      <c r="S23"/>
      <c r="T23"/>
      <c r="U23"/>
      <c r="V23"/>
      <c r="W23"/>
      <c r="X23"/>
      <c r="Y23"/>
      <c r="Z23"/>
      <c r="AA23"/>
      <c r="AB23"/>
      <c r="AC23"/>
      <c r="AD23"/>
      <c r="AE23"/>
      <c r="AF23"/>
      <c r="AG23"/>
      <c r="AH23"/>
      <c r="AI23"/>
    </row>
    <row r="24" spans="1:35" ht="9.75" customHeight="1" x14ac:dyDescent="0.2">
      <c r="A24" s="32">
        <v>1</v>
      </c>
      <c r="B24" s="33" t="e">
        <f t="shared" si="2"/>
        <v>#REF!</v>
      </c>
      <c r="C24" s="33" t="e">
        <f t="shared" si="2"/>
        <v>#REF!</v>
      </c>
      <c r="D24" s="56" t="e">
        <f t="shared" si="2"/>
        <v>#REF!</v>
      </c>
      <c r="E24" s="56" t="e">
        <f t="shared" si="2"/>
        <v>#REF!</v>
      </c>
      <c r="F24" s="56" t="e">
        <f t="shared" si="2"/>
        <v>#REF!</v>
      </c>
      <c r="G24" s="56" t="e">
        <f t="shared" si="2"/>
        <v>#REF!</v>
      </c>
      <c r="H24" s="56" t="e">
        <f t="shared" si="2"/>
        <v>#REF!</v>
      </c>
      <c r="I24" s="56" t="e">
        <f t="shared" si="2"/>
        <v>#REF!</v>
      </c>
      <c r="J24"/>
      <c r="K24"/>
      <c r="L24"/>
      <c r="M24"/>
      <c r="N24"/>
      <c r="O24"/>
      <c r="P24"/>
      <c r="Q24"/>
      <c r="R24"/>
      <c r="S24"/>
      <c r="T24"/>
      <c r="U24"/>
      <c r="V24"/>
      <c r="W24"/>
      <c r="X24"/>
      <c r="Y24"/>
      <c r="Z24"/>
      <c r="AA24"/>
      <c r="AB24"/>
      <c r="AC24"/>
      <c r="AD24"/>
      <c r="AE24"/>
      <c r="AF24"/>
      <c r="AG24"/>
      <c r="AH24"/>
      <c r="AI24"/>
    </row>
    <row r="25" spans="1:35" ht="9.75" customHeight="1" x14ac:dyDescent="0.2">
      <c r="A25" s="32">
        <v>2</v>
      </c>
      <c r="B25" s="33" t="e">
        <f t="shared" si="2"/>
        <v>#REF!</v>
      </c>
      <c r="C25" s="33" t="e">
        <f t="shared" si="2"/>
        <v>#REF!</v>
      </c>
      <c r="D25" s="56" t="e">
        <f t="shared" si="2"/>
        <v>#REF!</v>
      </c>
      <c r="E25" s="56" t="e">
        <f t="shared" si="2"/>
        <v>#REF!</v>
      </c>
      <c r="F25" s="56" t="e">
        <f t="shared" si="2"/>
        <v>#REF!</v>
      </c>
      <c r="G25" s="56" t="e">
        <f t="shared" si="2"/>
        <v>#REF!</v>
      </c>
      <c r="H25" s="56" t="e">
        <f t="shared" si="2"/>
        <v>#REF!</v>
      </c>
      <c r="I25" s="56" t="e">
        <f t="shared" si="2"/>
        <v>#REF!</v>
      </c>
      <c r="J25"/>
      <c r="K25"/>
      <c r="L25"/>
      <c r="M25"/>
      <c r="N25"/>
      <c r="O25"/>
      <c r="P25"/>
      <c r="Q25"/>
      <c r="R25"/>
      <c r="S25"/>
      <c r="T25"/>
      <c r="U25"/>
      <c r="V25"/>
      <c r="W25"/>
      <c r="X25"/>
      <c r="Y25"/>
      <c r="Z25"/>
      <c r="AA25"/>
      <c r="AB25"/>
      <c r="AC25"/>
      <c r="AD25"/>
      <c r="AE25"/>
      <c r="AF25"/>
      <c r="AG25"/>
      <c r="AH25"/>
      <c r="AI25"/>
    </row>
    <row r="26" spans="1:35" s="37" customFormat="1" ht="9.75" customHeight="1" x14ac:dyDescent="0.2">
      <c r="A26" s="31" t="s">
        <v>30</v>
      </c>
      <c r="B26" s="61"/>
      <c r="C26" s="61"/>
      <c r="D26" s="61"/>
      <c r="E26" s="61"/>
      <c r="F26" s="61"/>
      <c r="G26" s="61"/>
      <c r="H26" s="61"/>
      <c r="I26" s="61"/>
      <c r="J26"/>
      <c r="K26"/>
      <c r="L26"/>
      <c r="M26"/>
      <c r="N26"/>
      <c r="O26"/>
      <c r="P26"/>
      <c r="Q26"/>
      <c r="R26"/>
      <c r="S26"/>
      <c r="T26"/>
      <c r="U26"/>
      <c r="V26"/>
      <c r="W26"/>
      <c r="X26"/>
      <c r="Y26"/>
      <c r="Z26"/>
      <c r="AA26"/>
      <c r="AB26"/>
      <c r="AC26"/>
      <c r="AD26"/>
      <c r="AE26"/>
      <c r="AF26"/>
      <c r="AG26"/>
      <c r="AH26"/>
      <c r="AI26"/>
    </row>
    <row r="27" spans="1:35" ht="9.75" customHeight="1" x14ac:dyDescent="0.2">
      <c r="A27" s="32">
        <v>1</v>
      </c>
      <c r="B27" s="33" t="e">
        <f t="shared" si="2"/>
        <v>#REF!</v>
      </c>
      <c r="C27" s="33" t="e">
        <f t="shared" si="2"/>
        <v>#REF!</v>
      </c>
      <c r="D27" s="56" t="e">
        <f t="shared" si="2"/>
        <v>#REF!</v>
      </c>
      <c r="E27" s="56" t="e">
        <f t="shared" si="2"/>
        <v>#REF!</v>
      </c>
      <c r="F27" s="56" t="e">
        <f t="shared" si="2"/>
        <v>#REF!</v>
      </c>
      <c r="G27" s="56" t="e">
        <f t="shared" si="2"/>
        <v>#REF!</v>
      </c>
      <c r="H27" s="56" t="e">
        <f t="shared" si="2"/>
        <v>#REF!</v>
      </c>
      <c r="I27" s="56" t="e">
        <f t="shared" si="2"/>
        <v>#REF!</v>
      </c>
      <c r="J27"/>
      <c r="K27"/>
      <c r="L27"/>
      <c r="M27"/>
      <c r="N27"/>
      <c r="O27"/>
      <c r="P27"/>
      <c r="Q27"/>
      <c r="R27"/>
      <c r="S27"/>
      <c r="T27"/>
      <c r="U27"/>
      <c r="V27"/>
      <c r="W27"/>
      <c r="X27"/>
      <c r="Y27"/>
      <c r="Z27"/>
      <c r="AA27"/>
      <c r="AB27"/>
      <c r="AC27"/>
      <c r="AD27"/>
      <c r="AE27"/>
      <c r="AF27"/>
      <c r="AG27"/>
      <c r="AH27"/>
      <c r="AI27"/>
    </row>
    <row r="28" spans="1:35" ht="9.75" customHeight="1" x14ac:dyDescent="0.2">
      <c r="A28" s="32">
        <v>2</v>
      </c>
      <c r="B28" s="33" t="e">
        <f t="shared" si="2"/>
        <v>#REF!</v>
      </c>
      <c r="C28" s="33" t="e">
        <f t="shared" si="2"/>
        <v>#REF!</v>
      </c>
      <c r="D28" s="56" t="e">
        <f t="shared" si="2"/>
        <v>#REF!</v>
      </c>
      <c r="E28" s="56" t="e">
        <f t="shared" si="2"/>
        <v>#REF!</v>
      </c>
      <c r="F28" s="56" t="e">
        <f t="shared" si="2"/>
        <v>#REF!</v>
      </c>
      <c r="G28" s="56" t="e">
        <f t="shared" si="2"/>
        <v>#REF!</v>
      </c>
      <c r="H28" s="56" t="e">
        <f t="shared" si="2"/>
        <v>#REF!</v>
      </c>
      <c r="I28" s="56" t="e">
        <f t="shared" si="2"/>
        <v>#REF!</v>
      </c>
      <c r="J28"/>
      <c r="K28"/>
      <c r="L28"/>
      <c r="M28"/>
      <c r="N28"/>
      <c r="O28"/>
      <c r="P28"/>
      <c r="Q28"/>
      <c r="R28"/>
      <c r="S28"/>
      <c r="T28"/>
      <c r="U28"/>
      <c r="V28"/>
      <c r="W28"/>
      <c r="X28"/>
      <c r="Y28"/>
      <c r="Z28"/>
      <c r="AA28"/>
      <c r="AB28"/>
      <c r="AC28"/>
      <c r="AD28"/>
      <c r="AE28"/>
      <c r="AF28"/>
      <c r="AG28"/>
      <c r="AH28"/>
      <c r="AI28"/>
    </row>
    <row r="29" spans="1:35" s="37" customFormat="1" ht="9.75" customHeight="1" x14ac:dyDescent="0.2">
      <c r="A29" s="31" t="s">
        <v>65</v>
      </c>
      <c r="B29" s="61"/>
      <c r="C29" s="61"/>
      <c r="D29" s="61"/>
      <c r="E29" s="61"/>
      <c r="F29" s="61"/>
      <c r="G29" s="61"/>
      <c r="H29" s="61"/>
      <c r="I29" s="61"/>
      <c r="J29"/>
      <c r="K29"/>
      <c r="L29"/>
      <c r="M29"/>
      <c r="N29"/>
      <c r="O29"/>
      <c r="P29"/>
      <c r="Q29"/>
      <c r="R29"/>
      <c r="S29"/>
      <c r="T29"/>
      <c r="U29"/>
      <c r="V29"/>
      <c r="W29"/>
      <c r="X29"/>
      <c r="Y29"/>
      <c r="Z29"/>
      <c r="AA29"/>
      <c r="AB29"/>
      <c r="AC29"/>
      <c r="AD29"/>
      <c r="AE29"/>
      <c r="AF29"/>
      <c r="AG29"/>
      <c r="AH29"/>
      <c r="AI29"/>
    </row>
    <row r="30" spans="1:35" ht="9.75" customHeight="1" x14ac:dyDescent="0.2">
      <c r="A30" s="44" t="s">
        <v>78</v>
      </c>
      <c r="B30" s="33" t="e">
        <f t="shared" si="2"/>
        <v>#REF!</v>
      </c>
      <c r="C30" s="33" t="e">
        <f t="shared" si="2"/>
        <v>#REF!</v>
      </c>
      <c r="D30" s="56" t="e">
        <f t="shared" si="2"/>
        <v>#REF!</v>
      </c>
      <c r="E30" s="56" t="e">
        <f t="shared" si="2"/>
        <v>#REF!</v>
      </c>
      <c r="F30" s="56" t="e">
        <f t="shared" si="2"/>
        <v>#REF!</v>
      </c>
      <c r="G30" s="56" t="e">
        <f t="shared" si="2"/>
        <v>#REF!</v>
      </c>
      <c r="H30" s="56" t="e">
        <f t="shared" si="2"/>
        <v>#REF!</v>
      </c>
      <c r="I30" s="56" t="e">
        <f t="shared" si="2"/>
        <v>#REF!</v>
      </c>
      <c r="J30"/>
      <c r="K30"/>
      <c r="L30"/>
      <c r="M30"/>
      <c r="N30"/>
      <c r="O30"/>
      <c r="P30"/>
      <c r="Q30"/>
      <c r="R30"/>
      <c r="S30"/>
      <c r="T30"/>
      <c r="U30"/>
      <c r="V30"/>
      <c r="W30"/>
      <c r="X30"/>
      <c r="Y30"/>
      <c r="Z30"/>
      <c r="AA30"/>
      <c r="AB30"/>
      <c r="AC30"/>
      <c r="AD30"/>
      <c r="AE30"/>
      <c r="AF30"/>
      <c r="AG30"/>
      <c r="AH30"/>
      <c r="AI30"/>
    </row>
    <row r="31" spans="1:35" s="37" customFormat="1" ht="9.75" customHeight="1" x14ac:dyDescent="0.2">
      <c r="A31" s="31" t="s">
        <v>36</v>
      </c>
      <c r="B31" s="61"/>
      <c r="C31" s="61"/>
      <c r="D31" s="61"/>
      <c r="E31" s="61"/>
      <c r="F31" s="61"/>
      <c r="G31" s="61"/>
      <c r="H31" s="61"/>
      <c r="I31" s="61"/>
      <c r="J31"/>
      <c r="K31"/>
      <c r="L31"/>
      <c r="M31"/>
      <c r="N31"/>
      <c r="O31"/>
      <c r="P31"/>
      <c r="Q31"/>
      <c r="R31"/>
      <c r="S31"/>
      <c r="T31"/>
      <c r="U31"/>
      <c r="V31"/>
      <c r="W31"/>
      <c r="X31"/>
      <c r="Y31"/>
      <c r="Z31"/>
      <c r="AA31"/>
      <c r="AB31"/>
      <c r="AC31"/>
      <c r="AD31"/>
      <c r="AE31"/>
      <c r="AF31"/>
      <c r="AG31"/>
      <c r="AH31"/>
      <c r="AI31"/>
    </row>
    <row r="32" spans="1:35" ht="9.75" customHeight="1" x14ac:dyDescent="0.2">
      <c r="A32" s="44" t="s">
        <v>77</v>
      </c>
      <c r="B32" s="33" t="e">
        <f t="shared" si="2"/>
        <v>#REF!</v>
      </c>
      <c r="C32" s="33" t="e">
        <f t="shared" si="2"/>
        <v>#REF!</v>
      </c>
      <c r="D32" s="56" t="e">
        <f t="shared" si="2"/>
        <v>#REF!</v>
      </c>
      <c r="E32" s="56" t="e">
        <f t="shared" si="2"/>
        <v>#REF!</v>
      </c>
      <c r="F32" s="56" t="e">
        <f t="shared" si="2"/>
        <v>#REF!</v>
      </c>
      <c r="G32" s="56" t="e">
        <f t="shared" si="2"/>
        <v>#REF!</v>
      </c>
      <c r="H32" s="56" t="e">
        <f t="shared" si="2"/>
        <v>#REF!</v>
      </c>
      <c r="I32" s="56" t="e">
        <f t="shared" si="2"/>
        <v>#REF!</v>
      </c>
      <c r="J32"/>
      <c r="K32"/>
      <c r="L32"/>
      <c r="M32"/>
      <c r="N32"/>
      <c r="O32"/>
      <c r="P32"/>
      <c r="Q32"/>
      <c r="R32"/>
      <c r="S32"/>
      <c r="T32"/>
      <c r="U32"/>
      <c r="V32"/>
      <c r="W32"/>
      <c r="X32"/>
      <c r="Y32"/>
      <c r="Z32"/>
      <c r="AA32"/>
      <c r="AB32"/>
      <c r="AC32"/>
      <c r="AD32"/>
      <c r="AE32"/>
      <c r="AF32"/>
      <c r="AG32"/>
      <c r="AH32"/>
      <c r="AI32"/>
    </row>
    <row r="33" spans="1:11" x14ac:dyDescent="0.2">
      <c r="A33" s="34"/>
      <c r="B33" s="34"/>
      <c r="C33" s="34"/>
      <c r="D33" s="34"/>
      <c r="E33" s="34"/>
    </row>
    <row r="34" spans="1:11" ht="12" x14ac:dyDescent="0.2">
      <c r="A34" s="345" t="s">
        <v>68</v>
      </c>
      <c r="B34" s="345"/>
      <c r="C34" s="345"/>
      <c r="D34" s="345"/>
      <c r="E34" s="345"/>
      <c r="F34" s="345"/>
      <c r="G34" s="345"/>
      <c r="H34" s="345"/>
      <c r="I34" s="345"/>
      <c r="J34" s="345"/>
    </row>
    <row r="35" spans="1:11" ht="12" x14ac:dyDescent="0.2">
      <c r="A35" s="338" t="s">
        <v>69</v>
      </c>
      <c r="B35" s="338"/>
      <c r="C35" s="338"/>
      <c r="D35" s="338"/>
      <c r="E35" s="338"/>
      <c r="F35" s="338"/>
      <c r="G35" s="338"/>
      <c r="H35" s="338"/>
      <c r="I35" s="338"/>
      <c r="J35" s="338"/>
    </row>
    <row r="36" spans="1:11" ht="12" x14ac:dyDescent="0.2">
      <c r="A36" s="338" t="s">
        <v>70</v>
      </c>
      <c r="B36" s="338"/>
      <c r="C36" s="338"/>
      <c r="D36" s="338"/>
      <c r="E36" s="338"/>
      <c r="F36" s="338"/>
      <c r="G36" s="338"/>
      <c r="H36" s="338"/>
      <c r="I36" s="338"/>
      <c r="J36" s="338"/>
    </row>
    <row r="37" spans="1:11" ht="12" x14ac:dyDescent="0.2">
      <c r="A37" s="338" t="s">
        <v>71</v>
      </c>
      <c r="B37" s="338"/>
      <c r="C37" s="338"/>
      <c r="D37" s="338"/>
      <c r="E37" s="338"/>
      <c r="F37" s="338"/>
      <c r="G37" s="338"/>
      <c r="H37" s="338"/>
      <c r="I37" s="338"/>
      <c r="J37" s="338"/>
    </row>
    <row r="38" spans="1:11" ht="12.75" customHeight="1" x14ac:dyDescent="0.2">
      <c r="A38" s="342" t="s">
        <v>72</v>
      </c>
      <c r="B38" s="342"/>
      <c r="C38" s="342"/>
      <c r="D38" s="342"/>
      <c r="E38" s="342"/>
      <c r="F38" s="342"/>
      <c r="G38" s="342"/>
      <c r="H38" s="342"/>
      <c r="I38" s="342"/>
      <c r="J38" s="342"/>
    </row>
    <row r="39" spans="1:11" ht="12" x14ac:dyDescent="0.2">
      <c r="A39" s="338" t="s">
        <v>73</v>
      </c>
      <c r="B39" s="338"/>
      <c r="C39" s="338"/>
      <c r="D39" s="338"/>
      <c r="E39" s="338"/>
      <c r="F39" s="338"/>
      <c r="G39" s="338"/>
      <c r="H39" s="338"/>
      <c r="I39" s="338"/>
      <c r="J39" s="338"/>
    </row>
    <row r="40" spans="1:11" ht="12" x14ac:dyDescent="0.2">
      <c r="A40" s="341" t="s">
        <v>74</v>
      </c>
      <c r="B40" s="341"/>
      <c r="C40" s="341"/>
      <c r="D40" s="341"/>
      <c r="E40" s="341"/>
      <c r="F40" s="341"/>
      <c r="G40" s="341"/>
      <c r="H40" s="341"/>
      <c r="I40" s="341"/>
      <c r="J40" s="341"/>
    </row>
    <row r="41" spans="1:11" ht="12" x14ac:dyDescent="0.2">
      <c r="A41" s="338" t="s">
        <v>75</v>
      </c>
      <c r="B41" s="338"/>
      <c r="C41" s="338"/>
      <c r="D41" s="338"/>
      <c r="E41" s="338"/>
      <c r="F41" s="338"/>
      <c r="G41" s="338"/>
      <c r="H41" s="338"/>
      <c r="I41" s="338"/>
      <c r="J41" s="338"/>
    </row>
    <row r="42" spans="1:11" ht="12" x14ac:dyDescent="0.2">
      <c r="A42" s="338" t="s">
        <v>76</v>
      </c>
      <c r="B42" s="338"/>
      <c r="C42" s="338"/>
      <c r="D42" s="338"/>
      <c r="E42" s="338"/>
      <c r="F42" s="338"/>
      <c r="G42" s="338"/>
      <c r="H42" s="338"/>
      <c r="I42" s="338"/>
      <c r="J42" s="338"/>
      <c r="K42" s="47"/>
    </row>
  </sheetData>
  <mergeCells count="12">
    <mergeCell ref="A42:J42"/>
    <mergeCell ref="A1:E1"/>
    <mergeCell ref="A41:J41"/>
    <mergeCell ref="A40:J40"/>
    <mergeCell ref="A39:J39"/>
    <mergeCell ref="A38:J38"/>
    <mergeCell ref="A2:I2"/>
    <mergeCell ref="A18:I18"/>
    <mergeCell ref="A37:J37"/>
    <mergeCell ref="A36:J36"/>
    <mergeCell ref="A35:J35"/>
    <mergeCell ref="A34:J34"/>
  </mergeCells>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53"/>
  <dimension ref="A1:P62"/>
  <sheetViews>
    <sheetView zoomScale="85" zoomScaleNormal="85" workbookViewId="0">
      <selection activeCell="J16" sqref="J16"/>
    </sheetView>
  </sheetViews>
  <sheetFormatPr defaultRowHeight="12.75" x14ac:dyDescent="0.2"/>
  <cols>
    <col min="1" max="1" width="26.42578125" customWidth="1"/>
    <col min="2" max="3" width="9.5703125" customWidth="1"/>
    <col min="12" max="12" width="4.140625" customWidth="1"/>
    <col min="13" max="13" width="4" hidden="1" customWidth="1"/>
    <col min="14" max="16" width="9.140625" hidden="1" customWidth="1"/>
  </cols>
  <sheetData>
    <row r="1" spans="1:10" x14ac:dyDescent="0.2">
      <c r="A1" s="348" t="s">
        <v>82</v>
      </c>
      <c r="B1" s="348"/>
      <c r="C1" s="348"/>
    </row>
    <row r="2" spans="1:10" ht="11.25" customHeight="1" x14ac:dyDescent="0.2">
      <c r="A2" s="349" t="s">
        <v>84</v>
      </c>
      <c r="B2" s="349"/>
      <c r="C2" s="349"/>
      <c r="D2" s="349"/>
      <c r="E2" s="349"/>
      <c r="F2" s="349"/>
      <c r="G2" s="349"/>
      <c r="H2" s="349"/>
      <c r="I2" s="349"/>
    </row>
    <row r="3" spans="1:10" ht="26.25" customHeight="1" x14ac:dyDescent="0.2">
      <c r="A3" s="35" t="s">
        <v>53</v>
      </c>
      <c r="B3" s="42" t="s">
        <v>66</v>
      </c>
      <c r="C3" s="42" t="s">
        <v>64</v>
      </c>
      <c r="D3" s="43" t="s">
        <v>89</v>
      </c>
      <c r="E3" s="43">
        <v>43901</v>
      </c>
      <c r="F3" s="43" t="s">
        <v>90</v>
      </c>
      <c r="G3" s="43" t="s">
        <v>91</v>
      </c>
      <c r="H3" s="43" t="s">
        <v>92</v>
      </c>
      <c r="I3" s="43" t="s">
        <v>93</v>
      </c>
      <c r="J3" s="43" t="s">
        <v>123</v>
      </c>
    </row>
    <row r="4" spans="1:10" s="41" customFormat="1" ht="11.25" customHeight="1" x14ac:dyDescent="0.2">
      <c r="A4" s="58" t="s">
        <v>88</v>
      </c>
      <c r="B4" s="58"/>
      <c r="C4" s="58"/>
      <c r="D4" s="58"/>
      <c r="E4" s="58"/>
      <c r="F4" s="59"/>
      <c r="G4" s="59"/>
      <c r="H4" s="59"/>
      <c r="I4" s="59"/>
    </row>
    <row r="5" spans="1:10" ht="11.25" customHeight="1" x14ac:dyDescent="0.2">
      <c r="A5" s="46">
        <v>1</v>
      </c>
      <c r="B5" s="46" t="e">
        <f>B6</f>
        <v>#REF!</v>
      </c>
      <c r="C5" s="46" t="e">
        <f t="shared" ref="C5:J5" si="0">C6</f>
        <v>#REF!</v>
      </c>
      <c r="D5" s="57" t="e">
        <f t="shared" si="0"/>
        <v>#REF!</v>
      </c>
      <c r="E5" s="57" t="e">
        <f t="shared" si="0"/>
        <v>#REF!</v>
      </c>
      <c r="F5" s="57" t="e">
        <f t="shared" si="0"/>
        <v>#REF!</v>
      </c>
      <c r="G5" s="57" t="e">
        <f t="shared" si="0"/>
        <v>#REF!</v>
      </c>
      <c r="H5" s="57" t="e">
        <f t="shared" si="0"/>
        <v>#REF!</v>
      </c>
      <c r="I5" s="57" t="e">
        <f t="shared" si="0"/>
        <v>#REF!</v>
      </c>
      <c r="J5" s="57" t="e">
        <f t="shared" si="0"/>
        <v>#REF!</v>
      </c>
    </row>
    <row r="6" spans="1:10" ht="11.25" customHeight="1" x14ac:dyDescent="0.2">
      <c r="A6" s="46">
        <v>2</v>
      </c>
      <c r="B6" s="46" t="e">
        <f>'C завтраками| Bed and breakfast'!#REF!*0.9</f>
        <v>#REF!</v>
      </c>
      <c r="C6" s="46" t="e">
        <f>'C завтраками| Bed and breakfast'!#REF!*0.9</f>
        <v>#REF!</v>
      </c>
      <c r="D6" s="57" t="e">
        <f>'C завтраками| Bed and breakfast'!#REF!*0.9</f>
        <v>#REF!</v>
      </c>
      <c r="E6" s="57" t="e">
        <f>'C завтраками| Bed and breakfast'!#REF!*0.9</f>
        <v>#REF!</v>
      </c>
      <c r="F6" s="57" t="e">
        <f>'C завтраками| Bed and breakfast'!#REF!*0.9</f>
        <v>#REF!</v>
      </c>
      <c r="G6" s="57" t="e">
        <f>'C завтраками| Bed and breakfast'!#REF!*0.9</f>
        <v>#REF!</v>
      </c>
      <c r="H6" s="57" t="e">
        <f>'C завтраками| Bed and breakfast'!#REF!*0.9</f>
        <v>#REF!</v>
      </c>
      <c r="I6" s="57" t="e">
        <f>'C завтраками| Bed and breakfast'!#REF!*0.9</f>
        <v>#REF!</v>
      </c>
      <c r="J6" s="57" t="e">
        <f>'C завтраками| Bed and breakfast'!#REF!*0.9</f>
        <v>#REF!</v>
      </c>
    </row>
    <row r="7" spans="1:10" s="41" customFormat="1" ht="11.25" customHeight="1" x14ac:dyDescent="0.2">
      <c r="A7" s="58" t="s">
        <v>63</v>
      </c>
      <c r="B7" s="60"/>
      <c r="C7" s="60"/>
      <c r="D7" s="60"/>
      <c r="E7" s="60"/>
      <c r="F7" s="60"/>
      <c r="G7" s="60"/>
      <c r="H7" s="60"/>
      <c r="I7" s="60"/>
      <c r="J7" s="60"/>
    </row>
    <row r="8" spans="1:10" ht="11.25" customHeight="1" x14ac:dyDescent="0.2">
      <c r="A8" s="46">
        <v>1</v>
      </c>
      <c r="B8" s="46" t="e">
        <f>B9</f>
        <v>#REF!</v>
      </c>
      <c r="C8" s="46" t="e">
        <f t="shared" ref="C8:J8" si="1">C9</f>
        <v>#REF!</v>
      </c>
      <c r="D8" s="57" t="e">
        <f t="shared" si="1"/>
        <v>#REF!</v>
      </c>
      <c r="E8" s="57" t="e">
        <f t="shared" si="1"/>
        <v>#REF!</v>
      </c>
      <c r="F8" s="57" t="e">
        <f t="shared" si="1"/>
        <v>#REF!</v>
      </c>
      <c r="G8" s="57" t="e">
        <f t="shared" si="1"/>
        <v>#REF!</v>
      </c>
      <c r="H8" s="57" t="e">
        <f t="shared" si="1"/>
        <v>#REF!</v>
      </c>
      <c r="I8" s="57" t="e">
        <f t="shared" si="1"/>
        <v>#REF!</v>
      </c>
      <c r="J8" s="57" t="e">
        <f t="shared" si="1"/>
        <v>#REF!</v>
      </c>
    </row>
    <row r="9" spans="1:10" ht="11.25" customHeight="1" x14ac:dyDescent="0.2">
      <c r="A9" s="46">
        <v>2</v>
      </c>
      <c r="B9" s="46" t="e">
        <f>'C завтраками| Bed and breakfast'!#REF!*0.9</f>
        <v>#REF!</v>
      </c>
      <c r="C9" s="46" t="e">
        <f>'C завтраками| Bed and breakfast'!#REF!*0.9</f>
        <v>#REF!</v>
      </c>
      <c r="D9" s="57" t="e">
        <f>'C завтраками| Bed and breakfast'!#REF!*0.9</f>
        <v>#REF!</v>
      </c>
      <c r="E9" s="57" t="e">
        <f>'C завтраками| Bed and breakfast'!#REF!*0.9</f>
        <v>#REF!</v>
      </c>
      <c r="F9" s="57" t="e">
        <f>'C завтраками| Bed and breakfast'!#REF!*0.9</f>
        <v>#REF!</v>
      </c>
      <c r="G9" s="57" t="e">
        <f>'C завтраками| Bed and breakfast'!#REF!*0.9</f>
        <v>#REF!</v>
      </c>
      <c r="H9" s="57" t="e">
        <f>'C завтраками| Bed and breakfast'!#REF!*0.9</f>
        <v>#REF!</v>
      </c>
      <c r="I9" s="57" t="e">
        <f>'C завтраками| Bed and breakfast'!#REF!*0.9</f>
        <v>#REF!</v>
      </c>
      <c r="J9" s="57" t="e">
        <f>'C завтраками| Bed and breakfast'!#REF!*0.9</f>
        <v>#REF!</v>
      </c>
    </row>
    <row r="10" spans="1:10" s="41" customFormat="1" ht="11.25" customHeight="1" x14ac:dyDescent="0.2">
      <c r="A10" s="58" t="s">
        <v>81</v>
      </c>
      <c r="B10" s="60"/>
      <c r="C10" s="60"/>
      <c r="D10" s="60"/>
      <c r="E10" s="60"/>
      <c r="F10" s="60"/>
      <c r="G10" s="60"/>
      <c r="H10" s="60"/>
      <c r="I10" s="60"/>
      <c r="J10" s="60"/>
    </row>
    <row r="11" spans="1:10" ht="11.25" customHeight="1" x14ac:dyDescent="0.2">
      <c r="A11" s="46">
        <v>1</v>
      </c>
      <c r="B11" s="46" t="e">
        <f>B12</f>
        <v>#REF!</v>
      </c>
      <c r="C11" s="46" t="e">
        <f t="shared" ref="C11:J11" si="2">C12</f>
        <v>#REF!</v>
      </c>
      <c r="D11" s="57" t="e">
        <f t="shared" si="2"/>
        <v>#REF!</v>
      </c>
      <c r="E11" s="57" t="e">
        <f t="shared" si="2"/>
        <v>#REF!</v>
      </c>
      <c r="F11" s="57" t="e">
        <f t="shared" si="2"/>
        <v>#REF!</v>
      </c>
      <c r="G11" s="57" t="e">
        <f t="shared" si="2"/>
        <v>#REF!</v>
      </c>
      <c r="H11" s="57" t="e">
        <f t="shared" si="2"/>
        <v>#REF!</v>
      </c>
      <c r="I11" s="57" t="e">
        <f t="shared" si="2"/>
        <v>#REF!</v>
      </c>
      <c r="J11" s="57" t="e">
        <f t="shared" si="2"/>
        <v>#REF!</v>
      </c>
    </row>
    <row r="12" spans="1:10" ht="11.25" customHeight="1" x14ac:dyDescent="0.2">
      <c r="A12" s="46">
        <v>2</v>
      </c>
      <c r="B12" s="46" t="e">
        <f>'C завтраками| Bed and breakfast'!#REF!*0.9</f>
        <v>#REF!</v>
      </c>
      <c r="C12" s="46" t="e">
        <f>'C завтраками| Bed and breakfast'!#REF!*0.9</f>
        <v>#REF!</v>
      </c>
      <c r="D12" s="57" t="e">
        <f>'C завтраками| Bed and breakfast'!#REF!*0.9</f>
        <v>#REF!</v>
      </c>
      <c r="E12" s="57" t="e">
        <f>'C завтраками| Bed and breakfast'!#REF!*0.9</f>
        <v>#REF!</v>
      </c>
      <c r="F12" s="57" t="e">
        <f>'C завтраками| Bed and breakfast'!#REF!*0.9</f>
        <v>#REF!</v>
      </c>
      <c r="G12" s="57" t="e">
        <f>'C завтраками| Bed and breakfast'!#REF!*0.9</f>
        <v>#REF!</v>
      </c>
      <c r="H12" s="57" t="e">
        <f>'C завтраками| Bed and breakfast'!#REF!*0.9</f>
        <v>#REF!</v>
      </c>
      <c r="I12" s="57" t="e">
        <f>'C завтраками| Bed and breakfast'!#REF!*0.9</f>
        <v>#REF!</v>
      </c>
      <c r="J12" s="57" t="e">
        <f>'C завтраками| Bed and breakfast'!#REF!*0.9</f>
        <v>#REF!</v>
      </c>
    </row>
    <row r="13" spans="1:10" x14ac:dyDescent="0.2">
      <c r="A13" s="38"/>
      <c r="B13" s="38"/>
      <c r="C13" s="38"/>
      <c r="D13" s="38"/>
      <c r="E13" s="38"/>
      <c r="F13" s="39"/>
      <c r="G13" s="39"/>
      <c r="H13" s="39"/>
      <c r="I13" s="39"/>
    </row>
    <row r="14" spans="1:10" ht="11.25" customHeight="1" x14ac:dyDescent="0.2">
      <c r="A14" s="344" t="s">
        <v>79</v>
      </c>
      <c r="B14" s="344"/>
      <c r="C14" s="344"/>
      <c r="D14" s="344"/>
      <c r="E14" s="344"/>
      <c r="F14" s="344"/>
      <c r="G14" s="344"/>
      <c r="H14" s="344"/>
      <c r="I14" s="344"/>
    </row>
    <row r="15" spans="1:10" ht="23.25" customHeight="1" x14ac:dyDescent="0.2">
      <c r="A15" s="35" t="s">
        <v>53</v>
      </c>
      <c r="B15" s="54" t="str">
        <f>B3</f>
        <v>01.03.2020-05.03.2020</v>
      </c>
      <c r="C15" s="54" t="str">
        <f>C3</f>
        <v>06.03.2020-08.03.2020</v>
      </c>
      <c r="D15" s="43" t="s">
        <v>89</v>
      </c>
      <c r="E15" s="43">
        <v>43901</v>
      </c>
      <c r="F15" s="43" t="s">
        <v>90</v>
      </c>
      <c r="G15" s="43" t="s">
        <v>91</v>
      </c>
      <c r="H15" s="43" t="s">
        <v>92</v>
      </c>
      <c r="I15" s="43" t="s">
        <v>93</v>
      </c>
      <c r="J15" s="43" t="str">
        <f>J3</f>
        <v>01.04.2020-16.04.2020</v>
      </c>
    </row>
    <row r="16" spans="1:10" s="41" customFormat="1" ht="11.25" customHeight="1" x14ac:dyDescent="0.2">
      <c r="A16" s="31" t="s">
        <v>83</v>
      </c>
      <c r="B16" s="61"/>
      <c r="C16" s="61"/>
      <c r="D16" s="61"/>
      <c r="E16" s="61"/>
      <c r="F16" s="37"/>
      <c r="G16" s="37"/>
      <c r="H16" s="37"/>
      <c r="I16" s="37"/>
    </row>
    <row r="17" spans="1:10" ht="11.25" customHeight="1" x14ac:dyDescent="0.2">
      <c r="A17" s="32">
        <v>1</v>
      </c>
      <c r="B17" s="33" t="e">
        <f t="shared" ref="B17:D18" si="3">B5*0.85</f>
        <v>#REF!</v>
      </c>
      <c r="C17" s="33" t="e">
        <f t="shared" si="3"/>
        <v>#REF!</v>
      </c>
      <c r="D17" s="56" t="e">
        <f t="shared" si="3"/>
        <v>#REF!</v>
      </c>
      <c r="E17" s="56" t="e">
        <f t="shared" ref="E17:J17" si="4">E5*0.85</f>
        <v>#REF!</v>
      </c>
      <c r="F17" s="56" t="e">
        <f t="shared" si="4"/>
        <v>#REF!</v>
      </c>
      <c r="G17" s="56" t="e">
        <f t="shared" si="4"/>
        <v>#REF!</v>
      </c>
      <c r="H17" s="56" t="e">
        <f t="shared" si="4"/>
        <v>#REF!</v>
      </c>
      <c r="I17" s="56" t="e">
        <f t="shared" si="4"/>
        <v>#REF!</v>
      </c>
      <c r="J17" s="56" t="e">
        <f t="shared" si="4"/>
        <v>#REF!</v>
      </c>
    </row>
    <row r="18" spans="1:10" ht="11.25" customHeight="1" x14ac:dyDescent="0.2">
      <c r="A18" s="32">
        <v>2</v>
      </c>
      <c r="B18" s="33" t="e">
        <f t="shared" si="3"/>
        <v>#REF!</v>
      </c>
      <c r="C18" s="33" t="e">
        <f t="shared" si="3"/>
        <v>#REF!</v>
      </c>
      <c r="D18" s="56" t="e">
        <f t="shared" si="3"/>
        <v>#REF!</v>
      </c>
      <c r="E18" s="56" t="e">
        <f t="shared" ref="E18:J18" si="5">E6*0.85</f>
        <v>#REF!</v>
      </c>
      <c r="F18" s="56" t="e">
        <f t="shared" si="5"/>
        <v>#REF!</v>
      </c>
      <c r="G18" s="56" t="e">
        <f t="shared" si="5"/>
        <v>#REF!</v>
      </c>
      <c r="H18" s="56" t="e">
        <f t="shared" si="5"/>
        <v>#REF!</v>
      </c>
      <c r="I18" s="56" t="e">
        <f t="shared" si="5"/>
        <v>#REF!</v>
      </c>
      <c r="J18" s="56" t="e">
        <f t="shared" si="5"/>
        <v>#REF!</v>
      </c>
    </row>
    <row r="19" spans="1:10" s="41" customFormat="1" ht="11.25" customHeight="1" x14ac:dyDescent="0.2">
      <c r="A19" s="31" t="s">
        <v>63</v>
      </c>
      <c r="B19" s="61"/>
      <c r="C19" s="61"/>
      <c r="D19" s="61"/>
      <c r="E19" s="61"/>
      <c r="F19" s="61"/>
      <c r="G19" s="61"/>
      <c r="H19" s="61"/>
      <c r="I19" s="61"/>
      <c r="J19" s="61"/>
    </row>
    <row r="20" spans="1:10" ht="11.25" customHeight="1" x14ac:dyDescent="0.2">
      <c r="A20" s="32">
        <v>1</v>
      </c>
      <c r="B20" s="33" t="e">
        <f t="shared" ref="B20:D21" si="6">B8*0.85</f>
        <v>#REF!</v>
      </c>
      <c r="C20" s="33" t="e">
        <f t="shared" si="6"/>
        <v>#REF!</v>
      </c>
      <c r="D20" s="56" t="e">
        <f t="shared" si="6"/>
        <v>#REF!</v>
      </c>
      <c r="E20" s="56" t="e">
        <f t="shared" ref="E20:J20" si="7">E8*0.85</f>
        <v>#REF!</v>
      </c>
      <c r="F20" s="56" t="e">
        <f t="shared" si="7"/>
        <v>#REF!</v>
      </c>
      <c r="G20" s="56" t="e">
        <f t="shared" si="7"/>
        <v>#REF!</v>
      </c>
      <c r="H20" s="56" t="e">
        <f t="shared" si="7"/>
        <v>#REF!</v>
      </c>
      <c r="I20" s="56" t="e">
        <f t="shared" si="7"/>
        <v>#REF!</v>
      </c>
      <c r="J20" s="56" t="e">
        <f t="shared" si="7"/>
        <v>#REF!</v>
      </c>
    </row>
    <row r="21" spans="1:10" ht="11.25" customHeight="1" x14ac:dyDescent="0.2">
      <c r="A21" s="32">
        <v>2</v>
      </c>
      <c r="B21" s="33" t="e">
        <f t="shared" si="6"/>
        <v>#REF!</v>
      </c>
      <c r="C21" s="33" t="e">
        <f t="shared" si="6"/>
        <v>#REF!</v>
      </c>
      <c r="D21" s="56" t="e">
        <f t="shared" si="6"/>
        <v>#REF!</v>
      </c>
      <c r="E21" s="56" t="e">
        <f t="shared" ref="E21:J21" si="8">E9*0.85</f>
        <v>#REF!</v>
      </c>
      <c r="F21" s="56" t="e">
        <f t="shared" si="8"/>
        <v>#REF!</v>
      </c>
      <c r="G21" s="56" t="e">
        <f t="shared" si="8"/>
        <v>#REF!</v>
      </c>
      <c r="H21" s="56" t="e">
        <f t="shared" si="8"/>
        <v>#REF!</v>
      </c>
      <c r="I21" s="56" t="e">
        <f t="shared" si="8"/>
        <v>#REF!</v>
      </c>
      <c r="J21" s="56" t="e">
        <f t="shared" si="8"/>
        <v>#REF!</v>
      </c>
    </row>
    <row r="22" spans="1:10" s="41" customFormat="1" ht="11.25" customHeight="1" x14ac:dyDescent="0.2">
      <c r="A22" s="31" t="s">
        <v>30</v>
      </c>
      <c r="B22" s="61"/>
      <c r="C22" s="61"/>
      <c r="D22" s="61"/>
      <c r="E22" s="61"/>
      <c r="F22" s="61"/>
      <c r="G22" s="61"/>
      <c r="H22" s="61"/>
      <c r="I22" s="61"/>
      <c r="J22" s="61"/>
    </row>
    <row r="23" spans="1:10" ht="11.25" customHeight="1" x14ac:dyDescent="0.2">
      <c r="A23" s="32">
        <v>1</v>
      </c>
      <c r="B23" s="33" t="e">
        <f t="shared" ref="B23:D24" si="9">B11*0.85</f>
        <v>#REF!</v>
      </c>
      <c r="C23" s="33" t="e">
        <f t="shared" si="9"/>
        <v>#REF!</v>
      </c>
      <c r="D23" s="56" t="e">
        <f t="shared" si="9"/>
        <v>#REF!</v>
      </c>
      <c r="E23" s="56" t="e">
        <f t="shared" ref="E23:J23" si="10">E11*0.85</f>
        <v>#REF!</v>
      </c>
      <c r="F23" s="56" t="e">
        <f t="shared" si="10"/>
        <v>#REF!</v>
      </c>
      <c r="G23" s="56" t="e">
        <f t="shared" si="10"/>
        <v>#REF!</v>
      </c>
      <c r="H23" s="56" t="e">
        <f t="shared" si="10"/>
        <v>#REF!</v>
      </c>
      <c r="I23" s="56" t="e">
        <f t="shared" si="10"/>
        <v>#REF!</v>
      </c>
      <c r="J23" s="56" t="e">
        <f t="shared" si="10"/>
        <v>#REF!</v>
      </c>
    </row>
    <row r="24" spans="1:10" ht="11.25" customHeight="1" x14ac:dyDescent="0.2">
      <c r="A24" s="32">
        <v>2</v>
      </c>
      <c r="B24" s="33" t="e">
        <f t="shared" si="9"/>
        <v>#REF!</v>
      </c>
      <c r="C24" s="33" t="e">
        <f t="shared" si="9"/>
        <v>#REF!</v>
      </c>
      <c r="D24" s="56" t="e">
        <f t="shared" si="9"/>
        <v>#REF!</v>
      </c>
      <c r="E24" s="56" t="e">
        <f t="shared" ref="E24:J24" si="11">E12*0.85</f>
        <v>#REF!</v>
      </c>
      <c r="F24" s="56" t="e">
        <f t="shared" si="11"/>
        <v>#REF!</v>
      </c>
      <c r="G24" s="56" t="e">
        <f t="shared" si="11"/>
        <v>#REF!</v>
      </c>
      <c r="H24" s="56" t="e">
        <f t="shared" si="11"/>
        <v>#REF!</v>
      </c>
      <c r="I24" s="56" t="e">
        <f t="shared" si="11"/>
        <v>#REF!</v>
      </c>
      <c r="J24" s="56" t="e">
        <f t="shared" si="11"/>
        <v>#REF!</v>
      </c>
    </row>
    <row r="25" spans="1:10" x14ac:dyDescent="0.2">
      <c r="A25" s="4"/>
      <c r="B25" s="40"/>
      <c r="C25" s="40"/>
    </row>
    <row r="26" spans="1:10" x14ac:dyDescent="0.2">
      <c r="A26" t="s">
        <v>113</v>
      </c>
    </row>
    <row r="27" spans="1:10" x14ac:dyDescent="0.2">
      <c r="A27" t="s">
        <v>122</v>
      </c>
    </row>
    <row r="28" spans="1:10" x14ac:dyDescent="0.2">
      <c r="A28" t="s">
        <v>97</v>
      </c>
    </row>
    <row r="29" spans="1:10" x14ac:dyDescent="0.2">
      <c r="A29" t="s">
        <v>95</v>
      </c>
    </row>
    <row r="30" spans="1:10" x14ac:dyDescent="0.2">
      <c r="A30" t="s">
        <v>98</v>
      </c>
    </row>
    <row r="31" spans="1:10" x14ac:dyDescent="0.2">
      <c r="A31" t="s">
        <v>99</v>
      </c>
    </row>
    <row r="32" spans="1:10" x14ac:dyDescent="0.2">
      <c r="A32" t="s">
        <v>96</v>
      </c>
    </row>
    <row r="34" spans="1:12" ht="15" x14ac:dyDescent="0.25">
      <c r="A34" s="62" t="s">
        <v>101</v>
      </c>
    </row>
    <row r="35" spans="1:12" x14ac:dyDescent="0.2">
      <c r="A35" t="s">
        <v>114</v>
      </c>
    </row>
    <row r="36" spans="1:12" x14ac:dyDescent="0.2">
      <c r="A36" t="s">
        <v>115</v>
      </c>
    </row>
    <row r="37" spans="1:12" x14ac:dyDescent="0.2">
      <c r="A37" t="s">
        <v>116</v>
      </c>
    </row>
    <row r="38" spans="1:12" x14ac:dyDescent="0.2">
      <c r="A38" t="s">
        <v>117</v>
      </c>
    </row>
    <row r="39" spans="1:12" x14ac:dyDescent="0.2">
      <c r="A39" t="s">
        <v>118</v>
      </c>
    </row>
    <row r="41" spans="1:12" ht="409.5" customHeight="1" x14ac:dyDescent="0.2">
      <c r="A41" s="347" t="s">
        <v>119</v>
      </c>
      <c r="B41" s="347"/>
      <c r="C41" s="347"/>
      <c r="D41" s="347"/>
      <c r="E41" s="347"/>
      <c r="F41" s="347"/>
      <c r="G41" s="347"/>
      <c r="L41" s="63"/>
    </row>
    <row r="42" spans="1:12" x14ac:dyDescent="0.2">
      <c r="A42" s="347"/>
      <c r="B42" s="347"/>
      <c r="C42" s="347"/>
      <c r="D42" s="347"/>
      <c r="E42" s="347"/>
      <c r="F42" s="347"/>
      <c r="G42" s="347"/>
    </row>
    <row r="43" spans="1:12" x14ac:dyDescent="0.2">
      <c r="A43" s="347"/>
      <c r="B43" s="347"/>
      <c r="C43" s="347"/>
      <c r="D43" s="347"/>
      <c r="E43" s="347"/>
      <c r="F43" s="347"/>
      <c r="G43" s="347"/>
    </row>
    <row r="44" spans="1:12" x14ac:dyDescent="0.2">
      <c r="A44" s="347"/>
      <c r="B44" s="347"/>
      <c r="C44" s="347"/>
      <c r="D44" s="347"/>
      <c r="E44" s="347"/>
      <c r="F44" s="347"/>
      <c r="G44" s="347"/>
    </row>
    <row r="45" spans="1:12" x14ac:dyDescent="0.2">
      <c r="A45" s="347"/>
      <c r="B45" s="347"/>
      <c r="C45" s="347"/>
      <c r="D45" s="347"/>
      <c r="E45" s="347"/>
      <c r="F45" s="347"/>
      <c r="G45" s="347"/>
    </row>
    <row r="46" spans="1:12" x14ac:dyDescent="0.2">
      <c r="A46" s="347"/>
      <c r="B46" s="347"/>
      <c r="C46" s="347"/>
      <c r="D46" s="347"/>
      <c r="E46" s="347"/>
      <c r="F46" s="347"/>
      <c r="G46" s="347"/>
    </row>
    <row r="47" spans="1:12" x14ac:dyDescent="0.2">
      <c r="A47" s="347"/>
      <c r="B47" s="347"/>
      <c r="C47" s="347"/>
      <c r="D47" s="347"/>
      <c r="E47" s="347"/>
      <c r="F47" s="347"/>
      <c r="G47" s="347"/>
    </row>
    <row r="48" spans="1:12" x14ac:dyDescent="0.2">
      <c r="A48" s="347"/>
      <c r="B48" s="347"/>
      <c r="C48" s="347"/>
      <c r="D48" s="347"/>
      <c r="E48" s="347"/>
      <c r="F48" s="347"/>
      <c r="G48" s="347"/>
    </row>
    <row r="49" spans="1:7" x14ac:dyDescent="0.2">
      <c r="A49" s="347"/>
      <c r="B49" s="347"/>
      <c r="C49" s="347"/>
      <c r="D49" s="347"/>
      <c r="E49" s="347"/>
      <c r="F49" s="347"/>
      <c r="G49" s="347"/>
    </row>
    <row r="50" spans="1:7" x14ac:dyDescent="0.2">
      <c r="A50" s="347"/>
      <c r="B50" s="347"/>
      <c r="C50" s="347"/>
      <c r="D50" s="347"/>
      <c r="E50" s="347"/>
      <c r="F50" s="347"/>
      <c r="G50" s="347"/>
    </row>
    <row r="51" spans="1:7" x14ac:dyDescent="0.2">
      <c r="A51" s="347"/>
      <c r="B51" s="347"/>
      <c r="C51" s="347"/>
      <c r="D51" s="347"/>
      <c r="E51" s="347"/>
      <c r="F51" s="347"/>
      <c r="G51" s="347"/>
    </row>
    <row r="52" spans="1:7" x14ac:dyDescent="0.2">
      <c r="A52" s="347"/>
      <c r="B52" s="347"/>
      <c r="C52" s="347"/>
      <c r="D52" s="347"/>
      <c r="E52" s="347"/>
      <c r="F52" s="347"/>
      <c r="G52" s="347"/>
    </row>
    <row r="53" spans="1:7" x14ac:dyDescent="0.2">
      <c r="A53" s="347"/>
      <c r="B53" s="347"/>
      <c r="C53" s="347"/>
      <c r="D53" s="347"/>
      <c r="E53" s="347"/>
      <c r="F53" s="347"/>
      <c r="G53" s="347"/>
    </row>
    <row r="54" spans="1:7" x14ac:dyDescent="0.2">
      <c r="A54" s="347"/>
      <c r="B54" s="347"/>
      <c r="C54" s="347"/>
      <c r="D54" s="347"/>
      <c r="E54" s="347"/>
      <c r="F54" s="347"/>
      <c r="G54" s="347"/>
    </row>
    <row r="55" spans="1:7" x14ac:dyDescent="0.2">
      <c r="A55" s="347"/>
      <c r="B55" s="347"/>
      <c r="C55" s="347"/>
      <c r="D55" s="347"/>
      <c r="E55" s="347"/>
      <c r="F55" s="347"/>
      <c r="G55" s="347"/>
    </row>
    <row r="56" spans="1:7" x14ac:dyDescent="0.2">
      <c r="A56" s="347"/>
      <c r="B56" s="347"/>
      <c r="C56" s="347"/>
      <c r="D56" s="347"/>
      <c r="E56" s="347"/>
      <c r="F56" s="347"/>
      <c r="G56" s="347"/>
    </row>
    <row r="57" spans="1:7" x14ac:dyDescent="0.2">
      <c r="A57" s="347"/>
      <c r="B57" s="347"/>
      <c r="C57" s="347"/>
      <c r="D57" s="347"/>
      <c r="E57" s="347"/>
      <c r="F57" s="347"/>
      <c r="G57" s="347"/>
    </row>
    <row r="58" spans="1:7" x14ac:dyDescent="0.2">
      <c r="A58" s="64"/>
      <c r="B58" s="64"/>
      <c r="C58" s="64"/>
      <c r="D58" s="64"/>
      <c r="E58" s="64"/>
      <c r="F58" s="64"/>
      <c r="G58" s="64"/>
    </row>
    <row r="59" spans="1:7" ht="34.5" customHeight="1" x14ac:dyDescent="0.2">
      <c r="A59" s="346" t="s">
        <v>120</v>
      </c>
      <c r="B59" s="347"/>
      <c r="C59" s="347"/>
      <c r="D59" s="347"/>
      <c r="E59" s="347"/>
      <c r="F59" s="347"/>
      <c r="G59" s="64"/>
    </row>
    <row r="60" spans="1:7" ht="19.5" customHeight="1" x14ac:dyDescent="0.2">
      <c r="A60" s="347" t="s">
        <v>110</v>
      </c>
      <c r="B60" s="347"/>
      <c r="C60" s="347"/>
      <c r="D60" s="347"/>
      <c r="E60" s="347"/>
      <c r="F60" s="347"/>
      <c r="G60" s="64"/>
    </row>
    <row r="61" spans="1:7" ht="18" customHeight="1" x14ac:dyDescent="0.2">
      <c r="A61" s="347" t="s">
        <v>111</v>
      </c>
      <c r="B61" s="347"/>
      <c r="C61" s="347"/>
      <c r="D61" s="347"/>
      <c r="E61" s="347"/>
      <c r="F61" s="347"/>
      <c r="G61" s="64"/>
    </row>
    <row r="62" spans="1:7" ht="17.25" customHeight="1" x14ac:dyDescent="0.2">
      <c r="A62" s="347" t="s">
        <v>112</v>
      </c>
      <c r="B62" s="347"/>
      <c r="C62" s="347"/>
      <c r="D62" s="347"/>
      <c r="E62" s="347"/>
      <c r="F62" s="347"/>
      <c r="G62" s="64"/>
    </row>
  </sheetData>
  <mergeCells count="8">
    <mergeCell ref="A59:F59"/>
    <mergeCell ref="A60:F60"/>
    <mergeCell ref="A61:F61"/>
    <mergeCell ref="A62:F62"/>
    <mergeCell ref="A1:C1"/>
    <mergeCell ref="A14:I14"/>
    <mergeCell ref="A2:I2"/>
    <mergeCell ref="A41:G57"/>
  </mergeCells>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54"/>
  <dimension ref="A1:B34"/>
  <sheetViews>
    <sheetView zoomScale="85" zoomScaleNormal="85" workbookViewId="0">
      <selection activeCell="Q17" sqref="Q17"/>
    </sheetView>
  </sheetViews>
  <sheetFormatPr defaultRowHeight="12.75" x14ac:dyDescent="0.2"/>
  <cols>
    <col min="1" max="1" width="18.5703125" customWidth="1"/>
    <col min="2" max="2" width="13.5703125" customWidth="1"/>
  </cols>
  <sheetData>
    <row r="1" spans="1:2" x14ac:dyDescent="0.2">
      <c r="A1" s="50" t="s">
        <v>82</v>
      </c>
      <c r="B1" s="50"/>
    </row>
    <row r="2" spans="1:2" x14ac:dyDescent="0.2">
      <c r="A2" s="351" t="s">
        <v>84</v>
      </c>
      <c r="B2" s="352"/>
    </row>
    <row r="3" spans="1:2" ht="21.75" customHeight="1" x14ac:dyDescent="0.2">
      <c r="A3" s="48" t="s">
        <v>53</v>
      </c>
      <c r="B3" s="52" t="s">
        <v>87</v>
      </c>
    </row>
    <row r="4" spans="1:2" ht="11.25" customHeight="1" x14ac:dyDescent="0.2">
      <c r="A4" s="350" t="s">
        <v>83</v>
      </c>
      <c r="B4" s="350"/>
    </row>
    <row r="5" spans="1:2" ht="11.25" customHeight="1" x14ac:dyDescent="0.2">
      <c r="A5" s="31">
        <v>1</v>
      </c>
      <c r="B5" s="51">
        <v>6500</v>
      </c>
    </row>
    <row r="6" spans="1:2" ht="11.25" customHeight="1" x14ac:dyDescent="0.2">
      <c r="A6" s="31">
        <v>2</v>
      </c>
      <c r="B6" s="51">
        <v>9300</v>
      </c>
    </row>
    <row r="7" spans="1:2" x14ac:dyDescent="0.2">
      <c r="A7" s="49"/>
      <c r="B7" s="45"/>
    </row>
    <row r="8" spans="1:2" x14ac:dyDescent="0.2">
      <c r="A8" s="349" t="s">
        <v>79</v>
      </c>
      <c r="B8" s="349"/>
    </row>
    <row r="9" spans="1:2" ht="21.75" customHeight="1" x14ac:dyDescent="0.2">
      <c r="A9" s="48" t="s">
        <v>53</v>
      </c>
      <c r="B9" s="53" t="s">
        <v>87</v>
      </c>
    </row>
    <row r="10" spans="1:2" ht="12" customHeight="1" x14ac:dyDescent="0.2">
      <c r="A10" s="350" t="s">
        <v>83</v>
      </c>
      <c r="B10" s="350"/>
    </row>
    <row r="11" spans="1:2" ht="12" customHeight="1" x14ac:dyDescent="0.2">
      <c r="A11" s="31">
        <v>1</v>
      </c>
      <c r="B11" s="51">
        <f>B5-(B5*0.15)</f>
        <v>5525</v>
      </c>
    </row>
    <row r="12" spans="1:2" ht="12" customHeight="1" x14ac:dyDescent="0.2">
      <c r="A12" s="31">
        <v>2</v>
      </c>
      <c r="B12" s="51">
        <f>B6-(B6*0.15)</f>
        <v>7905</v>
      </c>
    </row>
    <row r="13" spans="1:2" x14ac:dyDescent="0.2">
      <c r="A13" s="36"/>
      <c r="B13" s="36"/>
    </row>
    <row r="15" spans="1:2" x14ac:dyDescent="0.2">
      <c r="A15" t="s">
        <v>94</v>
      </c>
    </row>
    <row r="16" spans="1:2" x14ac:dyDescent="0.2">
      <c r="A16" t="s">
        <v>100</v>
      </c>
    </row>
    <row r="17" spans="1:1" x14ac:dyDescent="0.2">
      <c r="A17" t="s">
        <v>95</v>
      </c>
    </row>
    <row r="18" spans="1:1" x14ac:dyDescent="0.2">
      <c r="A18" t="s">
        <v>98</v>
      </c>
    </row>
    <row r="19" spans="1:1" x14ac:dyDescent="0.2">
      <c r="A19" t="s">
        <v>96</v>
      </c>
    </row>
    <row r="21" spans="1:1" ht="15" x14ac:dyDescent="0.25">
      <c r="A21" s="62" t="s">
        <v>101</v>
      </c>
    </row>
    <row r="22" spans="1:1" x14ac:dyDescent="0.2">
      <c r="A22" t="s">
        <v>102</v>
      </c>
    </row>
    <row r="23" spans="1:1" x14ac:dyDescent="0.2">
      <c r="A23" t="s">
        <v>103</v>
      </c>
    </row>
    <row r="24" spans="1:1" x14ac:dyDescent="0.2">
      <c r="A24" t="s">
        <v>104</v>
      </c>
    </row>
    <row r="25" spans="1:1" x14ac:dyDescent="0.2">
      <c r="A25" t="s">
        <v>105</v>
      </c>
    </row>
    <row r="26" spans="1:1" x14ac:dyDescent="0.2">
      <c r="A26" t="s">
        <v>106</v>
      </c>
    </row>
    <row r="27" spans="1:1" x14ac:dyDescent="0.2">
      <c r="A27" t="s">
        <v>121</v>
      </c>
    </row>
    <row r="28" spans="1:1" x14ac:dyDescent="0.2">
      <c r="A28" t="s">
        <v>107</v>
      </c>
    </row>
    <row r="29" spans="1:1" x14ac:dyDescent="0.2">
      <c r="A29" t="s">
        <v>108</v>
      </c>
    </row>
    <row r="31" spans="1:1" ht="15" x14ac:dyDescent="0.25">
      <c r="A31" s="62" t="s">
        <v>109</v>
      </c>
    </row>
    <row r="32" spans="1:1" x14ac:dyDescent="0.2">
      <c r="A32" t="s">
        <v>110</v>
      </c>
    </row>
    <row r="33" spans="1:1" x14ac:dyDescent="0.2">
      <c r="A33" t="s">
        <v>111</v>
      </c>
    </row>
    <row r="34" spans="1:1" x14ac:dyDescent="0.2">
      <c r="A34" t="s">
        <v>112</v>
      </c>
    </row>
  </sheetData>
  <mergeCells count="4">
    <mergeCell ref="A4:B4"/>
    <mergeCell ref="A8:B8"/>
    <mergeCell ref="A10:B10"/>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84"/>
  <sheetViews>
    <sheetView zoomScaleNormal="100" workbookViewId="0"/>
  </sheetViews>
  <sheetFormatPr defaultColWidth="9" defaultRowHeight="12.75" x14ac:dyDescent="0.2"/>
  <cols>
    <col min="1" max="1" width="31.5703125" style="1" customWidth="1"/>
    <col min="2" max="2" width="27.140625" style="1" customWidth="1"/>
    <col min="3" max="3" width="25" style="1" customWidth="1"/>
    <col min="4" max="4" width="22.5703125" style="1" customWidth="1"/>
    <col min="5" max="16384" width="9" style="1"/>
  </cols>
  <sheetData>
    <row r="1" spans="1:4" x14ac:dyDescent="0.2">
      <c r="A1" s="20" t="s">
        <v>31</v>
      </c>
      <c r="B1" s="8"/>
      <c r="C1" s="8"/>
      <c r="D1" s="8"/>
    </row>
    <row r="2" spans="1:4" ht="89.25" customHeight="1" x14ac:dyDescent="0.2">
      <c r="A2" s="3" t="s">
        <v>16</v>
      </c>
      <c r="B2" s="23" t="s">
        <v>61</v>
      </c>
      <c r="C2" s="27" t="s">
        <v>60</v>
      </c>
      <c r="D2" s="27" t="s">
        <v>59</v>
      </c>
    </row>
    <row r="3" spans="1:4" x14ac:dyDescent="0.2">
      <c r="A3" s="12" t="s">
        <v>32</v>
      </c>
      <c r="B3" s="3"/>
      <c r="C3" s="28"/>
      <c r="D3" s="28"/>
    </row>
    <row r="4" spans="1:4" x14ac:dyDescent="0.2">
      <c r="A4" s="3">
        <v>1</v>
      </c>
      <c r="B4" s="24">
        <v>3900</v>
      </c>
      <c r="C4" s="28">
        <v>4400</v>
      </c>
      <c r="D4" s="28">
        <v>4900</v>
      </c>
    </row>
    <row r="5" spans="1:4" x14ac:dyDescent="0.2">
      <c r="A5" s="3" t="s">
        <v>48</v>
      </c>
      <c r="B5" s="24">
        <v>3900</v>
      </c>
      <c r="C5" s="3">
        <v>4400</v>
      </c>
      <c r="D5" s="3">
        <v>4900</v>
      </c>
    </row>
    <row r="6" spans="1:4" x14ac:dyDescent="0.2">
      <c r="A6" s="3" t="s">
        <v>49</v>
      </c>
      <c r="B6" s="24">
        <v>4500</v>
      </c>
      <c r="C6" s="3">
        <v>5000</v>
      </c>
      <c r="D6" s="3">
        <v>5500</v>
      </c>
    </row>
    <row r="7" spans="1:4" x14ac:dyDescent="0.2">
      <c r="A7" s="3" t="s">
        <v>50</v>
      </c>
      <c r="B7" s="24">
        <v>4500</v>
      </c>
      <c r="C7" s="3">
        <v>5000</v>
      </c>
      <c r="D7" s="3">
        <v>5500</v>
      </c>
    </row>
    <row r="8" spans="1:4" x14ac:dyDescent="0.2">
      <c r="A8" s="3" t="s">
        <v>56</v>
      </c>
      <c r="B8" s="24">
        <v>5900</v>
      </c>
      <c r="C8" s="3">
        <v>6400</v>
      </c>
      <c r="D8" s="3">
        <v>6900</v>
      </c>
    </row>
    <row r="9" spans="1:4" x14ac:dyDescent="0.2">
      <c r="A9" s="3">
        <v>2</v>
      </c>
      <c r="B9" s="24">
        <v>4400</v>
      </c>
      <c r="C9" s="3">
        <v>4900</v>
      </c>
      <c r="D9" s="3">
        <v>5400</v>
      </c>
    </row>
    <row r="10" spans="1:4" x14ac:dyDescent="0.2">
      <c r="A10" s="3" t="s">
        <v>54</v>
      </c>
      <c r="B10" s="24">
        <v>4400</v>
      </c>
      <c r="C10" s="3">
        <v>4900</v>
      </c>
      <c r="D10" s="3">
        <v>5400</v>
      </c>
    </row>
    <row r="11" spans="1:4" x14ac:dyDescent="0.2">
      <c r="A11" s="3" t="s">
        <v>51</v>
      </c>
      <c r="B11" s="24">
        <v>4400</v>
      </c>
      <c r="C11" s="3">
        <v>4900</v>
      </c>
      <c r="D11" s="3">
        <v>5400</v>
      </c>
    </row>
    <row r="12" spans="1:4" x14ac:dyDescent="0.2">
      <c r="A12" s="3" t="s">
        <v>57</v>
      </c>
      <c r="B12" s="24">
        <v>5800</v>
      </c>
      <c r="C12" s="3">
        <v>6300</v>
      </c>
      <c r="D12" s="3">
        <v>6800</v>
      </c>
    </row>
    <row r="13" spans="1:4" x14ac:dyDescent="0.2">
      <c r="A13" s="3" t="s">
        <v>52</v>
      </c>
      <c r="B13" s="24">
        <v>5800</v>
      </c>
      <c r="C13" s="3">
        <v>6300</v>
      </c>
      <c r="D13" s="3">
        <v>6800</v>
      </c>
    </row>
    <row r="14" spans="1:4" x14ac:dyDescent="0.2">
      <c r="C14" s="4"/>
      <c r="D14" s="4"/>
    </row>
    <row r="15" spans="1:4" x14ac:dyDescent="0.2">
      <c r="C15" s="4"/>
      <c r="D15" s="4"/>
    </row>
    <row r="16" spans="1:4" x14ac:dyDescent="0.2">
      <c r="A16" s="20" t="s">
        <v>31</v>
      </c>
      <c r="B16" s="2"/>
      <c r="C16" s="4"/>
      <c r="D16" s="4"/>
    </row>
    <row r="17" spans="1:4" ht="76.5" x14ac:dyDescent="0.2">
      <c r="A17" s="3" t="s">
        <v>16</v>
      </c>
      <c r="B17" s="23" t="s">
        <v>61</v>
      </c>
      <c r="C17" s="27" t="s">
        <v>60</v>
      </c>
      <c r="D17" s="27" t="s">
        <v>59</v>
      </c>
    </row>
    <row r="18" spans="1:4" x14ac:dyDescent="0.2">
      <c r="A18" s="12" t="s">
        <v>33</v>
      </c>
      <c r="B18" s="3"/>
      <c r="C18" s="28"/>
      <c r="D18" s="28"/>
    </row>
    <row r="19" spans="1:4" x14ac:dyDescent="0.2">
      <c r="A19" s="3">
        <v>1</v>
      </c>
      <c r="B19" s="24">
        <v>3900</v>
      </c>
      <c r="C19" s="28">
        <v>4400</v>
      </c>
      <c r="D19" s="28">
        <v>4900</v>
      </c>
    </row>
    <row r="20" spans="1:4" x14ac:dyDescent="0.2">
      <c r="A20" s="3" t="s">
        <v>48</v>
      </c>
      <c r="B20" s="24">
        <v>3900</v>
      </c>
      <c r="C20" s="3">
        <v>4400</v>
      </c>
      <c r="D20" s="3">
        <v>4900</v>
      </c>
    </row>
    <row r="21" spans="1:4" x14ac:dyDescent="0.2">
      <c r="A21" s="3" t="s">
        <v>49</v>
      </c>
      <c r="B21" s="24">
        <v>4500</v>
      </c>
      <c r="C21" s="3">
        <v>5000</v>
      </c>
      <c r="D21" s="3">
        <v>5500</v>
      </c>
    </row>
    <row r="22" spans="1:4" x14ac:dyDescent="0.2">
      <c r="A22" s="3" t="s">
        <v>50</v>
      </c>
      <c r="B22" s="24">
        <v>4500</v>
      </c>
      <c r="C22" s="3">
        <v>5000</v>
      </c>
      <c r="D22" s="3">
        <v>5500</v>
      </c>
    </row>
    <row r="23" spans="1:4" x14ac:dyDescent="0.2">
      <c r="A23" s="3" t="s">
        <v>56</v>
      </c>
      <c r="B23" s="24">
        <v>5900</v>
      </c>
      <c r="C23" s="3">
        <v>6400</v>
      </c>
      <c r="D23" s="3">
        <v>6900</v>
      </c>
    </row>
    <row r="24" spans="1:4" x14ac:dyDescent="0.2">
      <c r="A24" s="3">
        <v>2</v>
      </c>
      <c r="B24" s="24">
        <v>4400</v>
      </c>
      <c r="C24" s="3">
        <v>4900</v>
      </c>
      <c r="D24" s="3">
        <v>5400</v>
      </c>
    </row>
    <row r="25" spans="1:4" x14ac:dyDescent="0.2">
      <c r="A25" s="3" t="s">
        <v>54</v>
      </c>
      <c r="B25" s="24">
        <v>4400</v>
      </c>
      <c r="C25" s="3">
        <v>4900</v>
      </c>
      <c r="D25" s="3">
        <v>5400</v>
      </c>
    </row>
    <row r="26" spans="1:4" x14ac:dyDescent="0.2">
      <c r="A26" s="3" t="s">
        <v>51</v>
      </c>
      <c r="B26" s="24">
        <v>4400</v>
      </c>
      <c r="C26" s="3">
        <v>4900</v>
      </c>
      <c r="D26" s="3">
        <v>5400</v>
      </c>
    </row>
    <row r="27" spans="1:4" x14ac:dyDescent="0.2">
      <c r="A27" s="3" t="s">
        <v>57</v>
      </c>
      <c r="B27" s="24">
        <v>5800</v>
      </c>
      <c r="C27" s="3">
        <v>6300</v>
      </c>
      <c r="D27" s="3">
        <v>6800</v>
      </c>
    </row>
    <row r="28" spans="1:4" x14ac:dyDescent="0.2">
      <c r="A28" s="3" t="s">
        <v>52</v>
      </c>
      <c r="B28" s="24">
        <v>5800</v>
      </c>
      <c r="C28" s="3">
        <v>6300</v>
      </c>
      <c r="D28" s="3">
        <v>6800</v>
      </c>
    </row>
    <row r="29" spans="1:4" ht="15" customHeight="1" x14ac:dyDescent="0.2">
      <c r="A29" s="20"/>
      <c r="C29" s="5"/>
      <c r="D29" s="5"/>
    </row>
    <row r="30" spans="1:4" x14ac:dyDescent="0.2">
      <c r="A30" s="20"/>
      <c r="C30" s="4"/>
      <c r="D30" s="4"/>
    </row>
    <row r="31" spans="1:4" x14ac:dyDescent="0.2">
      <c r="A31" s="20" t="s">
        <v>31</v>
      </c>
      <c r="B31" s="2"/>
      <c r="C31" s="4"/>
      <c r="D31" s="4"/>
    </row>
    <row r="32" spans="1:4" ht="76.5" x14ac:dyDescent="0.2">
      <c r="A32" s="3" t="s">
        <v>16</v>
      </c>
      <c r="B32" s="23" t="s">
        <v>61</v>
      </c>
      <c r="C32" s="27" t="s">
        <v>60</v>
      </c>
      <c r="D32" s="27" t="s">
        <v>59</v>
      </c>
    </row>
    <row r="33" spans="1:4" x14ac:dyDescent="0.2">
      <c r="A33" s="12" t="s">
        <v>34</v>
      </c>
      <c r="B33" s="3"/>
      <c r="C33" s="28"/>
      <c r="D33" s="28"/>
    </row>
    <row r="34" spans="1:4" x14ac:dyDescent="0.2">
      <c r="A34" s="3">
        <v>1</v>
      </c>
      <c r="B34" s="24">
        <v>4800</v>
      </c>
      <c r="C34" s="28">
        <v>5300</v>
      </c>
      <c r="D34" s="28">
        <v>5800</v>
      </c>
    </row>
    <row r="35" spans="1:4" x14ac:dyDescent="0.2">
      <c r="A35" s="3" t="s">
        <v>48</v>
      </c>
      <c r="B35" s="24">
        <v>4800</v>
      </c>
      <c r="C35" s="3">
        <v>5300</v>
      </c>
      <c r="D35" s="3">
        <v>5800</v>
      </c>
    </row>
    <row r="36" spans="1:4" x14ac:dyDescent="0.2">
      <c r="A36" s="3" t="s">
        <v>49</v>
      </c>
      <c r="B36" s="24">
        <v>5400</v>
      </c>
      <c r="C36" s="3">
        <v>5900</v>
      </c>
      <c r="D36" s="3">
        <v>6400</v>
      </c>
    </row>
    <row r="37" spans="1:4" x14ac:dyDescent="0.2">
      <c r="A37" s="3" t="s">
        <v>50</v>
      </c>
      <c r="B37" s="24">
        <v>5400</v>
      </c>
      <c r="C37" s="3">
        <v>5900</v>
      </c>
      <c r="D37" s="3">
        <v>6400</v>
      </c>
    </row>
    <row r="38" spans="1:4" x14ac:dyDescent="0.2">
      <c r="A38" s="3" t="s">
        <v>56</v>
      </c>
      <c r="B38" s="24">
        <v>6800</v>
      </c>
      <c r="C38" s="3">
        <v>7300</v>
      </c>
      <c r="D38" s="3">
        <v>7800</v>
      </c>
    </row>
    <row r="39" spans="1:4" x14ac:dyDescent="0.2">
      <c r="A39" s="3">
        <v>2</v>
      </c>
      <c r="B39" s="24">
        <v>5800</v>
      </c>
      <c r="C39" s="3">
        <v>6300</v>
      </c>
      <c r="D39" s="3">
        <v>6800</v>
      </c>
    </row>
    <row r="40" spans="1:4" x14ac:dyDescent="0.2">
      <c r="A40" s="3" t="s">
        <v>54</v>
      </c>
      <c r="B40" s="24">
        <v>6800</v>
      </c>
      <c r="C40" s="3">
        <v>6300</v>
      </c>
      <c r="D40" s="3">
        <v>6800</v>
      </c>
    </row>
    <row r="41" spans="1:4" x14ac:dyDescent="0.2">
      <c r="A41" s="3" t="s">
        <v>51</v>
      </c>
      <c r="B41" s="24">
        <v>6800</v>
      </c>
      <c r="C41" s="3">
        <v>6300</v>
      </c>
      <c r="D41" s="3">
        <v>6800</v>
      </c>
    </row>
    <row r="42" spans="1:4" x14ac:dyDescent="0.2">
      <c r="A42" s="3" t="s">
        <v>57</v>
      </c>
      <c r="B42" s="24">
        <v>8200</v>
      </c>
      <c r="C42" s="3">
        <v>7700</v>
      </c>
      <c r="D42" s="3">
        <v>8200</v>
      </c>
    </row>
    <row r="43" spans="1:4" x14ac:dyDescent="0.2">
      <c r="A43" s="3" t="s">
        <v>52</v>
      </c>
      <c r="B43" s="24">
        <v>8200</v>
      </c>
      <c r="C43" s="3">
        <v>7700</v>
      </c>
      <c r="D43" s="3">
        <v>8200</v>
      </c>
    </row>
    <row r="46" spans="1:4" x14ac:dyDescent="0.2">
      <c r="A46" s="20" t="s">
        <v>31</v>
      </c>
      <c r="B46" s="2"/>
      <c r="C46" s="4"/>
      <c r="D46" s="4"/>
    </row>
    <row r="47" spans="1:4" ht="76.5" x14ac:dyDescent="0.2">
      <c r="A47" s="3" t="s">
        <v>16</v>
      </c>
      <c r="B47" s="23" t="s">
        <v>61</v>
      </c>
      <c r="C47" s="27" t="s">
        <v>60</v>
      </c>
      <c r="D47" s="27" t="s">
        <v>59</v>
      </c>
    </row>
    <row r="48" spans="1:4" x14ac:dyDescent="0.2">
      <c r="A48" s="12" t="s">
        <v>37</v>
      </c>
      <c r="B48" s="3"/>
      <c r="C48" s="28"/>
      <c r="D48" s="28"/>
    </row>
    <row r="49" spans="1:4" x14ac:dyDescent="0.2">
      <c r="A49" s="3">
        <v>1</v>
      </c>
      <c r="B49" s="24">
        <v>6800</v>
      </c>
      <c r="C49" s="28">
        <v>7300</v>
      </c>
      <c r="D49" s="28">
        <v>7800</v>
      </c>
    </row>
    <row r="50" spans="1:4" x14ac:dyDescent="0.2">
      <c r="A50" s="3" t="s">
        <v>48</v>
      </c>
      <c r="B50" s="24">
        <v>6800</v>
      </c>
      <c r="C50" s="3">
        <v>7300</v>
      </c>
      <c r="D50" s="3">
        <v>7800</v>
      </c>
    </row>
    <row r="51" spans="1:4" x14ac:dyDescent="0.2">
      <c r="A51" s="3" t="s">
        <v>49</v>
      </c>
      <c r="B51" s="24">
        <v>7400</v>
      </c>
      <c r="C51" s="3">
        <v>7900</v>
      </c>
      <c r="D51" s="3">
        <v>8400</v>
      </c>
    </row>
    <row r="52" spans="1:4" x14ac:dyDescent="0.2">
      <c r="A52" s="3" t="s">
        <v>50</v>
      </c>
      <c r="B52" s="24">
        <v>7400</v>
      </c>
      <c r="C52" s="3">
        <v>7900</v>
      </c>
      <c r="D52" s="3">
        <v>8400</v>
      </c>
    </row>
    <row r="53" spans="1:4" x14ac:dyDescent="0.2">
      <c r="A53" s="3" t="s">
        <v>56</v>
      </c>
      <c r="B53" s="24">
        <v>8800</v>
      </c>
      <c r="C53" s="3">
        <v>9300</v>
      </c>
      <c r="D53" s="3">
        <v>9800</v>
      </c>
    </row>
    <row r="54" spans="1:4" x14ac:dyDescent="0.2">
      <c r="A54" s="3">
        <v>2</v>
      </c>
      <c r="B54" s="24">
        <v>7800</v>
      </c>
      <c r="C54" s="3">
        <v>8300</v>
      </c>
      <c r="D54" s="3">
        <v>8800</v>
      </c>
    </row>
    <row r="55" spans="1:4" x14ac:dyDescent="0.2">
      <c r="A55" s="3" t="s">
        <v>54</v>
      </c>
      <c r="B55" s="24">
        <v>7800</v>
      </c>
      <c r="C55" s="3">
        <v>8300</v>
      </c>
      <c r="D55" s="3">
        <v>8800</v>
      </c>
    </row>
    <row r="56" spans="1:4" x14ac:dyDescent="0.2">
      <c r="A56" s="3" t="s">
        <v>51</v>
      </c>
      <c r="B56" s="24">
        <v>7800</v>
      </c>
      <c r="C56" s="3">
        <v>8300</v>
      </c>
      <c r="D56" s="3">
        <v>8800</v>
      </c>
    </row>
    <row r="57" spans="1:4" x14ac:dyDescent="0.2">
      <c r="A57" s="3" t="s">
        <v>57</v>
      </c>
      <c r="B57" s="24">
        <v>9200</v>
      </c>
      <c r="C57" s="3">
        <v>9700</v>
      </c>
      <c r="D57" s="3">
        <v>10200</v>
      </c>
    </row>
    <row r="58" spans="1:4" x14ac:dyDescent="0.2">
      <c r="A58" s="3" t="s">
        <v>52</v>
      </c>
      <c r="B58" s="24">
        <v>9200</v>
      </c>
      <c r="C58" s="3">
        <v>9700</v>
      </c>
      <c r="D58" s="3">
        <v>10200</v>
      </c>
    </row>
    <row r="61" spans="1:4" x14ac:dyDescent="0.2">
      <c r="A61" s="20" t="s">
        <v>31</v>
      </c>
      <c r="B61" s="2"/>
      <c r="C61" s="4"/>
      <c r="D61" s="4"/>
    </row>
    <row r="62" spans="1:4" ht="76.5" x14ac:dyDescent="0.2">
      <c r="A62" s="3" t="s">
        <v>16</v>
      </c>
      <c r="B62" s="23" t="s">
        <v>61</v>
      </c>
      <c r="C62" s="27" t="s">
        <v>60</v>
      </c>
      <c r="D62" s="27" t="s">
        <v>59</v>
      </c>
    </row>
    <row r="63" spans="1:4" x14ac:dyDescent="0.2">
      <c r="A63" s="12" t="s">
        <v>38</v>
      </c>
      <c r="B63" s="3"/>
      <c r="C63" s="28"/>
      <c r="D63" s="28"/>
    </row>
    <row r="64" spans="1:4" x14ac:dyDescent="0.2">
      <c r="A64" s="3">
        <v>1</v>
      </c>
      <c r="B64" s="24">
        <v>11900</v>
      </c>
      <c r="C64" s="28">
        <v>12400</v>
      </c>
      <c r="D64" s="28">
        <v>12900</v>
      </c>
    </row>
    <row r="65" spans="1:4" x14ac:dyDescent="0.2">
      <c r="A65" s="3" t="s">
        <v>48</v>
      </c>
      <c r="B65" s="24">
        <v>11900</v>
      </c>
      <c r="C65" s="3">
        <v>12400</v>
      </c>
      <c r="D65" s="3">
        <v>12900</v>
      </c>
    </row>
    <row r="66" spans="1:4" x14ac:dyDescent="0.2">
      <c r="A66" s="3" t="s">
        <v>49</v>
      </c>
      <c r="B66" s="24">
        <v>12500</v>
      </c>
      <c r="C66" s="3">
        <v>13000</v>
      </c>
      <c r="D66" s="3">
        <v>13500</v>
      </c>
    </row>
    <row r="67" spans="1:4" x14ac:dyDescent="0.2">
      <c r="A67" s="3" t="s">
        <v>50</v>
      </c>
      <c r="B67" s="24">
        <v>12500</v>
      </c>
      <c r="C67" s="3">
        <v>13000</v>
      </c>
      <c r="D67" s="3">
        <v>13500</v>
      </c>
    </row>
    <row r="68" spans="1:4" x14ac:dyDescent="0.2">
      <c r="A68" s="3" t="s">
        <v>56</v>
      </c>
      <c r="B68" s="24">
        <v>13900</v>
      </c>
      <c r="C68" s="3">
        <v>14400</v>
      </c>
      <c r="D68" s="3">
        <v>14900</v>
      </c>
    </row>
    <row r="69" spans="1:4" x14ac:dyDescent="0.2">
      <c r="A69" s="3">
        <v>2</v>
      </c>
      <c r="B69" s="24">
        <v>12900</v>
      </c>
      <c r="C69" s="3">
        <v>13400</v>
      </c>
      <c r="D69" s="3">
        <v>13900</v>
      </c>
    </row>
    <row r="70" spans="1:4" x14ac:dyDescent="0.2">
      <c r="A70" s="3" t="s">
        <v>54</v>
      </c>
      <c r="B70" s="24">
        <v>12900</v>
      </c>
      <c r="C70" s="3">
        <v>13400</v>
      </c>
      <c r="D70" s="3">
        <v>13900</v>
      </c>
    </row>
    <row r="71" spans="1:4" x14ac:dyDescent="0.2">
      <c r="A71" s="3" t="s">
        <v>51</v>
      </c>
      <c r="B71" s="24">
        <v>12900</v>
      </c>
      <c r="C71" s="3">
        <v>13400</v>
      </c>
      <c r="D71" s="3">
        <v>13900</v>
      </c>
    </row>
    <row r="72" spans="1:4" x14ac:dyDescent="0.2">
      <c r="A72" s="3" t="s">
        <v>57</v>
      </c>
      <c r="B72" s="24">
        <v>14300</v>
      </c>
      <c r="C72" s="3">
        <v>14800</v>
      </c>
      <c r="D72" s="3">
        <v>15300</v>
      </c>
    </row>
    <row r="73" spans="1:4" x14ac:dyDescent="0.2">
      <c r="A73" s="3" t="s">
        <v>52</v>
      </c>
      <c r="B73" s="24">
        <v>14300</v>
      </c>
      <c r="C73" s="3">
        <v>14800</v>
      </c>
      <c r="D73" s="3">
        <v>15300</v>
      </c>
    </row>
    <row r="74" spans="1:4" x14ac:dyDescent="0.2">
      <c r="A74" s="4"/>
      <c r="B74" s="25"/>
      <c r="C74" s="4"/>
      <c r="D74" s="4"/>
    </row>
    <row r="75" spans="1:4" x14ac:dyDescent="0.2">
      <c r="A75" s="4"/>
      <c r="B75" s="25"/>
      <c r="C75" s="4"/>
      <c r="D75" s="4"/>
    </row>
    <row r="76" spans="1:4" x14ac:dyDescent="0.2">
      <c r="A76" s="20" t="s">
        <v>31</v>
      </c>
      <c r="B76" s="2"/>
      <c r="C76" s="4"/>
      <c r="D76" s="4"/>
    </row>
    <row r="77" spans="1:4" x14ac:dyDescent="0.2">
      <c r="A77" s="3" t="s">
        <v>16</v>
      </c>
      <c r="B77" s="23" t="s">
        <v>23</v>
      </c>
      <c r="C77" s="4"/>
      <c r="D77" s="4"/>
    </row>
    <row r="78" spans="1:4" x14ac:dyDescent="0.2">
      <c r="A78" s="12" t="s">
        <v>39</v>
      </c>
      <c r="B78" s="3"/>
      <c r="C78" s="4"/>
      <c r="D78" s="4"/>
    </row>
    <row r="79" spans="1:4" x14ac:dyDescent="0.2">
      <c r="A79" s="3">
        <v>1</v>
      </c>
      <c r="B79" s="24">
        <v>29000</v>
      </c>
      <c r="C79" s="4"/>
      <c r="D79" s="4"/>
    </row>
    <row r="80" spans="1:4" x14ac:dyDescent="0.2">
      <c r="A80" s="3">
        <v>2</v>
      </c>
      <c r="B80" s="24">
        <v>29000</v>
      </c>
      <c r="C80" s="4"/>
      <c r="D80" s="4"/>
    </row>
    <row r="81" spans="1:4" x14ac:dyDescent="0.2">
      <c r="A81" s="3" t="s">
        <v>55</v>
      </c>
      <c r="B81" s="24">
        <v>29000</v>
      </c>
      <c r="C81" s="4"/>
      <c r="D81" s="4"/>
    </row>
    <row r="82" spans="1:4" x14ac:dyDescent="0.2">
      <c r="A82" s="3" t="s">
        <v>58</v>
      </c>
      <c r="B82" s="24">
        <v>29000</v>
      </c>
      <c r="C82" s="4"/>
      <c r="D82" s="4"/>
    </row>
    <row r="83" spans="1:4" x14ac:dyDescent="0.2">
      <c r="A83" s="3">
        <v>3</v>
      </c>
      <c r="B83" s="24">
        <v>29000</v>
      </c>
    </row>
    <row r="84" spans="1:4" x14ac:dyDescent="0.2">
      <c r="A84" s="3">
        <v>4</v>
      </c>
      <c r="B84" s="24">
        <v>29000</v>
      </c>
    </row>
  </sheetData>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2"/>
  <sheetViews>
    <sheetView zoomScaleNormal="100" workbookViewId="0"/>
  </sheetViews>
  <sheetFormatPr defaultColWidth="9" defaultRowHeight="12.75" x14ac:dyDescent="0.2"/>
  <cols>
    <col min="1" max="1" width="31.5703125" style="1" customWidth="1"/>
    <col min="2" max="4" width="27.140625" style="1" customWidth="1"/>
    <col min="5" max="5" width="10.5703125" style="1" bestFit="1" customWidth="1"/>
    <col min="6" max="6" width="11.5703125" style="1" customWidth="1"/>
    <col min="7" max="16384" width="9" style="1"/>
  </cols>
  <sheetData>
    <row r="1" spans="1:6" x14ac:dyDescent="0.2">
      <c r="A1" s="20" t="s">
        <v>31</v>
      </c>
      <c r="B1" s="8"/>
      <c r="C1" s="8"/>
      <c r="D1" s="8"/>
      <c r="E1" s="8"/>
      <c r="F1" s="8"/>
    </row>
    <row r="2" spans="1:6" x14ac:dyDescent="0.2">
      <c r="A2" s="3" t="s">
        <v>16</v>
      </c>
      <c r="B2" s="23" t="s">
        <v>45</v>
      </c>
      <c r="C2" s="23" t="s">
        <v>46</v>
      </c>
      <c r="D2" s="23" t="s">
        <v>47</v>
      </c>
      <c r="E2" s="5"/>
      <c r="F2" s="5"/>
    </row>
    <row r="3" spans="1:6" x14ac:dyDescent="0.2">
      <c r="A3" s="12" t="s">
        <v>32</v>
      </c>
      <c r="B3" s="3"/>
      <c r="C3" s="3"/>
      <c r="D3" s="3"/>
      <c r="E3" s="4"/>
      <c r="F3" s="4"/>
    </row>
    <row r="4" spans="1:6" x14ac:dyDescent="0.2">
      <c r="A4" s="3">
        <v>1</v>
      </c>
      <c r="B4" s="24">
        <v>4400</v>
      </c>
      <c r="C4" s="24">
        <v>4400</v>
      </c>
      <c r="D4" s="24">
        <v>4400</v>
      </c>
      <c r="E4" s="4"/>
      <c r="F4" s="4"/>
    </row>
    <row r="5" spans="1:6" x14ac:dyDescent="0.2">
      <c r="A5" s="3">
        <v>2</v>
      </c>
      <c r="B5" s="24">
        <v>4900</v>
      </c>
      <c r="C5" s="24">
        <v>4900</v>
      </c>
      <c r="D5" s="24">
        <v>4900</v>
      </c>
      <c r="E5" s="4"/>
      <c r="F5" s="4"/>
    </row>
    <row r="6" spans="1:6" x14ac:dyDescent="0.2">
      <c r="E6" s="4"/>
      <c r="F6" s="4"/>
    </row>
    <row r="7" spans="1:6" x14ac:dyDescent="0.2">
      <c r="E7" s="4"/>
      <c r="F7" s="4"/>
    </row>
    <row r="8" spans="1:6" x14ac:dyDescent="0.2">
      <c r="A8" s="20" t="s">
        <v>31</v>
      </c>
      <c r="B8" s="2"/>
      <c r="C8" s="2"/>
      <c r="D8" s="2"/>
      <c r="E8" s="4"/>
      <c r="F8" s="4"/>
    </row>
    <row r="9" spans="1:6" x14ac:dyDescent="0.2">
      <c r="A9" s="3" t="s">
        <v>16</v>
      </c>
      <c r="B9" s="23" t="s">
        <v>45</v>
      </c>
      <c r="C9" s="23" t="s">
        <v>46</v>
      </c>
      <c r="D9" s="23" t="s">
        <v>47</v>
      </c>
      <c r="E9" s="4"/>
      <c r="F9" s="4"/>
    </row>
    <row r="10" spans="1:6" x14ac:dyDescent="0.2">
      <c r="A10" s="12" t="s">
        <v>33</v>
      </c>
      <c r="B10" s="3"/>
      <c r="C10" s="3"/>
      <c r="D10" s="3"/>
      <c r="E10" s="4"/>
      <c r="F10" s="4"/>
    </row>
    <row r="11" spans="1:6" x14ac:dyDescent="0.2">
      <c r="A11" s="3">
        <v>1</v>
      </c>
      <c r="B11" s="24">
        <v>4400</v>
      </c>
      <c r="C11" s="24">
        <v>4400</v>
      </c>
      <c r="D11" s="24">
        <v>4400</v>
      </c>
      <c r="E11" s="4"/>
      <c r="F11" s="4"/>
    </row>
    <row r="12" spans="1:6" x14ac:dyDescent="0.2">
      <c r="A12" s="3">
        <v>2</v>
      </c>
      <c r="B12" s="24">
        <v>4900</v>
      </c>
      <c r="C12" s="24">
        <v>4900</v>
      </c>
      <c r="D12" s="24">
        <v>4900</v>
      </c>
      <c r="E12" s="4"/>
      <c r="F12" s="4"/>
    </row>
    <row r="13" spans="1:6" ht="15" customHeight="1" x14ac:dyDescent="0.2">
      <c r="A13" s="20"/>
      <c r="E13" s="5"/>
      <c r="F13" s="5"/>
    </row>
    <row r="14" spans="1:6" x14ac:dyDescent="0.2">
      <c r="A14" s="20"/>
      <c r="E14" s="4"/>
      <c r="F14" s="4"/>
    </row>
    <row r="15" spans="1:6" x14ac:dyDescent="0.2">
      <c r="A15" s="20" t="s">
        <v>31</v>
      </c>
      <c r="B15" s="2"/>
      <c r="C15" s="2"/>
      <c r="D15" s="2"/>
      <c r="E15" s="4"/>
      <c r="F15" s="4"/>
    </row>
    <row r="16" spans="1:6" x14ac:dyDescent="0.2">
      <c r="A16" s="3" t="s">
        <v>16</v>
      </c>
      <c r="B16" s="23" t="s">
        <v>45</v>
      </c>
      <c r="C16" s="23" t="s">
        <v>46</v>
      </c>
      <c r="D16" s="23" t="s">
        <v>47</v>
      </c>
      <c r="E16" s="4"/>
      <c r="F16" s="4"/>
    </row>
    <row r="17" spans="1:6" x14ac:dyDescent="0.2">
      <c r="A17" s="12" t="s">
        <v>34</v>
      </c>
      <c r="B17" s="3"/>
      <c r="C17" s="3"/>
      <c r="D17" s="3"/>
      <c r="E17" s="4"/>
      <c r="F17" s="4"/>
    </row>
    <row r="18" spans="1:6" x14ac:dyDescent="0.2">
      <c r="A18" s="3">
        <v>1</v>
      </c>
      <c r="B18" s="24">
        <v>5300</v>
      </c>
      <c r="C18" s="24">
        <v>5300</v>
      </c>
      <c r="D18" s="24">
        <v>5300</v>
      </c>
      <c r="E18" s="4"/>
      <c r="F18" s="4"/>
    </row>
    <row r="19" spans="1:6" x14ac:dyDescent="0.2">
      <c r="A19" s="3">
        <v>2</v>
      </c>
      <c r="B19" s="24">
        <v>6300</v>
      </c>
      <c r="C19" s="24">
        <v>6300</v>
      </c>
      <c r="D19" s="24">
        <v>6300</v>
      </c>
      <c r="E19" s="4"/>
      <c r="F19" s="4"/>
    </row>
    <row r="22" spans="1:6" x14ac:dyDescent="0.2">
      <c r="A22" s="20" t="s">
        <v>31</v>
      </c>
      <c r="B22" s="2"/>
      <c r="C22" s="2"/>
      <c r="D22" s="2"/>
      <c r="E22" s="4"/>
      <c r="F22" s="4"/>
    </row>
    <row r="23" spans="1:6" x14ac:dyDescent="0.2">
      <c r="A23" s="3" t="s">
        <v>16</v>
      </c>
      <c r="B23" s="23" t="s">
        <v>45</v>
      </c>
      <c r="C23" s="23" t="s">
        <v>46</v>
      </c>
      <c r="D23" s="23" t="s">
        <v>47</v>
      </c>
      <c r="E23" s="4"/>
      <c r="F23" s="4"/>
    </row>
    <row r="24" spans="1:6" x14ac:dyDescent="0.2">
      <c r="A24" s="12" t="s">
        <v>37</v>
      </c>
      <c r="B24" s="3"/>
      <c r="C24" s="3"/>
      <c r="D24" s="3"/>
      <c r="E24" s="4"/>
      <c r="F24" s="4"/>
    </row>
    <row r="25" spans="1:6" x14ac:dyDescent="0.2">
      <c r="A25" s="3">
        <v>1</v>
      </c>
      <c r="B25" s="24">
        <v>7300</v>
      </c>
      <c r="C25" s="24">
        <v>7300</v>
      </c>
      <c r="D25" s="24">
        <v>7300</v>
      </c>
      <c r="E25" s="4"/>
      <c r="F25" s="4"/>
    </row>
    <row r="26" spans="1:6" x14ac:dyDescent="0.2">
      <c r="A26" s="3">
        <v>2</v>
      </c>
      <c r="B26" s="24">
        <v>8300</v>
      </c>
      <c r="C26" s="24">
        <v>8300</v>
      </c>
      <c r="D26" s="24">
        <v>8300</v>
      </c>
      <c r="E26" s="4"/>
      <c r="F26" s="4"/>
    </row>
    <row r="29" spans="1:6" x14ac:dyDescent="0.2">
      <c r="A29" s="20" t="s">
        <v>31</v>
      </c>
      <c r="B29" s="2"/>
      <c r="C29" s="2"/>
      <c r="D29" s="2"/>
      <c r="E29" s="4"/>
      <c r="F29" s="4"/>
    </row>
    <row r="30" spans="1:6" x14ac:dyDescent="0.2">
      <c r="A30" s="3" t="s">
        <v>16</v>
      </c>
      <c r="B30" s="23" t="s">
        <v>45</v>
      </c>
      <c r="C30" s="23" t="s">
        <v>46</v>
      </c>
      <c r="D30" s="23" t="s">
        <v>47</v>
      </c>
      <c r="E30" s="4"/>
      <c r="F30" s="4"/>
    </row>
    <row r="31" spans="1:6" x14ac:dyDescent="0.2">
      <c r="A31" s="12" t="s">
        <v>38</v>
      </c>
      <c r="B31" s="3"/>
      <c r="C31" s="3"/>
      <c r="D31" s="3"/>
      <c r="E31" s="4"/>
      <c r="F31" s="4"/>
    </row>
    <row r="32" spans="1:6" x14ac:dyDescent="0.2">
      <c r="A32" s="3">
        <v>1</v>
      </c>
      <c r="B32" s="24">
        <v>12400</v>
      </c>
      <c r="C32" s="24">
        <v>12400</v>
      </c>
      <c r="D32" s="24">
        <v>12400</v>
      </c>
      <c r="E32" s="4"/>
      <c r="F32" s="4"/>
    </row>
    <row r="33" spans="1:6" x14ac:dyDescent="0.2">
      <c r="A33" s="3">
        <v>2</v>
      </c>
      <c r="B33" s="24">
        <v>13400</v>
      </c>
      <c r="C33" s="24">
        <v>13400</v>
      </c>
      <c r="D33" s="24">
        <v>13400</v>
      </c>
      <c r="E33" s="4"/>
      <c r="F33" s="4"/>
    </row>
    <row r="34" spans="1:6" x14ac:dyDescent="0.2">
      <c r="A34" s="4"/>
      <c r="B34" s="25"/>
      <c r="C34" s="25"/>
      <c r="D34" s="25"/>
      <c r="E34" s="4"/>
      <c r="F34" s="4"/>
    </row>
    <row r="35" spans="1:6" x14ac:dyDescent="0.2">
      <c r="A35" s="4"/>
      <c r="B35" s="25"/>
      <c r="C35" s="25"/>
      <c r="D35" s="25"/>
      <c r="E35" s="4"/>
      <c r="F35" s="4"/>
    </row>
    <row r="36" spans="1:6" x14ac:dyDescent="0.2">
      <c r="A36" s="20" t="s">
        <v>31</v>
      </c>
      <c r="B36" s="2"/>
      <c r="C36" s="2"/>
      <c r="D36" s="2"/>
      <c r="E36" s="4"/>
      <c r="F36" s="4"/>
    </row>
    <row r="37" spans="1:6" x14ac:dyDescent="0.2">
      <c r="A37" s="3" t="s">
        <v>16</v>
      </c>
      <c r="B37" s="23" t="s">
        <v>23</v>
      </c>
      <c r="C37" s="23" t="s">
        <v>23</v>
      </c>
      <c r="D37" s="23" t="s">
        <v>23</v>
      </c>
      <c r="E37" s="4"/>
      <c r="F37" s="4"/>
    </row>
    <row r="38" spans="1:6" x14ac:dyDescent="0.2">
      <c r="A38" s="12" t="s">
        <v>39</v>
      </c>
      <c r="B38" s="3"/>
      <c r="C38" s="3"/>
      <c r="D38" s="3"/>
      <c r="E38" s="4"/>
      <c r="F38" s="4"/>
    </row>
    <row r="39" spans="1:6" x14ac:dyDescent="0.2">
      <c r="A39" s="3">
        <v>1</v>
      </c>
      <c r="B39" s="24">
        <v>29000</v>
      </c>
      <c r="C39" s="24">
        <v>29000</v>
      </c>
      <c r="D39" s="24">
        <v>29000</v>
      </c>
      <c r="E39" s="4"/>
      <c r="F39" s="4"/>
    </row>
    <row r="40" spans="1:6" x14ac:dyDescent="0.2">
      <c r="A40" s="3">
        <v>2</v>
      </c>
      <c r="B40" s="24">
        <v>29000</v>
      </c>
      <c r="C40" s="24">
        <v>29000</v>
      </c>
      <c r="D40" s="24">
        <v>29000</v>
      </c>
      <c r="E40" s="4"/>
      <c r="F40" s="4"/>
    </row>
    <row r="41" spans="1:6" x14ac:dyDescent="0.2">
      <c r="A41" s="3">
        <v>3</v>
      </c>
      <c r="B41" s="24">
        <v>29000</v>
      </c>
      <c r="C41" s="24">
        <v>29000</v>
      </c>
      <c r="D41" s="24">
        <v>29000</v>
      </c>
    </row>
    <row r="42" spans="1:6" x14ac:dyDescent="0.2">
      <c r="A42" s="3">
        <v>4</v>
      </c>
      <c r="B42" s="24">
        <v>29000</v>
      </c>
      <c r="C42" s="24">
        <v>29000</v>
      </c>
      <c r="D42" s="24">
        <v>29000</v>
      </c>
    </row>
  </sheetData>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D36"/>
  <sheetViews>
    <sheetView zoomScaleNormal="100" workbookViewId="0">
      <selection activeCell="B41" sqref="B41"/>
    </sheetView>
  </sheetViews>
  <sheetFormatPr defaultRowHeight="12.75" x14ac:dyDescent="0.2"/>
  <cols>
    <col min="1" max="1" width="21.5703125" customWidth="1"/>
    <col min="2" max="2" width="23.42578125" customWidth="1"/>
    <col min="3" max="3" width="23" customWidth="1"/>
    <col min="4" max="4" width="23.5703125" customWidth="1"/>
  </cols>
  <sheetData>
    <row r="1" spans="1:4" x14ac:dyDescent="0.2">
      <c r="A1" s="20" t="s">
        <v>1</v>
      </c>
      <c r="B1" s="2"/>
      <c r="C1" s="15"/>
      <c r="D1" s="15"/>
    </row>
    <row r="2" spans="1:4" ht="21" customHeight="1" x14ac:dyDescent="0.2">
      <c r="A2" s="3" t="s">
        <v>3</v>
      </c>
      <c r="B2" s="13" t="s">
        <v>4</v>
      </c>
      <c r="C2" s="16"/>
      <c r="D2" s="16"/>
    </row>
    <row r="3" spans="1:4" x14ac:dyDescent="0.2">
      <c r="A3" s="12" t="s">
        <v>0</v>
      </c>
      <c r="B3" s="3"/>
      <c r="C3" s="14"/>
      <c r="D3" s="14"/>
    </row>
    <row r="4" spans="1:4" x14ac:dyDescent="0.2">
      <c r="A4" s="3">
        <v>1</v>
      </c>
      <c r="B4" s="6">
        <v>8625</v>
      </c>
      <c r="C4" s="17"/>
      <c r="D4" s="17"/>
    </row>
    <row r="5" spans="1:4" x14ac:dyDescent="0.2">
      <c r="A5" s="3" t="s">
        <v>5</v>
      </c>
      <c r="B5" s="6">
        <v>8625</v>
      </c>
      <c r="C5" s="17"/>
      <c r="D5" s="17"/>
    </row>
    <row r="6" spans="1:4" x14ac:dyDescent="0.2">
      <c r="A6" s="3" t="s">
        <v>6</v>
      </c>
      <c r="B6" s="6">
        <v>8625</v>
      </c>
      <c r="C6" s="17"/>
      <c r="D6" s="17"/>
    </row>
    <row r="7" spans="1:4" x14ac:dyDescent="0.2">
      <c r="A7" s="3" t="s">
        <v>8</v>
      </c>
      <c r="B7" s="6">
        <v>8625</v>
      </c>
      <c r="C7" s="17"/>
      <c r="D7" s="17"/>
    </row>
    <row r="8" spans="1:4" x14ac:dyDescent="0.2">
      <c r="A8" s="3" t="s">
        <v>7</v>
      </c>
      <c r="B8" s="6">
        <v>8625</v>
      </c>
      <c r="C8" s="17"/>
      <c r="D8" s="17"/>
    </row>
    <row r="9" spans="1:4" x14ac:dyDescent="0.2">
      <c r="A9" s="3" t="s">
        <v>9</v>
      </c>
      <c r="B9" s="6">
        <v>8625</v>
      </c>
      <c r="C9" s="17"/>
      <c r="D9" s="17"/>
    </row>
    <row r="10" spans="1:4" x14ac:dyDescent="0.2">
      <c r="A10" s="22">
        <v>2</v>
      </c>
      <c r="B10" s="6">
        <v>8625</v>
      </c>
      <c r="C10" s="17"/>
      <c r="D10" s="17"/>
    </row>
    <row r="11" spans="1:4" x14ac:dyDescent="0.2">
      <c r="A11" s="22" t="s">
        <v>10</v>
      </c>
      <c r="B11" s="6">
        <v>8625</v>
      </c>
      <c r="C11" s="17"/>
      <c r="D11" s="17"/>
    </row>
    <row r="12" spans="1:4" x14ac:dyDescent="0.2">
      <c r="A12" s="22" t="s">
        <v>11</v>
      </c>
      <c r="B12" s="6">
        <v>8625</v>
      </c>
      <c r="C12" s="17"/>
      <c r="D12" s="17"/>
    </row>
    <row r="13" spans="1:4" x14ac:dyDescent="0.2">
      <c r="A13" s="22" t="s">
        <v>12</v>
      </c>
      <c r="B13" s="6">
        <v>8625</v>
      </c>
      <c r="C13" s="17"/>
      <c r="D13" s="17"/>
    </row>
    <row r="14" spans="1:4" x14ac:dyDescent="0.2">
      <c r="A14" s="22" t="s">
        <v>13</v>
      </c>
      <c r="B14" s="6">
        <v>8625</v>
      </c>
      <c r="C14" s="17"/>
      <c r="D14" s="17"/>
    </row>
    <row r="15" spans="1:4" x14ac:dyDescent="0.2">
      <c r="A15" s="22" t="s">
        <v>14</v>
      </c>
      <c r="B15" s="6">
        <v>8625</v>
      </c>
      <c r="C15" s="17"/>
      <c r="D15" s="17"/>
    </row>
    <row r="16" spans="1:4" x14ac:dyDescent="0.2">
      <c r="A16" s="22">
        <v>3</v>
      </c>
      <c r="B16" s="19">
        <v>12125</v>
      </c>
      <c r="C16" s="18"/>
      <c r="D16" s="18"/>
    </row>
    <row r="17" spans="1:4" x14ac:dyDescent="0.2">
      <c r="A17" s="21"/>
      <c r="B17" s="10"/>
      <c r="C17" s="16"/>
      <c r="D17" s="16"/>
    </row>
    <row r="18" spans="1:4" x14ac:dyDescent="0.2">
      <c r="A18" s="20"/>
      <c r="B18" s="4"/>
      <c r="C18" s="14"/>
      <c r="D18" s="14"/>
    </row>
    <row r="19" spans="1:4" x14ac:dyDescent="0.2">
      <c r="A19" s="20" t="s">
        <v>1</v>
      </c>
      <c r="B19" s="9"/>
      <c r="C19" s="17"/>
      <c r="D19" s="17"/>
    </row>
    <row r="20" spans="1:4" x14ac:dyDescent="0.2">
      <c r="A20" s="7" t="s">
        <v>3</v>
      </c>
      <c r="B20" s="13" t="s">
        <v>4</v>
      </c>
      <c r="C20" s="17"/>
      <c r="D20" s="17"/>
    </row>
    <row r="21" spans="1:4" x14ac:dyDescent="0.2">
      <c r="A21" s="12" t="s">
        <v>2</v>
      </c>
      <c r="B21" s="3"/>
      <c r="C21" s="18"/>
      <c r="D21" s="18"/>
    </row>
    <row r="22" spans="1:4" ht="13.5" customHeight="1" x14ac:dyDescent="0.2">
      <c r="A22" s="3">
        <v>1</v>
      </c>
      <c r="B22" s="6">
        <v>8625</v>
      </c>
      <c r="C22" s="18"/>
      <c r="D22" s="18"/>
    </row>
    <row r="23" spans="1:4" ht="13.5" customHeight="1" x14ac:dyDescent="0.2">
      <c r="A23" s="3" t="s">
        <v>5</v>
      </c>
      <c r="B23" s="6">
        <v>8625</v>
      </c>
      <c r="C23" s="18"/>
      <c r="D23" s="18"/>
    </row>
    <row r="24" spans="1:4" ht="13.5" customHeight="1" x14ac:dyDescent="0.2">
      <c r="A24" s="3" t="s">
        <v>6</v>
      </c>
      <c r="B24" s="6">
        <v>8625</v>
      </c>
      <c r="C24" s="18"/>
      <c r="D24" s="18"/>
    </row>
    <row r="25" spans="1:4" ht="13.5" customHeight="1" x14ac:dyDescent="0.2">
      <c r="A25" s="3" t="s">
        <v>8</v>
      </c>
      <c r="B25" s="6">
        <v>8625</v>
      </c>
      <c r="C25" s="18"/>
      <c r="D25" s="18"/>
    </row>
    <row r="26" spans="1:4" ht="13.5" customHeight="1" x14ac:dyDescent="0.2">
      <c r="A26" s="3" t="s">
        <v>7</v>
      </c>
      <c r="B26" s="6">
        <v>8625</v>
      </c>
      <c r="C26" s="18"/>
      <c r="D26" s="18"/>
    </row>
    <row r="27" spans="1:4" ht="13.5" customHeight="1" x14ac:dyDescent="0.2">
      <c r="A27" s="3" t="s">
        <v>9</v>
      </c>
      <c r="B27" s="6">
        <v>8625</v>
      </c>
      <c r="C27" s="18"/>
      <c r="D27" s="18"/>
    </row>
    <row r="28" spans="1:4" ht="13.5" customHeight="1" x14ac:dyDescent="0.2">
      <c r="A28" s="22">
        <v>2</v>
      </c>
      <c r="B28" s="6">
        <v>8625</v>
      </c>
      <c r="C28" s="18"/>
      <c r="D28" s="18"/>
    </row>
    <row r="29" spans="1:4" ht="13.5" customHeight="1" x14ac:dyDescent="0.2">
      <c r="A29" s="22" t="s">
        <v>10</v>
      </c>
      <c r="B29" s="6">
        <v>8625</v>
      </c>
      <c r="C29" s="18"/>
      <c r="D29" s="18"/>
    </row>
    <row r="30" spans="1:4" ht="13.5" customHeight="1" x14ac:dyDescent="0.2">
      <c r="A30" s="22" t="s">
        <v>11</v>
      </c>
      <c r="B30" s="6">
        <v>8625</v>
      </c>
      <c r="C30" s="18"/>
      <c r="D30" s="18"/>
    </row>
    <row r="31" spans="1:4" ht="13.5" customHeight="1" x14ac:dyDescent="0.2">
      <c r="A31" s="22" t="s">
        <v>12</v>
      </c>
      <c r="B31" s="6">
        <v>8625</v>
      </c>
      <c r="C31" s="18"/>
      <c r="D31" s="18"/>
    </row>
    <row r="32" spans="1:4" ht="13.5" customHeight="1" x14ac:dyDescent="0.2">
      <c r="A32" s="22" t="s">
        <v>13</v>
      </c>
      <c r="B32" s="6">
        <v>8625</v>
      </c>
      <c r="C32" s="18"/>
      <c r="D32" s="18"/>
    </row>
    <row r="33" spans="1:4" ht="13.5" customHeight="1" x14ac:dyDescent="0.2">
      <c r="A33" s="22" t="s">
        <v>14</v>
      </c>
      <c r="B33" s="6">
        <v>8625</v>
      </c>
      <c r="C33" s="18"/>
      <c r="D33" s="18"/>
    </row>
    <row r="34" spans="1:4" ht="12" customHeight="1" x14ac:dyDescent="0.2">
      <c r="A34" s="22">
        <v>3</v>
      </c>
      <c r="B34" s="19">
        <v>12125</v>
      </c>
      <c r="C34" s="16"/>
      <c r="D34" s="16"/>
    </row>
    <row r="35" spans="1:4" x14ac:dyDescent="0.2">
      <c r="A35" s="20"/>
      <c r="C35" s="17"/>
      <c r="D35" s="17"/>
    </row>
    <row r="36" spans="1:4" x14ac:dyDescent="0.2">
      <c r="A36" s="20"/>
      <c r="B36" s="11"/>
      <c r="C36" s="18"/>
      <c r="D36" s="18"/>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27"/>
  <sheetViews>
    <sheetView workbookViewId="0"/>
  </sheetViews>
  <sheetFormatPr defaultRowHeight="12.75" x14ac:dyDescent="0.2"/>
  <cols>
    <col min="1" max="1" width="31.5703125" style="1" customWidth="1"/>
    <col min="2" max="2" width="27.140625" style="1" customWidth="1"/>
  </cols>
  <sheetData>
    <row r="1" spans="1:2" x14ac:dyDescent="0.2">
      <c r="A1" s="20" t="s">
        <v>15</v>
      </c>
      <c r="B1" s="8"/>
    </row>
    <row r="2" spans="1:2" x14ac:dyDescent="0.2">
      <c r="A2" s="3" t="s">
        <v>22</v>
      </c>
      <c r="B2" s="23" t="s">
        <v>62</v>
      </c>
    </row>
    <row r="3" spans="1:2" x14ac:dyDescent="0.2">
      <c r="A3" s="12" t="s">
        <v>17</v>
      </c>
      <c r="B3" s="3"/>
    </row>
    <row r="4" spans="1:2" x14ac:dyDescent="0.2">
      <c r="A4" s="3">
        <v>1</v>
      </c>
      <c r="B4" s="24">
        <v>3250</v>
      </c>
    </row>
    <row r="5" spans="1:2" x14ac:dyDescent="0.2">
      <c r="A5" s="3">
        <v>2</v>
      </c>
      <c r="B5" s="24">
        <v>3400</v>
      </c>
    </row>
    <row r="8" spans="1:2" x14ac:dyDescent="0.2">
      <c r="A8" s="20" t="s">
        <v>15</v>
      </c>
      <c r="B8" s="2"/>
    </row>
    <row r="9" spans="1:2" x14ac:dyDescent="0.2">
      <c r="A9" s="3" t="s">
        <v>22</v>
      </c>
      <c r="B9" s="23" t="s">
        <v>62</v>
      </c>
    </row>
    <row r="10" spans="1:2" x14ac:dyDescent="0.2">
      <c r="A10" s="12" t="s">
        <v>18</v>
      </c>
      <c r="B10" s="3"/>
    </row>
    <row r="11" spans="1:2" x14ac:dyDescent="0.2">
      <c r="A11" s="3">
        <v>1</v>
      </c>
      <c r="B11" s="24">
        <v>3250</v>
      </c>
    </row>
    <row r="12" spans="1:2" x14ac:dyDescent="0.2">
      <c r="A12" s="3">
        <v>2</v>
      </c>
      <c r="B12" s="24">
        <v>3400</v>
      </c>
    </row>
    <row r="13" spans="1:2" x14ac:dyDescent="0.2">
      <c r="A13" s="20"/>
    </row>
    <row r="14" spans="1:2" x14ac:dyDescent="0.2">
      <c r="A14" s="20"/>
    </row>
    <row r="15" spans="1:2" x14ac:dyDescent="0.2">
      <c r="A15" s="20" t="s">
        <v>15</v>
      </c>
      <c r="B15" s="2"/>
    </row>
    <row r="16" spans="1:2" x14ac:dyDescent="0.2">
      <c r="A16" s="3" t="s">
        <v>22</v>
      </c>
      <c r="B16" s="23" t="s">
        <v>62</v>
      </c>
    </row>
    <row r="17" spans="1:2" x14ac:dyDescent="0.2">
      <c r="A17" s="12" t="s">
        <v>19</v>
      </c>
      <c r="B17" s="3"/>
    </row>
    <row r="18" spans="1:2" x14ac:dyDescent="0.2">
      <c r="A18" s="3">
        <v>1</v>
      </c>
      <c r="B18" s="24">
        <v>3250</v>
      </c>
    </row>
    <row r="19" spans="1:2" x14ac:dyDescent="0.2">
      <c r="A19" s="3">
        <v>2</v>
      </c>
      <c r="B19" s="24">
        <v>3400</v>
      </c>
    </row>
    <row r="20" spans="1:2" x14ac:dyDescent="0.2">
      <c r="A20" s="4"/>
      <c r="B20" s="25"/>
    </row>
    <row r="22" spans="1:2" x14ac:dyDescent="0.2">
      <c r="A22" s="20" t="s">
        <v>15</v>
      </c>
      <c r="B22" s="2"/>
    </row>
    <row r="23" spans="1:2" x14ac:dyDescent="0.2">
      <c r="A23" s="3" t="s">
        <v>22</v>
      </c>
      <c r="B23" s="23" t="s">
        <v>62</v>
      </c>
    </row>
    <row r="24" spans="1:2" x14ac:dyDescent="0.2">
      <c r="A24" s="12" t="s">
        <v>20</v>
      </c>
      <c r="B24" s="3"/>
    </row>
    <row r="25" spans="1:2" x14ac:dyDescent="0.2">
      <c r="A25" s="3">
        <v>1</v>
      </c>
      <c r="B25" s="24">
        <v>3250</v>
      </c>
    </row>
    <row r="26" spans="1:2" x14ac:dyDescent="0.2">
      <c r="A26" s="3">
        <v>2</v>
      </c>
      <c r="B26" s="24">
        <v>3400</v>
      </c>
    </row>
    <row r="27" spans="1:2" x14ac:dyDescent="0.2">
      <c r="A27" s="4"/>
      <c r="B27" s="2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33"/>
  <sheetViews>
    <sheetView workbookViewId="0"/>
  </sheetViews>
  <sheetFormatPr defaultRowHeight="12.75" x14ac:dyDescent="0.2"/>
  <cols>
    <col min="1" max="1" width="31.5703125" style="1" customWidth="1"/>
    <col min="2" max="2" width="27.140625" style="1" customWidth="1"/>
  </cols>
  <sheetData>
    <row r="1" spans="1:2" x14ac:dyDescent="0.2">
      <c r="A1" s="20" t="s">
        <v>15</v>
      </c>
      <c r="B1" s="8"/>
    </row>
    <row r="2" spans="1:2" x14ac:dyDescent="0.2">
      <c r="A2" s="3" t="s">
        <v>53</v>
      </c>
      <c r="B2" s="23" t="s">
        <v>62</v>
      </c>
    </row>
    <row r="3" spans="1:2" x14ac:dyDescent="0.2">
      <c r="A3" s="12" t="s">
        <v>17</v>
      </c>
      <c r="B3" s="3"/>
    </row>
    <row r="4" spans="1:2" x14ac:dyDescent="0.2">
      <c r="A4" s="3">
        <v>1</v>
      </c>
      <c r="B4" s="24">
        <v>4250</v>
      </c>
    </row>
    <row r="5" spans="1:2" x14ac:dyDescent="0.2">
      <c r="A5" s="3">
        <v>2</v>
      </c>
      <c r="B5" s="24">
        <v>5400</v>
      </c>
    </row>
    <row r="8" spans="1:2" x14ac:dyDescent="0.2">
      <c r="A8" s="20" t="s">
        <v>15</v>
      </c>
      <c r="B8" s="2"/>
    </row>
    <row r="9" spans="1:2" x14ac:dyDescent="0.2">
      <c r="A9" s="3" t="s">
        <v>53</v>
      </c>
      <c r="B9" s="23" t="s">
        <v>62</v>
      </c>
    </row>
    <row r="10" spans="1:2" x14ac:dyDescent="0.2">
      <c r="A10" s="12" t="s">
        <v>18</v>
      </c>
      <c r="B10" s="3"/>
    </row>
    <row r="11" spans="1:2" x14ac:dyDescent="0.2">
      <c r="A11" s="3">
        <v>1</v>
      </c>
      <c r="B11" s="24">
        <v>4250</v>
      </c>
    </row>
    <row r="12" spans="1:2" x14ac:dyDescent="0.2">
      <c r="A12" s="3">
        <v>2</v>
      </c>
      <c r="B12" s="24">
        <v>5400</v>
      </c>
    </row>
    <row r="13" spans="1:2" x14ac:dyDescent="0.2">
      <c r="A13" s="20"/>
    </row>
    <row r="14" spans="1:2" x14ac:dyDescent="0.2">
      <c r="A14" s="20"/>
    </row>
    <row r="15" spans="1:2" x14ac:dyDescent="0.2">
      <c r="A15" s="20" t="s">
        <v>15</v>
      </c>
      <c r="B15" s="2"/>
    </row>
    <row r="16" spans="1:2" x14ac:dyDescent="0.2">
      <c r="A16" s="3" t="s">
        <v>53</v>
      </c>
      <c r="B16" s="23" t="s">
        <v>62</v>
      </c>
    </row>
    <row r="17" spans="1:2" x14ac:dyDescent="0.2">
      <c r="A17" s="12" t="s">
        <v>19</v>
      </c>
      <c r="B17" s="3"/>
    </row>
    <row r="18" spans="1:2" x14ac:dyDescent="0.2">
      <c r="A18" s="3">
        <v>1</v>
      </c>
      <c r="B18" s="24">
        <v>4250</v>
      </c>
    </row>
    <row r="19" spans="1:2" x14ac:dyDescent="0.2">
      <c r="A19" s="3">
        <v>2</v>
      </c>
      <c r="B19" s="24">
        <v>5400</v>
      </c>
    </row>
    <row r="20" spans="1:2" x14ac:dyDescent="0.2">
      <c r="A20" s="4"/>
      <c r="B20" s="25"/>
    </row>
    <row r="22" spans="1:2" x14ac:dyDescent="0.2">
      <c r="A22" s="20" t="s">
        <v>15</v>
      </c>
      <c r="B22" s="2"/>
    </row>
    <row r="23" spans="1:2" x14ac:dyDescent="0.2">
      <c r="A23" s="3" t="s">
        <v>53</v>
      </c>
      <c r="B23" s="23" t="s">
        <v>62</v>
      </c>
    </row>
    <row r="24" spans="1:2" x14ac:dyDescent="0.2">
      <c r="A24" s="12" t="s">
        <v>20</v>
      </c>
      <c r="B24" s="3"/>
    </row>
    <row r="25" spans="1:2" x14ac:dyDescent="0.2">
      <c r="A25" s="3">
        <v>1</v>
      </c>
      <c r="B25" s="24">
        <v>4250</v>
      </c>
    </row>
    <row r="26" spans="1:2" x14ac:dyDescent="0.2">
      <c r="A26" s="3">
        <v>2</v>
      </c>
      <c r="B26" s="24">
        <v>5400</v>
      </c>
    </row>
    <row r="27" spans="1:2" x14ac:dyDescent="0.2">
      <c r="A27" s="4"/>
      <c r="B27" s="25"/>
    </row>
    <row r="29" spans="1:2" x14ac:dyDescent="0.2">
      <c r="A29" s="20" t="s">
        <v>15</v>
      </c>
      <c r="B29" s="2"/>
    </row>
    <row r="30" spans="1:2" x14ac:dyDescent="0.2">
      <c r="A30" s="3" t="s">
        <v>53</v>
      </c>
      <c r="B30" s="23" t="s">
        <v>62</v>
      </c>
    </row>
    <row r="31" spans="1:2" x14ac:dyDescent="0.2">
      <c r="A31" s="12" t="s">
        <v>21</v>
      </c>
      <c r="B31" s="3"/>
    </row>
    <row r="32" spans="1:2" x14ac:dyDescent="0.2">
      <c r="A32" s="3">
        <v>1</v>
      </c>
      <c r="B32" s="24">
        <v>7150</v>
      </c>
    </row>
    <row r="33" spans="1:2" x14ac:dyDescent="0.2">
      <c r="A33" s="3">
        <v>2</v>
      </c>
      <c r="B33" s="24">
        <v>8300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27"/>
  <sheetViews>
    <sheetView workbookViewId="0"/>
  </sheetViews>
  <sheetFormatPr defaultRowHeight="12.75" x14ac:dyDescent="0.2"/>
  <cols>
    <col min="1" max="1" width="31.5703125" style="1" customWidth="1"/>
    <col min="2" max="2" width="27.140625" style="1" customWidth="1"/>
  </cols>
  <sheetData>
    <row r="1" spans="1:2" x14ac:dyDescent="0.2">
      <c r="A1" s="20" t="s">
        <v>15</v>
      </c>
      <c r="B1" s="8"/>
    </row>
    <row r="2" spans="1:2" x14ac:dyDescent="0.2">
      <c r="A2" s="3" t="s">
        <v>22</v>
      </c>
      <c r="B2" s="23" t="s">
        <v>62</v>
      </c>
    </row>
    <row r="3" spans="1:2" x14ac:dyDescent="0.2">
      <c r="A3" s="12" t="s">
        <v>17</v>
      </c>
      <c r="B3" s="3"/>
    </row>
    <row r="4" spans="1:2" x14ac:dyDescent="0.2">
      <c r="A4" s="3">
        <v>1</v>
      </c>
      <c r="B4" s="24">
        <v>3600</v>
      </c>
    </row>
    <row r="5" spans="1:2" x14ac:dyDescent="0.2">
      <c r="A5" s="3">
        <v>2</v>
      </c>
      <c r="B5" s="24">
        <v>3750</v>
      </c>
    </row>
    <row r="8" spans="1:2" x14ac:dyDescent="0.2">
      <c r="A8" s="20" t="s">
        <v>15</v>
      </c>
      <c r="B8" s="2"/>
    </row>
    <row r="9" spans="1:2" x14ac:dyDescent="0.2">
      <c r="A9" s="3" t="s">
        <v>22</v>
      </c>
      <c r="B9" s="23" t="s">
        <v>62</v>
      </c>
    </row>
    <row r="10" spans="1:2" x14ac:dyDescent="0.2">
      <c r="A10" s="12" t="s">
        <v>18</v>
      </c>
      <c r="B10" s="3"/>
    </row>
    <row r="11" spans="1:2" x14ac:dyDescent="0.2">
      <c r="A11" s="3">
        <v>1</v>
      </c>
      <c r="B11" s="24">
        <v>3600</v>
      </c>
    </row>
    <row r="12" spans="1:2" x14ac:dyDescent="0.2">
      <c r="A12" s="3">
        <v>2</v>
      </c>
      <c r="B12" s="24">
        <v>3750</v>
      </c>
    </row>
    <row r="13" spans="1:2" x14ac:dyDescent="0.2">
      <c r="A13" s="20"/>
    </row>
    <row r="14" spans="1:2" x14ac:dyDescent="0.2">
      <c r="A14" s="20"/>
    </row>
    <row r="15" spans="1:2" x14ac:dyDescent="0.2">
      <c r="A15" s="20" t="s">
        <v>15</v>
      </c>
      <c r="B15" s="2"/>
    </row>
    <row r="16" spans="1:2" x14ac:dyDescent="0.2">
      <c r="A16" s="3" t="s">
        <v>22</v>
      </c>
      <c r="B16" s="23" t="s">
        <v>62</v>
      </c>
    </row>
    <row r="17" spans="1:2" x14ac:dyDescent="0.2">
      <c r="A17" s="12" t="s">
        <v>19</v>
      </c>
      <c r="B17" s="3"/>
    </row>
    <row r="18" spans="1:2" x14ac:dyDescent="0.2">
      <c r="A18" s="3">
        <v>1</v>
      </c>
      <c r="B18" s="24">
        <v>3600</v>
      </c>
    </row>
    <row r="19" spans="1:2" x14ac:dyDescent="0.2">
      <c r="A19" s="3">
        <v>2</v>
      </c>
      <c r="B19" s="24">
        <v>3750</v>
      </c>
    </row>
    <row r="20" spans="1:2" x14ac:dyDescent="0.2">
      <c r="A20" s="4"/>
      <c r="B20" s="25"/>
    </row>
    <row r="22" spans="1:2" x14ac:dyDescent="0.2">
      <c r="A22" s="20" t="s">
        <v>15</v>
      </c>
      <c r="B22" s="2"/>
    </row>
    <row r="23" spans="1:2" x14ac:dyDescent="0.2">
      <c r="A23" s="3" t="s">
        <v>22</v>
      </c>
      <c r="B23" s="23" t="s">
        <v>62</v>
      </c>
    </row>
    <row r="24" spans="1:2" x14ac:dyDescent="0.2">
      <c r="A24" s="12" t="s">
        <v>20</v>
      </c>
      <c r="B24" s="3"/>
    </row>
    <row r="25" spans="1:2" x14ac:dyDescent="0.2">
      <c r="A25" s="3">
        <v>1</v>
      </c>
      <c r="B25" s="24">
        <v>3600</v>
      </c>
    </row>
    <row r="26" spans="1:2" x14ac:dyDescent="0.2">
      <c r="A26" s="3">
        <v>2</v>
      </c>
      <c r="B26" s="24">
        <v>3750</v>
      </c>
    </row>
    <row r="27" spans="1:2" x14ac:dyDescent="0.2">
      <c r="A27" s="4"/>
      <c r="B27" s="2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33"/>
  <sheetViews>
    <sheetView workbookViewId="0"/>
  </sheetViews>
  <sheetFormatPr defaultRowHeight="12.75" x14ac:dyDescent="0.2"/>
  <cols>
    <col min="1" max="1" width="31.5703125" style="1" customWidth="1"/>
    <col min="2" max="2" width="27.140625" style="1" customWidth="1"/>
  </cols>
  <sheetData>
    <row r="1" spans="1:2" x14ac:dyDescent="0.2">
      <c r="A1" s="20" t="s">
        <v>15</v>
      </c>
      <c r="B1" s="8"/>
    </row>
    <row r="2" spans="1:2" x14ac:dyDescent="0.2">
      <c r="A2" s="3" t="s">
        <v>53</v>
      </c>
      <c r="B2" s="23" t="s">
        <v>62</v>
      </c>
    </row>
    <row r="3" spans="1:2" x14ac:dyDescent="0.2">
      <c r="A3" s="12" t="s">
        <v>17</v>
      </c>
      <c r="B3" s="3"/>
    </row>
    <row r="4" spans="1:2" x14ac:dyDescent="0.2">
      <c r="A4" s="3">
        <v>1</v>
      </c>
      <c r="B4" s="24">
        <v>4720</v>
      </c>
    </row>
    <row r="5" spans="1:2" x14ac:dyDescent="0.2">
      <c r="A5" s="3">
        <v>2</v>
      </c>
      <c r="B5" s="24">
        <v>6000</v>
      </c>
    </row>
    <row r="8" spans="1:2" x14ac:dyDescent="0.2">
      <c r="A8" s="20" t="s">
        <v>15</v>
      </c>
      <c r="B8" s="2"/>
    </row>
    <row r="9" spans="1:2" x14ac:dyDescent="0.2">
      <c r="A9" s="3" t="s">
        <v>53</v>
      </c>
      <c r="B9" s="23" t="s">
        <v>62</v>
      </c>
    </row>
    <row r="10" spans="1:2" x14ac:dyDescent="0.2">
      <c r="A10" s="12" t="s">
        <v>18</v>
      </c>
      <c r="B10" s="3"/>
    </row>
    <row r="11" spans="1:2" x14ac:dyDescent="0.2">
      <c r="A11" s="3">
        <v>1</v>
      </c>
      <c r="B11" s="24">
        <v>4720</v>
      </c>
    </row>
    <row r="12" spans="1:2" x14ac:dyDescent="0.2">
      <c r="A12" s="3">
        <v>2</v>
      </c>
      <c r="B12" s="24">
        <v>6000</v>
      </c>
    </row>
    <row r="13" spans="1:2" x14ac:dyDescent="0.2">
      <c r="A13" s="20"/>
    </row>
    <row r="14" spans="1:2" x14ac:dyDescent="0.2">
      <c r="A14" s="20"/>
    </row>
    <row r="15" spans="1:2" x14ac:dyDescent="0.2">
      <c r="A15" s="20" t="s">
        <v>15</v>
      </c>
      <c r="B15" s="2"/>
    </row>
    <row r="16" spans="1:2" x14ac:dyDescent="0.2">
      <c r="A16" s="3" t="s">
        <v>53</v>
      </c>
      <c r="B16" s="23" t="s">
        <v>62</v>
      </c>
    </row>
    <row r="17" spans="1:2" x14ac:dyDescent="0.2">
      <c r="A17" s="12" t="s">
        <v>19</v>
      </c>
      <c r="B17" s="3"/>
    </row>
    <row r="18" spans="1:2" x14ac:dyDescent="0.2">
      <c r="A18" s="3">
        <v>1</v>
      </c>
      <c r="B18" s="24">
        <v>4720</v>
      </c>
    </row>
    <row r="19" spans="1:2" x14ac:dyDescent="0.2">
      <c r="A19" s="3">
        <v>2</v>
      </c>
      <c r="B19" s="24">
        <v>6000</v>
      </c>
    </row>
    <row r="20" spans="1:2" x14ac:dyDescent="0.2">
      <c r="A20" s="4"/>
      <c r="B20" s="25"/>
    </row>
    <row r="22" spans="1:2" x14ac:dyDescent="0.2">
      <c r="A22" s="20" t="s">
        <v>15</v>
      </c>
      <c r="B22" s="2"/>
    </row>
    <row r="23" spans="1:2" x14ac:dyDescent="0.2">
      <c r="A23" s="3" t="s">
        <v>53</v>
      </c>
      <c r="B23" s="23" t="s">
        <v>62</v>
      </c>
    </row>
    <row r="24" spans="1:2" x14ac:dyDescent="0.2">
      <c r="A24" s="12" t="s">
        <v>20</v>
      </c>
      <c r="B24" s="3"/>
    </row>
    <row r="25" spans="1:2" x14ac:dyDescent="0.2">
      <c r="A25" s="3">
        <v>1</v>
      </c>
      <c r="B25" s="24">
        <v>4720</v>
      </c>
    </row>
    <row r="26" spans="1:2" x14ac:dyDescent="0.2">
      <c r="A26" s="3">
        <v>2</v>
      </c>
      <c r="B26" s="24">
        <v>6000</v>
      </c>
    </row>
    <row r="27" spans="1:2" x14ac:dyDescent="0.2">
      <c r="A27" s="4"/>
      <c r="B27" s="25"/>
    </row>
    <row r="29" spans="1:2" x14ac:dyDescent="0.2">
      <c r="A29" s="20" t="s">
        <v>15</v>
      </c>
      <c r="B29" s="2"/>
    </row>
    <row r="30" spans="1:2" x14ac:dyDescent="0.2">
      <c r="A30" s="3" t="s">
        <v>53</v>
      </c>
      <c r="B30" s="23" t="s">
        <v>62</v>
      </c>
    </row>
    <row r="31" spans="1:2" x14ac:dyDescent="0.2">
      <c r="A31" s="12" t="s">
        <v>21</v>
      </c>
      <c r="B31" s="3"/>
    </row>
    <row r="32" spans="1:2" x14ac:dyDescent="0.2">
      <c r="A32" s="3">
        <v>1</v>
      </c>
      <c r="B32" s="24">
        <v>7900</v>
      </c>
    </row>
    <row r="33" spans="1:2" x14ac:dyDescent="0.2">
      <c r="A33" s="3">
        <v>2</v>
      </c>
      <c r="B33" s="24">
        <v>9200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2"/>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26</v>
      </c>
      <c r="B1" s="8"/>
      <c r="C1" s="8"/>
      <c r="D1" s="8"/>
    </row>
    <row r="2" spans="1:4" x14ac:dyDescent="0.2">
      <c r="A2" s="3" t="s">
        <v>16</v>
      </c>
      <c r="B2" s="23" t="s">
        <v>43</v>
      </c>
      <c r="C2" s="5"/>
      <c r="D2" s="5"/>
    </row>
    <row r="3" spans="1:4" x14ac:dyDescent="0.2">
      <c r="A3" s="12" t="s">
        <v>27</v>
      </c>
      <c r="B3" s="3"/>
      <c r="C3" s="4"/>
      <c r="D3" s="4"/>
    </row>
    <row r="4" spans="1:4" x14ac:dyDescent="0.2">
      <c r="A4" s="22" t="s">
        <v>42</v>
      </c>
      <c r="B4" s="3">
        <v>7000</v>
      </c>
      <c r="C4" s="4"/>
      <c r="D4" s="4"/>
    </row>
    <row r="5" spans="1:4" x14ac:dyDescent="0.2">
      <c r="A5" s="3" t="s">
        <v>40</v>
      </c>
      <c r="B5" s="24">
        <v>7000</v>
      </c>
      <c r="C5" s="4"/>
      <c r="D5" s="4"/>
    </row>
    <row r="6" spans="1:4" x14ac:dyDescent="0.2">
      <c r="A6" s="3" t="s">
        <v>44</v>
      </c>
      <c r="B6" s="24">
        <v>7000</v>
      </c>
      <c r="C6" s="4"/>
      <c r="D6" s="4"/>
    </row>
    <row r="7" spans="1:4" x14ac:dyDescent="0.2">
      <c r="A7" s="4"/>
      <c r="B7" s="25"/>
      <c r="C7" s="4"/>
      <c r="D7" s="4"/>
    </row>
    <row r="8" spans="1:4" x14ac:dyDescent="0.2">
      <c r="C8" s="4"/>
      <c r="D8" s="4"/>
    </row>
    <row r="9" spans="1:4" x14ac:dyDescent="0.2">
      <c r="A9" s="20" t="s">
        <v>26</v>
      </c>
      <c r="B9" s="2"/>
      <c r="C9" s="4"/>
      <c r="D9" s="4"/>
    </row>
    <row r="10" spans="1:4" x14ac:dyDescent="0.2">
      <c r="A10" s="3" t="s">
        <v>16</v>
      </c>
      <c r="B10" s="23" t="s">
        <v>43</v>
      </c>
      <c r="C10" s="4"/>
      <c r="D10" s="4"/>
    </row>
    <row r="11" spans="1:4" x14ac:dyDescent="0.2">
      <c r="A11" s="12" t="s">
        <v>28</v>
      </c>
      <c r="B11" s="3"/>
      <c r="C11" s="4"/>
      <c r="D11" s="4"/>
    </row>
    <row r="12" spans="1:4" x14ac:dyDescent="0.2">
      <c r="A12" s="22" t="s">
        <v>42</v>
      </c>
      <c r="B12" s="3">
        <v>7000</v>
      </c>
      <c r="C12" s="4"/>
      <c r="D12" s="4"/>
    </row>
    <row r="13" spans="1:4" x14ac:dyDescent="0.2">
      <c r="A13" s="3" t="s">
        <v>40</v>
      </c>
      <c r="B13" s="24">
        <v>7000</v>
      </c>
      <c r="C13" s="4"/>
      <c r="D13" s="4"/>
    </row>
    <row r="14" spans="1:4" x14ac:dyDescent="0.2">
      <c r="A14" s="3" t="s">
        <v>44</v>
      </c>
      <c r="B14" s="24">
        <v>7000</v>
      </c>
      <c r="C14" s="4"/>
      <c r="D14" s="4"/>
    </row>
    <row r="15" spans="1:4" ht="13.5" customHeight="1" x14ac:dyDescent="0.2">
      <c r="A15" s="20"/>
      <c r="C15" s="5"/>
      <c r="D15" s="5"/>
    </row>
    <row r="16" spans="1:4" x14ac:dyDescent="0.2">
      <c r="A16" s="20"/>
      <c r="C16" s="4"/>
      <c r="D16" s="4"/>
    </row>
    <row r="17" spans="1:4" x14ac:dyDescent="0.2">
      <c r="A17" s="20" t="s">
        <v>26</v>
      </c>
      <c r="B17" s="2"/>
      <c r="C17" s="4"/>
      <c r="D17" s="4"/>
    </row>
    <row r="18" spans="1:4" x14ac:dyDescent="0.2">
      <c r="A18" s="3" t="s">
        <v>16</v>
      </c>
      <c r="B18" s="23" t="s">
        <v>43</v>
      </c>
      <c r="C18" s="4"/>
      <c r="D18" s="4"/>
    </row>
    <row r="19" spans="1:4" x14ac:dyDescent="0.2">
      <c r="A19" s="12" t="s">
        <v>29</v>
      </c>
      <c r="B19" s="3"/>
      <c r="C19" s="4"/>
      <c r="D19" s="4"/>
    </row>
    <row r="20" spans="1:4" x14ac:dyDescent="0.2">
      <c r="A20" s="22" t="s">
        <v>42</v>
      </c>
      <c r="B20" s="3">
        <v>11000</v>
      </c>
      <c r="C20" s="4"/>
      <c r="D20" s="4"/>
    </row>
    <row r="21" spans="1:4" x14ac:dyDescent="0.2">
      <c r="A21" s="3" t="s">
        <v>40</v>
      </c>
      <c r="B21" s="24">
        <v>11000</v>
      </c>
      <c r="C21" s="4"/>
      <c r="D21" s="4"/>
    </row>
    <row r="22" spans="1:4" x14ac:dyDescent="0.2">
      <c r="A22" s="3" t="s">
        <v>44</v>
      </c>
      <c r="B22" s="24">
        <v>11000</v>
      </c>
    </row>
  </sheetData>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T32"/>
  <sheetViews>
    <sheetView tabSelected="1" zoomScaleNormal="100" workbookViewId="0">
      <pane xSplit="1" topLeftCell="B1" activePane="topRight" state="frozen"/>
      <selection pane="topRight" activeCell="A32" sqref="A32"/>
    </sheetView>
  </sheetViews>
  <sheetFormatPr defaultColWidth="9" defaultRowHeight="12.75" x14ac:dyDescent="0.2"/>
  <cols>
    <col min="1" max="1" width="56.28515625" style="77" bestFit="1" customWidth="1"/>
    <col min="2" max="211" width="9.85546875" style="298" customWidth="1"/>
    <col min="212" max="16384" width="9" style="298"/>
  </cols>
  <sheetData>
    <row r="1" spans="1:150" s="291" customFormat="1" ht="12" customHeight="1" x14ac:dyDescent="0.2">
      <c r="A1" s="89" t="s">
        <v>133</v>
      </c>
    </row>
    <row r="2" spans="1:150" s="291" customFormat="1" ht="12" customHeight="1" x14ac:dyDescent="0.2">
      <c r="A2" s="91" t="s">
        <v>126</v>
      </c>
    </row>
    <row r="3" spans="1:150" s="291" customFormat="1" ht="11.1" customHeight="1" x14ac:dyDescent="0.2">
      <c r="A3" s="89"/>
    </row>
    <row r="4" spans="1:150" s="316" customFormat="1" ht="16.899999999999999" customHeight="1" x14ac:dyDescent="0.2">
      <c r="A4" s="253" t="s">
        <v>125</v>
      </c>
      <c r="B4" s="305">
        <v>45961</v>
      </c>
      <c r="C4" s="305">
        <v>45962</v>
      </c>
      <c r="D4" s="305">
        <v>45963</v>
      </c>
      <c r="E4" s="305">
        <v>45964</v>
      </c>
      <c r="F4" s="305">
        <v>45965</v>
      </c>
      <c r="G4" s="305">
        <v>45966</v>
      </c>
      <c r="H4" s="305">
        <v>45967</v>
      </c>
      <c r="I4" s="305">
        <v>45968</v>
      </c>
      <c r="J4" s="305">
        <v>45969</v>
      </c>
      <c r="K4" s="305">
        <v>45970</v>
      </c>
      <c r="L4" s="305">
        <v>45971</v>
      </c>
      <c r="M4" s="305">
        <v>45972</v>
      </c>
      <c r="N4" s="305">
        <v>45973</v>
      </c>
      <c r="O4" s="305">
        <v>45974</v>
      </c>
      <c r="P4" s="305">
        <v>45975</v>
      </c>
      <c r="Q4" s="305">
        <v>45976</v>
      </c>
      <c r="R4" s="329">
        <v>45977</v>
      </c>
      <c r="S4" s="329">
        <v>45978</v>
      </c>
      <c r="T4" s="329">
        <v>45979</v>
      </c>
      <c r="U4" s="329">
        <v>45980</v>
      </c>
      <c r="V4" s="329">
        <v>45981</v>
      </c>
      <c r="W4" s="305">
        <v>45982</v>
      </c>
      <c r="X4" s="305">
        <v>45983</v>
      </c>
      <c r="Y4" s="305">
        <v>45984</v>
      </c>
      <c r="Z4" s="305">
        <v>45985</v>
      </c>
      <c r="AA4" s="305">
        <v>45986</v>
      </c>
      <c r="AB4" s="305">
        <v>45987</v>
      </c>
      <c r="AC4" s="305">
        <v>45988</v>
      </c>
      <c r="AD4" s="305">
        <v>45989</v>
      </c>
      <c r="AE4" s="305">
        <v>45990</v>
      </c>
      <c r="AF4" s="305">
        <v>45991</v>
      </c>
      <c r="AG4" s="329">
        <v>45992</v>
      </c>
      <c r="AH4" s="329">
        <v>45993</v>
      </c>
      <c r="AI4" s="329">
        <v>45994</v>
      </c>
      <c r="AJ4" s="305">
        <v>45995</v>
      </c>
      <c r="AK4" s="305">
        <v>45996</v>
      </c>
      <c r="AL4" s="305">
        <v>45997</v>
      </c>
      <c r="AM4" s="305">
        <v>45998</v>
      </c>
      <c r="AN4" s="305">
        <v>45999</v>
      </c>
      <c r="AO4" s="305">
        <v>46000</v>
      </c>
      <c r="AP4" s="305">
        <v>46001</v>
      </c>
      <c r="AQ4" s="305">
        <v>46002</v>
      </c>
      <c r="AR4" s="305">
        <v>46003</v>
      </c>
      <c r="AS4" s="305">
        <v>46004</v>
      </c>
      <c r="AT4" s="305">
        <v>46005</v>
      </c>
      <c r="AU4" s="305">
        <v>46006</v>
      </c>
      <c r="AV4" s="305">
        <v>46010</v>
      </c>
      <c r="AW4" s="305">
        <v>46011</v>
      </c>
      <c r="AX4" s="305">
        <v>46012</v>
      </c>
      <c r="AY4" s="305">
        <v>46013</v>
      </c>
      <c r="AZ4" s="305">
        <v>46014</v>
      </c>
      <c r="BA4" s="305">
        <v>46015</v>
      </c>
      <c r="BB4" s="305">
        <v>46016</v>
      </c>
      <c r="BC4" s="305">
        <v>46017</v>
      </c>
      <c r="BD4" s="305">
        <v>46018</v>
      </c>
      <c r="BE4" s="305">
        <v>46019</v>
      </c>
      <c r="BF4" s="305">
        <v>46020</v>
      </c>
      <c r="BG4" s="305">
        <v>46021</v>
      </c>
      <c r="BH4" s="305">
        <v>46022</v>
      </c>
      <c r="BI4" s="305">
        <v>46023</v>
      </c>
      <c r="BJ4" s="305">
        <v>46024</v>
      </c>
      <c r="BK4" s="305">
        <v>46025</v>
      </c>
      <c r="BL4" s="305">
        <v>46026</v>
      </c>
      <c r="BM4" s="305">
        <v>46027</v>
      </c>
      <c r="BN4" s="305">
        <v>46028</v>
      </c>
      <c r="BO4" s="305">
        <v>46029</v>
      </c>
      <c r="BP4" s="305">
        <v>46030</v>
      </c>
      <c r="BQ4" s="305">
        <v>46031</v>
      </c>
      <c r="BR4" s="305">
        <v>46032</v>
      </c>
      <c r="BS4" s="305">
        <v>46033</v>
      </c>
      <c r="BT4" s="305">
        <v>46034</v>
      </c>
      <c r="BU4" s="305">
        <v>46035</v>
      </c>
      <c r="BV4" s="305">
        <v>46036</v>
      </c>
      <c r="BW4" s="305">
        <v>46037</v>
      </c>
      <c r="BX4" s="305">
        <v>46038</v>
      </c>
      <c r="BY4" s="305">
        <v>46039</v>
      </c>
      <c r="BZ4" s="305">
        <v>46040</v>
      </c>
      <c r="CA4" s="305">
        <v>46041</v>
      </c>
      <c r="CB4" s="305">
        <v>46042</v>
      </c>
      <c r="CC4" s="305">
        <v>46043</v>
      </c>
      <c r="CD4" s="305">
        <v>46044</v>
      </c>
      <c r="CE4" s="305">
        <v>46045</v>
      </c>
      <c r="CF4" s="305">
        <v>46046</v>
      </c>
      <c r="CG4" s="305">
        <v>46047</v>
      </c>
      <c r="CH4" s="305">
        <v>46048</v>
      </c>
      <c r="CI4" s="305">
        <v>46049</v>
      </c>
      <c r="CJ4" s="305">
        <v>46050</v>
      </c>
      <c r="CK4" s="305">
        <v>46051</v>
      </c>
      <c r="CL4" s="305">
        <v>46052</v>
      </c>
      <c r="CM4" s="305">
        <v>46053</v>
      </c>
      <c r="CN4" s="305">
        <v>46054</v>
      </c>
      <c r="CO4" s="305">
        <v>46055</v>
      </c>
      <c r="CP4" s="305">
        <v>46056</v>
      </c>
      <c r="CQ4" s="305">
        <v>46057</v>
      </c>
      <c r="CR4" s="305">
        <v>46058</v>
      </c>
      <c r="CS4" s="305">
        <v>46059</v>
      </c>
      <c r="CT4" s="305">
        <v>46060</v>
      </c>
      <c r="CU4" s="305">
        <v>46061</v>
      </c>
      <c r="CV4" s="305">
        <v>46062</v>
      </c>
      <c r="CW4" s="305">
        <v>46063</v>
      </c>
      <c r="CX4" s="305">
        <v>46064</v>
      </c>
      <c r="CY4" s="305">
        <v>46065</v>
      </c>
      <c r="CZ4" s="305">
        <v>46066</v>
      </c>
      <c r="DA4" s="305">
        <v>46067</v>
      </c>
      <c r="DB4" s="305">
        <v>46068</v>
      </c>
      <c r="DC4" s="305">
        <v>46069</v>
      </c>
      <c r="DD4" s="305">
        <v>46070</v>
      </c>
      <c r="DE4" s="305">
        <v>46071</v>
      </c>
      <c r="DF4" s="305">
        <v>46072</v>
      </c>
      <c r="DG4" s="329">
        <v>46073</v>
      </c>
      <c r="DH4" s="329">
        <v>46074</v>
      </c>
      <c r="DI4" s="305">
        <v>46075</v>
      </c>
      <c r="DJ4" s="329">
        <v>46076</v>
      </c>
      <c r="DK4" s="305">
        <v>46077</v>
      </c>
      <c r="DL4" s="329">
        <v>46078</v>
      </c>
      <c r="DM4" s="305">
        <v>46079</v>
      </c>
      <c r="DN4" s="305">
        <v>46080</v>
      </c>
      <c r="DO4" s="305">
        <v>46081</v>
      </c>
      <c r="DP4" s="305">
        <v>46082</v>
      </c>
      <c r="DQ4" s="305">
        <v>46083</v>
      </c>
      <c r="DR4" s="305">
        <v>46084</v>
      </c>
      <c r="DS4" s="305">
        <v>46085</v>
      </c>
      <c r="DT4" s="305">
        <v>46086</v>
      </c>
      <c r="DU4" s="305">
        <v>46087</v>
      </c>
      <c r="DV4" s="305">
        <v>46088</v>
      </c>
      <c r="DW4" s="305">
        <v>46089</v>
      </c>
      <c r="DX4" s="305">
        <v>46090</v>
      </c>
      <c r="DY4" s="305">
        <v>46091</v>
      </c>
      <c r="DZ4" s="305">
        <v>46092</v>
      </c>
      <c r="EA4" s="305">
        <v>46093</v>
      </c>
      <c r="EB4" s="305">
        <v>46094</v>
      </c>
      <c r="EC4" s="305">
        <v>46095</v>
      </c>
      <c r="ED4" s="305">
        <v>46096</v>
      </c>
      <c r="EE4" s="305">
        <v>46097</v>
      </c>
      <c r="EF4" s="305">
        <v>46098</v>
      </c>
      <c r="EG4" s="305">
        <v>46099</v>
      </c>
      <c r="EH4" s="305">
        <v>46100</v>
      </c>
      <c r="EI4" s="305">
        <v>46101</v>
      </c>
      <c r="EJ4" s="305">
        <v>46102</v>
      </c>
      <c r="EK4" s="305">
        <v>46103</v>
      </c>
      <c r="EL4" s="305">
        <v>46104</v>
      </c>
      <c r="EM4" s="305">
        <v>46105</v>
      </c>
      <c r="EN4" s="305">
        <v>46106</v>
      </c>
      <c r="EO4" s="305">
        <v>46107</v>
      </c>
      <c r="EP4" s="305">
        <v>46108</v>
      </c>
      <c r="EQ4" s="305">
        <v>46109</v>
      </c>
      <c r="ER4" s="305">
        <v>46110</v>
      </c>
      <c r="ES4" s="305">
        <v>46111</v>
      </c>
      <c r="ET4" s="305">
        <v>46112</v>
      </c>
    </row>
    <row r="5" spans="1:150" s="317" customFormat="1" ht="19.149999999999999" customHeight="1" x14ac:dyDescent="0.2">
      <c r="A5" s="224" t="s">
        <v>124</v>
      </c>
      <c r="B5" s="305">
        <v>45961</v>
      </c>
      <c r="C5" s="305">
        <v>45962</v>
      </c>
      <c r="D5" s="305">
        <v>45963</v>
      </c>
      <c r="E5" s="305">
        <v>45964</v>
      </c>
      <c r="F5" s="305">
        <v>45965</v>
      </c>
      <c r="G5" s="305">
        <v>45966</v>
      </c>
      <c r="H5" s="305">
        <v>45967</v>
      </c>
      <c r="I5" s="305">
        <v>45968</v>
      </c>
      <c r="J5" s="305">
        <v>45969</v>
      </c>
      <c r="K5" s="305">
        <v>45970</v>
      </c>
      <c r="L5" s="305">
        <v>45971</v>
      </c>
      <c r="M5" s="305">
        <v>45972</v>
      </c>
      <c r="N5" s="305">
        <v>45973</v>
      </c>
      <c r="O5" s="305">
        <v>45974</v>
      </c>
      <c r="P5" s="305">
        <v>45975</v>
      </c>
      <c r="Q5" s="305">
        <v>45976</v>
      </c>
      <c r="R5" s="329">
        <v>45977</v>
      </c>
      <c r="S5" s="329">
        <v>45978</v>
      </c>
      <c r="T5" s="329">
        <v>45979</v>
      </c>
      <c r="U5" s="329">
        <v>45980</v>
      </c>
      <c r="V5" s="329">
        <v>45981</v>
      </c>
      <c r="W5" s="305">
        <v>45982</v>
      </c>
      <c r="X5" s="305">
        <v>45983</v>
      </c>
      <c r="Y5" s="305">
        <v>45984</v>
      </c>
      <c r="Z5" s="305">
        <v>45985</v>
      </c>
      <c r="AA5" s="305">
        <v>45986</v>
      </c>
      <c r="AB5" s="305">
        <v>45987</v>
      </c>
      <c r="AC5" s="305">
        <v>45988</v>
      </c>
      <c r="AD5" s="305">
        <v>45989</v>
      </c>
      <c r="AE5" s="305">
        <v>45990</v>
      </c>
      <c r="AF5" s="305">
        <v>45991</v>
      </c>
      <c r="AG5" s="329">
        <v>45992</v>
      </c>
      <c r="AH5" s="329">
        <v>45993</v>
      </c>
      <c r="AI5" s="329">
        <v>45994</v>
      </c>
      <c r="AJ5" s="305">
        <v>45995</v>
      </c>
      <c r="AK5" s="305">
        <v>45996</v>
      </c>
      <c r="AL5" s="305">
        <v>45997</v>
      </c>
      <c r="AM5" s="305">
        <v>45998</v>
      </c>
      <c r="AN5" s="305">
        <v>45999</v>
      </c>
      <c r="AO5" s="305">
        <v>46000</v>
      </c>
      <c r="AP5" s="305">
        <v>46001</v>
      </c>
      <c r="AQ5" s="305">
        <v>46002</v>
      </c>
      <c r="AR5" s="305">
        <v>46003</v>
      </c>
      <c r="AS5" s="305">
        <v>46004</v>
      </c>
      <c r="AT5" s="305">
        <v>46005</v>
      </c>
      <c r="AU5" s="305">
        <v>46006</v>
      </c>
      <c r="AV5" s="305">
        <v>46010</v>
      </c>
      <c r="AW5" s="305">
        <v>46011</v>
      </c>
      <c r="AX5" s="305">
        <v>46012</v>
      </c>
      <c r="AY5" s="305">
        <v>46013</v>
      </c>
      <c r="AZ5" s="305">
        <v>46014</v>
      </c>
      <c r="BA5" s="305">
        <v>46015</v>
      </c>
      <c r="BB5" s="305">
        <v>46016</v>
      </c>
      <c r="BC5" s="305">
        <v>46017</v>
      </c>
      <c r="BD5" s="305">
        <v>46018</v>
      </c>
      <c r="BE5" s="305">
        <v>46019</v>
      </c>
      <c r="BF5" s="305">
        <v>46020</v>
      </c>
      <c r="BG5" s="305">
        <v>46021</v>
      </c>
      <c r="BH5" s="305">
        <v>46022</v>
      </c>
      <c r="BI5" s="305">
        <v>46023</v>
      </c>
      <c r="BJ5" s="305">
        <v>46024</v>
      </c>
      <c r="BK5" s="305">
        <v>46025</v>
      </c>
      <c r="BL5" s="305">
        <v>46026</v>
      </c>
      <c r="BM5" s="305">
        <v>46027</v>
      </c>
      <c r="BN5" s="305">
        <v>46028</v>
      </c>
      <c r="BO5" s="305">
        <v>46029</v>
      </c>
      <c r="BP5" s="305">
        <v>46030</v>
      </c>
      <c r="BQ5" s="305">
        <v>46031</v>
      </c>
      <c r="BR5" s="305">
        <v>46032</v>
      </c>
      <c r="BS5" s="305">
        <v>46033</v>
      </c>
      <c r="BT5" s="305">
        <v>46034</v>
      </c>
      <c r="BU5" s="305">
        <v>46035</v>
      </c>
      <c r="BV5" s="305">
        <v>46036</v>
      </c>
      <c r="BW5" s="305">
        <v>46037</v>
      </c>
      <c r="BX5" s="305">
        <v>46038</v>
      </c>
      <c r="BY5" s="305">
        <v>46039</v>
      </c>
      <c r="BZ5" s="305">
        <v>46040</v>
      </c>
      <c r="CA5" s="305">
        <v>46041</v>
      </c>
      <c r="CB5" s="305">
        <v>46042</v>
      </c>
      <c r="CC5" s="305">
        <v>46043</v>
      </c>
      <c r="CD5" s="305">
        <v>46044</v>
      </c>
      <c r="CE5" s="305">
        <v>46045</v>
      </c>
      <c r="CF5" s="305">
        <v>46046</v>
      </c>
      <c r="CG5" s="305">
        <v>46047</v>
      </c>
      <c r="CH5" s="305">
        <v>46048</v>
      </c>
      <c r="CI5" s="305">
        <v>46049</v>
      </c>
      <c r="CJ5" s="305">
        <v>46050</v>
      </c>
      <c r="CK5" s="305">
        <v>46051</v>
      </c>
      <c r="CL5" s="305">
        <v>46052</v>
      </c>
      <c r="CM5" s="305">
        <v>46053</v>
      </c>
      <c r="CN5" s="305">
        <v>46054</v>
      </c>
      <c r="CO5" s="305">
        <v>46055</v>
      </c>
      <c r="CP5" s="305">
        <v>46056</v>
      </c>
      <c r="CQ5" s="305">
        <v>46057</v>
      </c>
      <c r="CR5" s="305">
        <v>46058</v>
      </c>
      <c r="CS5" s="305">
        <v>46059</v>
      </c>
      <c r="CT5" s="305">
        <v>46060</v>
      </c>
      <c r="CU5" s="305">
        <v>46061</v>
      </c>
      <c r="CV5" s="305">
        <v>46062</v>
      </c>
      <c r="CW5" s="305">
        <v>46063</v>
      </c>
      <c r="CX5" s="305">
        <v>46064</v>
      </c>
      <c r="CY5" s="305">
        <v>46065</v>
      </c>
      <c r="CZ5" s="305">
        <v>46066</v>
      </c>
      <c r="DA5" s="305">
        <v>46067</v>
      </c>
      <c r="DB5" s="305">
        <v>46068</v>
      </c>
      <c r="DC5" s="305">
        <v>46069</v>
      </c>
      <c r="DD5" s="305">
        <v>46070</v>
      </c>
      <c r="DE5" s="305">
        <v>46071</v>
      </c>
      <c r="DF5" s="305">
        <v>46072</v>
      </c>
      <c r="DG5" s="329">
        <v>46073</v>
      </c>
      <c r="DH5" s="329">
        <v>46074</v>
      </c>
      <c r="DI5" s="305">
        <v>46075</v>
      </c>
      <c r="DJ5" s="329">
        <v>46076</v>
      </c>
      <c r="DK5" s="305">
        <v>46077</v>
      </c>
      <c r="DL5" s="329">
        <v>46078</v>
      </c>
      <c r="DM5" s="305">
        <v>46079</v>
      </c>
      <c r="DN5" s="305">
        <v>46080</v>
      </c>
      <c r="DO5" s="305">
        <v>46081</v>
      </c>
      <c r="DP5" s="305">
        <v>46082</v>
      </c>
      <c r="DQ5" s="305">
        <v>46083</v>
      </c>
      <c r="DR5" s="305">
        <v>46084</v>
      </c>
      <c r="DS5" s="305">
        <v>46085</v>
      </c>
      <c r="DT5" s="305">
        <v>46086</v>
      </c>
      <c r="DU5" s="305">
        <v>46087</v>
      </c>
      <c r="DV5" s="305">
        <v>46088</v>
      </c>
      <c r="DW5" s="305">
        <v>46089</v>
      </c>
      <c r="DX5" s="305">
        <v>46090</v>
      </c>
      <c r="DY5" s="305">
        <v>46091</v>
      </c>
      <c r="DZ5" s="305">
        <v>46092</v>
      </c>
      <c r="EA5" s="305">
        <v>46093</v>
      </c>
      <c r="EB5" s="305">
        <v>46094</v>
      </c>
      <c r="EC5" s="305">
        <v>46095</v>
      </c>
      <c r="ED5" s="305">
        <v>46096</v>
      </c>
      <c r="EE5" s="305">
        <v>46097</v>
      </c>
      <c r="EF5" s="305">
        <v>46098</v>
      </c>
      <c r="EG5" s="305">
        <v>46099</v>
      </c>
      <c r="EH5" s="305">
        <v>46100</v>
      </c>
      <c r="EI5" s="305">
        <v>46101</v>
      </c>
      <c r="EJ5" s="305">
        <v>46102</v>
      </c>
      <c r="EK5" s="305">
        <v>46103</v>
      </c>
      <c r="EL5" s="305">
        <v>46104</v>
      </c>
      <c r="EM5" s="305">
        <v>46105</v>
      </c>
      <c r="EN5" s="305">
        <v>46106</v>
      </c>
      <c r="EO5" s="305">
        <v>46107</v>
      </c>
      <c r="EP5" s="305">
        <v>46108</v>
      </c>
      <c r="EQ5" s="305">
        <v>46109</v>
      </c>
      <c r="ER5" s="305">
        <v>46110</v>
      </c>
      <c r="ES5" s="305">
        <v>46111</v>
      </c>
      <c r="ET5" s="305">
        <v>46112</v>
      </c>
    </row>
    <row r="6" spans="1:150" s="292" customFormat="1" x14ac:dyDescent="0.2">
      <c r="A6" s="73" t="s">
        <v>144</v>
      </c>
    </row>
    <row r="7" spans="1:150" s="292" customFormat="1" ht="10.35" customHeight="1" x14ac:dyDescent="0.2">
      <c r="A7" s="74">
        <v>1</v>
      </c>
      <c r="B7" s="293">
        <v>16700</v>
      </c>
      <c r="C7" s="293">
        <v>16700</v>
      </c>
      <c r="D7" s="293">
        <v>16700</v>
      </c>
      <c r="E7" s="293">
        <v>14300</v>
      </c>
      <c r="F7" s="293">
        <v>10000</v>
      </c>
      <c r="G7" s="293">
        <v>10700</v>
      </c>
      <c r="H7" s="293">
        <v>10000</v>
      </c>
      <c r="I7" s="293">
        <v>11900</v>
      </c>
      <c r="J7" s="293">
        <v>11900</v>
      </c>
      <c r="K7" s="293">
        <v>8600</v>
      </c>
      <c r="L7" s="293">
        <v>8600</v>
      </c>
      <c r="M7" s="293">
        <v>8600</v>
      </c>
      <c r="N7" s="293">
        <v>9300</v>
      </c>
      <c r="O7" s="293">
        <v>8600</v>
      </c>
      <c r="P7" s="293">
        <v>9300</v>
      </c>
      <c r="Q7" s="293">
        <v>9300</v>
      </c>
      <c r="R7" s="293">
        <v>10000</v>
      </c>
      <c r="S7" s="293">
        <v>10700</v>
      </c>
      <c r="T7" s="293">
        <v>10700</v>
      </c>
      <c r="U7" s="293">
        <v>11900</v>
      </c>
      <c r="V7" s="293">
        <v>11900</v>
      </c>
      <c r="W7" s="293">
        <v>10000</v>
      </c>
      <c r="X7" s="293">
        <v>10000</v>
      </c>
      <c r="Y7" s="293">
        <v>8600</v>
      </c>
      <c r="Z7" s="293">
        <v>8600</v>
      </c>
      <c r="AA7" s="293">
        <v>8600</v>
      </c>
      <c r="AB7" s="293">
        <v>8600</v>
      </c>
      <c r="AC7" s="293">
        <v>8600</v>
      </c>
      <c r="AD7" s="293">
        <v>9300</v>
      </c>
      <c r="AE7" s="293">
        <v>9300</v>
      </c>
      <c r="AF7" s="293">
        <v>8600</v>
      </c>
      <c r="AG7" s="293">
        <v>10600</v>
      </c>
      <c r="AH7" s="293">
        <v>10600</v>
      </c>
      <c r="AI7" s="293">
        <v>10600</v>
      </c>
      <c r="AJ7" s="293">
        <v>10600</v>
      </c>
      <c r="AK7" s="293">
        <v>10600</v>
      </c>
      <c r="AL7" s="293">
        <v>10600</v>
      </c>
      <c r="AM7" s="293">
        <v>8800</v>
      </c>
      <c r="AN7" s="293">
        <v>8800</v>
      </c>
      <c r="AO7" s="293">
        <v>8800</v>
      </c>
      <c r="AP7" s="293">
        <v>8800</v>
      </c>
      <c r="AQ7" s="293">
        <v>13100</v>
      </c>
      <c r="AR7" s="293">
        <v>14700</v>
      </c>
      <c r="AS7" s="293">
        <v>14700</v>
      </c>
      <c r="AT7" s="293">
        <v>11500</v>
      </c>
      <c r="AU7" s="293">
        <v>13100</v>
      </c>
      <c r="AV7" s="293">
        <v>13100</v>
      </c>
      <c r="AW7" s="293">
        <v>14700</v>
      </c>
      <c r="AX7" s="293">
        <v>14700</v>
      </c>
      <c r="AY7" s="293">
        <v>14700</v>
      </c>
      <c r="AZ7" s="293">
        <v>17900</v>
      </c>
      <c r="BA7" s="293">
        <v>17900</v>
      </c>
      <c r="BB7" s="293">
        <v>19500</v>
      </c>
      <c r="BC7" s="293">
        <v>19500</v>
      </c>
      <c r="BD7" s="293">
        <v>19500</v>
      </c>
      <c r="BE7" s="293">
        <v>16300</v>
      </c>
      <c r="BF7" s="293">
        <v>24850</v>
      </c>
      <c r="BG7" s="293">
        <v>48350</v>
      </c>
      <c r="BH7" s="293">
        <v>70850</v>
      </c>
      <c r="BI7" s="293">
        <v>70850</v>
      </c>
      <c r="BJ7" s="293">
        <v>65850</v>
      </c>
      <c r="BK7" s="293">
        <v>70850</v>
      </c>
      <c r="BL7" s="293">
        <v>65850</v>
      </c>
      <c r="BM7" s="293">
        <v>52350</v>
      </c>
      <c r="BN7" s="293">
        <v>52350</v>
      </c>
      <c r="BO7" s="293">
        <v>52350</v>
      </c>
      <c r="BP7" s="293">
        <v>44350</v>
      </c>
      <c r="BQ7" s="293">
        <v>29150</v>
      </c>
      <c r="BR7" s="293">
        <v>24150</v>
      </c>
      <c r="BS7" s="293">
        <v>22150</v>
      </c>
      <c r="BT7" s="293">
        <v>22150</v>
      </c>
      <c r="BU7" s="293">
        <v>22150</v>
      </c>
      <c r="BV7" s="293">
        <v>24150</v>
      </c>
      <c r="BW7" s="293">
        <v>24150</v>
      </c>
      <c r="BX7" s="293">
        <v>24150</v>
      </c>
      <c r="BY7" s="293">
        <v>22150</v>
      </c>
      <c r="BZ7" s="293">
        <v>22150</v>
      </c>
      <c r="CA7" s="293">
        <v>22150</v>
      </c>
      <c r="CB7" s="293">
        <v>22150</v>
      </c>
      <c r="CC7" s="293">
        <v>22150</v>
      </c>
      <c r="CD7" s="293">
        <v>22150</v>
      </c>
      <c r="CE7" s="293">
        <v>22150</v>
      </c>
      <c r="CF7" s="293">
        <v>24150</v>
      </c>
      <c r="CG7" s="293">
        <v>24150</v>
      </c>
      <c r="CH7" s="293">
        <v>26650</v>
      </c>
      <c r="CI7" s="293">
        <v>26650</v>
      </c>
      <c r="CJ7" s="293">
        <v>26650</v>
      </c>
      <c r="CK7" s="293">
        <v>26650</v>
      </c>
      <c r="CL7" s="293">
        <v>26650</v>
      </c>
      <c r="CM7" s="293">
        <v>26650</v>
      </c>
      <c r="CN7" s="293">
        <v>27650</v>
      </c>
      <c r="CO7" s="293">
        <v>25650</v>
      </c>
      <c r="CP7" s="293">
        <v>25650</v>
      </c>
      <c r="CQ7" s="293">
        <v>25650</v>
      </c>
      <c r="CR7" s="293">
        <v>25650</v>
      </c>
      <c r="CS7" s="293">
        <v>29650</v>
      </c>
      <c r="CT7" s="293">
        <v>29650</v>
      </c>
      <c r="CU7" s="293">
        <v>25650</v>
      </c>
      <c r="CV7" s="293">
        <v>27650</v>
      </c>
      <c r="CW7" s="293">
        <v>25650</v>
      </c>
      <c r="CX7" s="293">
        <v>25650</v>
      </c>
      <c r="CY7" s="293">
        <v>25650</v>
      </c>
      <c r="CZ7" s="293">
        <v>29650</v>
      </c>
      <c r="DA7" s="293">
        <v>29650</v>
      </c>
      <c r="DB7" s="293">
        <v>34650</v>
      </c>
      <c r="DC7" s="293">
        <v>34650</v>
      </c>
      <c r="DD7" s="293">
        <v>34650</v>
      </c>
      <c r="DE7" s="293">
        <v>34650</v>
      </c>
      <c r="DF7" s="293">
        <v>34650</v>
      </c>
      <c r="DG7" s="293">
        <v>40650</v>
      </c>
      <c r="DH7" s="293">
        <v>40650</v>
      </c>
      <c r="DI7" s="293">
        <v>37650</v>
      </c>
      <c r="DJ7" s="293">
        <v>40650</v>
      </c>
      <c r="DK7" s="293">
        <v>37650</v>
      </c>
      <c r="DL7" s="293">
        <v>40650</v>
      </c>
      <c r="DM7" s="293">
        <v>37650</v>
      </c>
      <c r="DN7" s="293">
        <v>37650</v>
      </c>
      <c r="DO7" s="293">
        <v>32150</v>
      </c>
      <c r="DP7" s="293">
        <v>25650</v>
      </c>
      <c r="DQ7" s="293">
        <v>25650</v>
      </c>
      <c r="DR7" s="293">
        <v>25650</v>
      </c>
      <c r="DS7" s="293">
        <v>23650</v>
      </c>
      <c r="DT7" s="293">
        <v>20650</v>
      </c>
      <c r="DU7" s="293">
        <v>22150</v>
      </c>
      <c r="DV7" s="293">
        <v>22150</v>
      </c>
      <c r="DW7" s="293">
        <v>22150</v>
      </c>
      <c r="DX7" s="293">
        <v>18150</v>
      </c>
      <c r="DY7" s="293">
        <v>18150</v>
      </c>
      <c r="DZ7" s="293">
        <v>18150</v>
      </c>
      <c r="EA7" s="293">
        <v>18150</v>
      </c>
      <c r="EB7" s="293">
        <v>18150</v>
      </c>
      <c r="EC7" s="293">
        <v>18150</v>
      </c>
      <c r="ED7" s="293">
        <v>18150</v>
      </c>
      <c r="EE7" s="293">
        <v>18150</v>
      </c>
      <c r="EF7" s="293">
        <v>18150</v>
      </c>
      <c r="EG7" s="293">
        <v>18150</v>
      </c>
      <c r="EH7" s="293">
        <v>18150</v>
      </c>
      <c r="EI7" s="293">
        <v>18150</v>
      </c>
      <c r="EJ7" s="293">
        <v>18150</v>
      </c>
      <c r="EK7" s="293">
        <v>16650</v>
      </c>
      <c r="EL7" s="293">
        <v>16650</v>
      </c>
      <c r="EM7" s="293">
        <v>16650</v>
      </c>
      <c r="EN7" s="293">
        <v>16650</v>
      </c>
      <c r="EO7" s="293">
        <v>16650</v>
      </c>
      <c r="EP7" s="293">
        <v>16650</v>
      </c>
      <c r="EQ7" s="293">
        <v>16650</v>
      </c>
      <c r="ER7" s="293">
        <v>16650</v>
      </c>
      <c r="ES7" s="293">
        <v>16650</v>
      </c>
      <c r="ET7" s="293">
        <v>16650</v>
      </c>
    </row>
    <row r="8" spans="1:150" s="292" customFormat="1" ht="10.35" customHeight="1" x14ac:dyDescent="0.2">
      <c r="A8" s="74">
        <v>2</v>
      </c>
      <c r="B8" s="294">
        <f t="shared" ref="B8" si="0">B7+1900</f>
        <v>18600</v>
      </c>
      <c r="C8" s="294">
        <f t="shared" ref="C8:E8" si="1">C7+1900</f>
        <v>18600</v>
      </c>
      <c r="D8" s="294">
        <f t="shared" ref="D8" si="2">D7+1900</f>
        <v>18600</v>
      </c>
      <c r="E8" s="294">
        <f t="shared" si="1"/>
        <v>16200</v>
      </c>
      <c r="F8" s="294">
        <f t="shared" ref="F8:G8" si="3">F7+1900</f>
        <v>11900</v>
      </c>
      <c r="G8" s="294">
        <f t="shared" si="3"/>
        <v>12600</v>
      </c>
      <c r="H8" s="294">
        <f t="shared" ref="H8" si="4">H7+1900</f>
        <v>11900</v>
      </c>
      <c r="I8" s="294">
        <f t="shared" ref="I8:K8" si="5">I7+1900</f>
        <v>13800</v>
      </c>
      <c r="J8" s="294">
        <f t="shared" ref="J8" si="6">J7+1900</f>
        <v>13800</v>
      </c>
      <c r="K8" s="294">
        <f t="shared" si="5"/>
        <v>10500</v>
      </c>
      <c r="L8" s="294">
        <f t="shared" ref="L8:O8" si="7">L7+1900</f>
        <v>10500</v>
      </c>
      <c r="M8" s="294">
        <f t="shared" si="7"/>
        <v>10500</v>
      </c>
      <c r="N8" s="294">
        <f t="shared" si="7"/>
        <v>11200</v>
      </c>
      <c r="O8" s="294">
        <f t="shared" si="7"/>
        <v>10500</v>
      </c>
      <c r="P8" s="294">
        <f t="shared" ref="P8:R8" si="8">P7+1900</f>
        <v>11200</v>
      </c>
      <c r="Q8" s="294">
        <f t="shared" ref="Q8" si="9">Q7+1900</f>
        <v>11200</v>
      </c>
      <c r="R8" s="294">
        <f t="shared" si="8"/>
        <v>11900</v>
      </c>
      <c r="S8" s="294">
        <f t="shared" ref="S8:U8" si="10">S7+1900</f>
        <v>12600</v>
      </c>
      <c r="T8" s="294">
        <f t="shared" si="10"/>
        <v>12600</v>
      </c>
      <c r="U8" s="294">
        <f t="shared" si="10"/>
        <v>13800</v>
      </c>
      <c r="V8" s="294">
        <f t="shared" ref="V8" si="11">V7+1900</f>
        <v>13800</v>
      </c>
      <c r="W8" s="294">
        <f t="shared" ref="W8:Y8" si="12">W7+1900</f>
        <v>11900</v>
      </c>
      <c r="X8" s="294">
        <f t="shared" ref="X8" si="13">X7+1900</f>
        <v>11900</v>
      </c>
      <c r="Y8" s="294">
        <f t="shared" si="12"/>
        <v>10500</v>
      </c>
      <c r="Z8" s="294">
        <f t="shared" ref="Z8:AC8" si="14">Z7+1900</f>
        <v>10500</v>
      </c>
      <c r="AA8" s="294">
        <f t="shared" si="14"/>
        <v>10500</v>
      </c>
      <c r="AB8" s="294">
        <f t="shared" si="14"/>
        <v>10500</v>
      </c>
      <c r="AC8" s="294">
        <f t="shared" si="14"/>
        <v>10500</v>
      </c>
      <c r="AD8" s="294">
        <f t="shared" ref="AD8:AF8" si="15">AD7+1900</f>
        <v>11200</v>
      </c>
      <c r="AE8" s="294">
        <f t="shared" ref="AE8" si="16">AE7+1900</f>
        <v>11200</v>
      </c>
      <c r="AF8" s="294">
        <f t="shared" si="15"/>
        <v>10500</v>
      </c>
      <c r="AG8" s="294">
        <f t="shared" ref="AG8:AJ8" si="17">AG7+1900</f>
        <v>12500</v>
      </c>
      <c r="AH8" s="294">
        <f t="shared" ref="AH8:AI8" si="18">AH7+1900</f>
        <v>12500</v>
      </c>
      <c r="AI8" s="294">
        <f t="shared" si="18"/>
        <v>12500</v>
      </c>
      <c r="AJ8" s="294">
        <f t="shared" si="17"/>
        <v>12500</v>
      </c>
      <c r="AK8" s="294">
        <f t="shared" ref="AK8:AL8" si="19">AK7+1900</f>
        <v>12500</v>
      </c>
      <c r="AL8" s="294">
        <f t="shared" si="19"/>
        <v>12500</v>
      </c>
      <c r="AM8" s="294">
        <f t="shared" ref="AM8:AT8" si="20">AM7+1900</f>
        <v>10700</v>
      </c>
      <c r="AN8" s="294">
        <f t="shared" ref="AN8:AP8" si="21">AN7+1900</f>
        <v>10700</v>
      </c>
      <c r="AO8" s="294">
        <f t="shared" si="21"/>
        <v>10700</v>
      </c>
      <c r="AP8" s="294">
        <f t="shared" si="21"/>
        <v>10700</v>
      </c>
      <c r="AQ8" s="294">
        <f t="shared" ref="AQ8:AR8" si="22">AQ7+1900</f>
        <v>15000</v>
      </c>
      <c r="AR8" s="294">
        <f t="shared" si="22"/>
        <v>16600</v>
      </c>
      <c r="AS8" s="294">
        <f t="shared" ref="AS8" si="23">AS7+1900</f>
        <v>16600</v>
      </c>
      <c r="AT8" s="294">
        <f t="shared" si="20"/>
        <v>13400</v>
      </c>
      <c r="AU8" s="294">
        <f t="shared" ref="AU8" si="24">AU7+1900</f>
        <v>15000</v>
      </c>
      <c r="AV8" s="294">
        <f t="shared" ref="AV8:AY8" si="25">AV7+1900</f>
        <v>15000</v>
      </c>
      <c r="AW8" s="294">
        <f t="shared" ref="AW8:AX8" si="26">AW7+1900</f>
        <v>16600</v>
      </c>
      <c r="AX8" s="294">
        <f t="shared" si="26"/>
        <v>16600</v>
      </c>
      <c r="AY8" s="294">
        <f t="shared" si="25"/>
        <v>16600</v>
      </c>
      <c r="AZ8" s="294">
        <f t="shared" ref="AZ8:BC8" si="27">AZ7+1900</f>
        <v>19800</v>
      </c>
      <c r="BA8" s="294">
        <f t="shared" si="27"/>
        <v>19800</v>
      </c>
      <c r="BB8" s="294">
        <f t="shared" si="27"/>
        <v>21400</v>
      </c>
      <c r="BC8" s="294">
        <f t="shared" si="27"/>
        <v>21400</v>
      </c>
      <c r="BD8" s="294">
        <f t="shared" ref="BD8:BE8" si="28">BD7+1900</f>
        <v>21400</v>
      </c>
      <c r="BE8" s="294">
        <f t="shared" si="28"/>
        <v>18200</v>
      </c>
      <c r="BF8" s="294">
        <f t="shared" ref="BF8:BO8" si="29">BF7+2850</f>
        <v>27700</v>
      </c>
      <c r="BG8" s="294">
        <f t="shared" si="29"/>
        <v>51200</v>
      </c>
      <c r="BH8" s="294">
        <f t="shared" si="29"/>
        <v>73700</v>
      </c>
      <c r="BI8" s="294">
        <f t="shared" ref="BI8:BJ8" si="30">BI7+2850</f>
        <v>73700</v>
      </c>
      <c r="BJ8" s="294">
        <f t="shared" si="30"/>
        <v>68700</v>
      </c>
      <c r="BK8" s="294">
        <f t="shared" si="29"/>
        <v>73700</v>
      </c>
      <c r="BL8" s="294">
        <f t="shared" si="29"/>
        <v>68700</v>
      </c>
      <c r="BM8" s="294">
        <f t="shared" ref="BM8:BN8" si="31">BM7+2850</f>
        <v>55200</v>
      </c>
      <c r="BN8" s="294">
        <f t="shared" si="31"/>
        <v>55200</v>
      </c>
      <c r="BO8" s="294">
        <f t="shared" si="29"/>
        <v>55200</v>
      </c>
      <c r="BP8" s="294">
        <f t="shared" ref="BP8" si="32">BP7+2850</f>
        <v>47200</v>
      </c>
      <c r="BQ8" s="294">
        <f t="shared" ref="BQ8:ET8" si="33">BQ7+2650</f>
        <v>31800</v>
      </c>
      <c r="BR8" s="294">
        <f t="shared" ref="BR8:BV8" si="34">BR7+2650</f>
        <v>26800</v>
      </c>
      <c r="BS8" s="294">
        <f t="shared" ref="BS8:BU8" si="35">BS7+2650</f>
        <v>24800</v>
      </c>
      <c r="BT8" s="294">
        <f t="shared" si="35"/>
        <v>24800</v>
      </c>
      <c r="BU8" s="294">
        <f t="shared" si="35"/>
        <v>24800</v>
      </c>
      <c r="BV8" s="294">
        <f t="shared" si="34"/>
        <v>26800</v>
      </c>
      <c r="BW8" s="294">
        <f t="shared" ref="BW8:BX8" si="36">BW7+2650</f>
        <v>26800</v>
      </c>
      <c r="BX8" s="294">
        <f t="shared" si="36"/>
        <v>26800</v>
      </c>
      <c r="BY8" s="294">
        <f t="shared" ref="BY8" si="37">BY7+2650</f>
        <v>24800</v>
      </c>
      <c r="BZ8" s="294">
        <f t="shared" si="33"/>
        <v>24800</v>
      </c>
      <c r="CA8" s="294">
        <f t="shared" ref="CA8:CE8" si="38">CA7+2650</f>
        <v>24800</v>
      </c>
      <c r="CB8" s="294">
        <f t="shared" si="38"/>
        <v>24800</v>
      </c>
      <c r="CC8" s="294">
        <f t="shared" si="38"/>
        <v>24800</v>
      </c>
      <c r="CD8" s="294">
        <f t="shared" si="38"/>
        <v>24800</v>
      </c>
      <c r="CE8" s="294">
        <f t="shared" si="38"/>
        <v>24800</v>
      </c>
      <c r="CF8" s="294">
        <f t="shared" ref="CF8:CG8" si="39">CF7+2650</f>
        <v>26800</v>
      </c>
      <c r="CG8" s="294">
        <f t="shared" si="39"/>
        <v>26800</v>
      </c>
      <c r="CH8" s="294">
        <f t="shared" ref="CH8:CL8" si="40">CH7+2650</f>
        <v>29300</v>
      </c>
      <c r="CI8" s="294">
        <f t="shared" si="40"/>
        <v>29300</v>
      </c>
      <c r="CJ8" s="294">
        <f t="shared" si="40"/>
        <v>29300</v>
      </c>
      <c r="CK8" s="294">
        <f t="shared" si="40"/>
        <v>29300</v>
      </c>
      <c r="CL8" s="294">
        <f t="shared" si="40"/>
        <v>29300</v>
      </c>
      <c r="CM8" s="294">
        <f t="shared" si="33"/>
        <v>29300</v>
      </c>
      <c r="CN8" s="294">
        <f t="shared" si="33"/>
        <v>30300</v>
      </c>
      <c r="CO8" s="294">
        <f t="shared" ref="CO8:CR8" si="41">CO7+2650</f>
        <v>28300</v>
      </c>
      <c r="CP8" s="294">
        <f t="shared" si="41"/>
        <v>28300</v>
      </c>
      <c r="CQ8" s="294">
        <f t="shared" si="41"/>
        <v>28300</v>
      </c>
      <c r="CR8" s="294">
        <f t="shared" si="41"/>
        <v>28300</v>
      </c>
      <c r="CS8" s="294">
        <f t="shared" si="33"/>
        <v>32300</v>
      </c>
      <c r="CT8" s="294">
        <f t="shared" ref="CT8" si="42">CT7+2650</f>
        <v>32300</v>
      </c>
      <c r="CU8" s="294">
        <f t="shared" si="33"/>
        <v>28300</v>
      </c>
      <c r="CV8" s="294">
        <f t="shared" ref="CV8:CW8" si="43">CV7+2650</f>
        <v>30300</v>
      </c>
      <c r="CW8" s="294">
        <f t="shared" si="43"/>
        <v>28300</v>
      </c>
      <c r="CX8" s="294">
        <f t="shared" ref="CX8:CY8" si="44">CX7+2650</f>
        <v>28300</v>
      </c>
      <c r="CY8" s="294">
        <f t="shared" si="44"/>
        <v>28300</v>
      </c>
      <c r="CZ8" s="294">
        <f t="shared" si="33"/>
        <v>32300</v>
      </c>
      <c r="DA8" s="294">
        <f t="shared" ref="DA8" si="45">DA7+2650</f>
        <v>32300</v>
      </c>
      <c r="DB8" s="294">
        <f t="shared" ref="DB8:DF8" si="46">DB7+2650</f>
        <v>37300</v>
      </c>
      <c r="DC8" s="294">
        <f t="shared" ref="DC8:DE8" si="47">DC7+2650</f>
        <v>37300</v>
      </c>
      <c r="DD8" s="294">
        <f t="shared" si="47"/>
        <v>37300</v>
      </c>
      <c r="DE8" s="294">
        <f t="shared" si="47"/>
        <v>37300</v>
      </c>
      <c r="DF8" s="294">
        <f t="shared" si="46"/>
        <v>37300</v>
      </c>
      <c r="DG8" s="294">
        <f t="shared" si="33"/>
        <v>43300</v>
      </c>
      <c r="DH8" s="294">
        <f t="shared" ref="DH8:DI8" si="48">DH7+2650</f>
        <v>43300</v>
      </c>
      <c r="DI8" s="294">
        <f t="shared" si="48"/>
        <v>40300</v>
      </c>
      <c r="DJ8" s="294">
        <f t="shared" si="33"/>
        <v>43300</v>
      </c>
      <c r="DK8" s="294">
        <f t="shared" ref="DK8" si="49">DK7+2650</f>
        <v>40300</v>
      </c>
      <c r="DL8" s="294">
        <f t="shared" ref="DL8:DN8" si="50">DL7+2650</f>
        <v>43300</v>
      </c>
      <c r="DM8" s="294">
        <f t="shared" ref="DM8" si="51">DM7+2650</f>
        <v>40300</v>
      </c>
      <c r="DN8" s="294">
        <f t="shared" si="50"/>
        <v>40300</v>
      </c>
      <c r="DO8" s="294">
        <f t="shared" ref="DO8" si="52">DO7+2650</f>
        <v>34800</v>
      </c>
      <c r="DP8" s="294">
        <f t="shared" si="33"/>
        <v>28300</v>
      </c>
      <c r="DQ8" s="294">
        <f t="shared" ref="DQ8:DT8" si="53">DQ7+2650</f>
        <v>28300</v>
      </c>
      <c r="DR8" s="294">
        <f t="shared" ref="DR8" si="54">DR7+2650</f>
        <v>28300</v>
      </c>
      <c r="DS8" s="294">
        <f t="shared" ref="DS8" si="55">DS7+2650</f>
        <v>26300</v>
      </c>
      <c r="DT8" s="294">
        <f t="shared" si="53"/>
        <v>23300</v>
      </c>
      <c r="DU8" s="294">
        <f t="shared" si="33"/>
        <v>24800</v>
      </c>
      <c r="DV8" s="294">
        <f t="shared" ref="DV8:DW8" si="56">DV7+2650</f>
        <v>24800</v>
      </c>
      <c r="DW8" s="294">
        <f t="shared" si="56"/>
        <v>24800</v>
      </c>
      <c r="DX8" s="294">
        <f t="shared" si="33"/>
        <v>20800</v>
      </c>
      <c r="DY8" s="294">
        <f t="shared" ref="DY8:EJ8" si="57">DY7+2650</f>
        <v>20800</v>
      </c>
      <c r="DZ8" s="294">
        <f t="shared" si="57"/>
        <v>20800</v>
      </c>
      <c r="EA8" s="294">
        <f t="shared" si="57"/>
        <v>20800</v>
      </c>
      <c r="EB8" s="294">
        <f t="shared" si="57"/>
        <v>20800</v>
      </c>
      <c r="EC8" s="294">
        <f t="shared" si="57"/>
        <v>20800</v>
      </c>
      <c r="ED8" s="294">
        <f t="shared" si="57"/>
        <v>20800</v>
      </c>
      <c r="EE8" s="294">
        <f t="shared" si="57"/>
        <v>20800</v>
      </c>
      <c r="EF8" s="294">
        <f t="shared" si="57"/>
        <v>20800</v>
      </c>
      <c r="EG8" s="294">
        <f t="shared" si="57"/>
        <v>20800</v>
      </c>
      <c r="EH8" s="294">
        <f t="shared" si="57"/>
        <v>20800</v>
      </c>
      <c r="EI8" s="294">
        <f t="shared" si="57"/>
        <v>20800</v>
      </c>
      <c r="EJ8" s="294">
        <f t="shared" si="57"/>
        <v>20800</v>
      </c>
      <c r="EK8" s="294">
        <f t="shared" ref="EK8:ES8" si="58">EK7+2650</f>
        <v>19300</v>
      </c>
      <c r="EL8" s="294">
        <f t="shared" si="58"/>
        <v>19300</v>
      </c>
      <c r="EM8" s="294">
        <f t="shared" si="58"/>
        <v>19300</v>
      </c>
      <c r="EN8" s="294">
        <f t="shared" si="58"/>
        <v>19300</v>
      </c>
      <c r="EO8" s="294">
        <f t="shared" si="58"/>
        <v>19300</v>
      </c>
      <c r="EP8" s="294">
        <f t="shared" si="58"/>
        <v>19300</v>
      </c>
      <c r="EQ8" s="294">
        <f t="shared" si="58"/>
        <v>19300</v>
      </c>
      <c r="ER8" s="294">
        <f t="shared" si="58"/>
        <v>19300</v>
      </c>
      <c r="ES8" s="294">
        <f t="shared" si="58"/>
        <v>19300</v>
      </c>
      <c r="ET8" s="294">
        <f t="shared" si="33"/>
        <v>19300</v>
      </c>
    </row>
    <row r="9" spans="1:150" s="292" customFormat="1" ht="10.35" customHeight="1" x14ac:dyDescent="0.2">
      <c r="A9" s="73" t="s">
        <v>145</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3"/>
      <c r="BR9" s="293"/>
      <c r="BS9" s="293"/>
      <c r="BT9" s="293"/>
      <c r="BU9" s="293"/>
      <c r="BV9" s="293"/>
      <c r="BW9" s="293"/>
      <c r="BX9" s="293"/>
      <c r="BY9" s="293"/>
      <c r="BZ9" s="293"/>
      <c r="CA9" s="293"/>
      <c r="CB9" s="293"/>
      <c r="CC9" s="293"/>
      <c r="CD9" s="293"/>
      <c r="CE9" s="293"/>
      <c r="CF9" s="293"/>
      <c r="CG9" s="293"/>
      <c r="CH9" s="293"/>
      <c r="CI9" s="293"/>
      <c r="CJ9" s="293"/>
      <c r="CK9" s="293"/>
      <c r="CL9" s="293"/>
      <c r="CM9" s="293"/>
      <c r="CN9" s="293"/>
      <c r="CO9" s="293"/>
      <c r="CP9" s="293"/>
      <c r="CQ9" s="293"/>
      <c r="CR9" s="293"/>
      <c r="CS9" s="293"/>
      <c r="CT9" s="293"/>
      <c r="CU9" s="293"/>
      <c r="CV9" s="293"/>
      <c r="CW9" s="293"/>
      <c r="CX9" s="293"/>
      <c r="CY9" s="293"/>
      <c r="CZ9" s="293"/>
      <c r="DA9" s="293"/>
      <c r="DB9" s="293"/>
      <c r="DC9" s="293"/>
      <c r="DD9" s="293"/>
      <c r="DE9" s="293"/>
      <c r="DF9" s="293"/>
      <c r="DG9" s="293"/>
      <c r="DH9" s="293"/>
      <c r="DI9" s="293"/>
      <c r="DJ9" s="293"/>
      <c r="DK9" s="293"/>
      <c r="DL9" s="293"/>
      <c r="DM9" s="293"/>
      <c r="DN9" s="293"/>
      <c r="DO9" s="293"/>
      <c r="DP9" s="293"/>
      <c r="DQ9" s="293"/>
      <c r="DR9" s="293"/>
      <c r="DS9" s="293"/>
      <c r="DT9" s="293"/>
      <c r="DU9" s="293"/>
      <c r="DV9" s="293"/>
      <c r="DW9" s="293"/>
      <c r="DX9" s="293"/>
      <c r="DY9" s="293"/>
      <c r="DZ9" s="293"/>
      <c r="EA9" s="293"/>
      <c r="EB9" s="293"/>
      <c r="EC9" s="293"/>
      <c r="ED9" s="293"/>
      <c r="EE9" s="293"/>
      <c r="EF9" s="293"/>
      <c r="EG9" s="293"/>
      <c r="EH9" s="293"/>
      <c r="EI9" s="293"/>
      <c r="EJ9" s="293"/>
      <c r="EK9" s="293"/>
      <c r="EL9" s="293"/>
      <c r="EM9" s="293"/>
      <c r="EN9" s="293"/>
      <c r="EO9" s="293"/>
      <c r="EP9" s="293"/>
      <c r="EQ9" s="293"/>
      <c r="ER9" s="293"/>
      <c r="ES9" s="293"/>
      <c r="ET9" s="293"/>
    </row>
    <row r="10" spans="1:150" s="292" customFormat="1" ht="10.35" customHeight="1" x14ac:dyDescent="0.2">
      <c r="A10" s="74">
        <v>1</v>
      </c>
      <c r="B10" s="295">
        <f t="shared" ref="B10" si="59">B7+2000</f>
        <v>18700</v>
      </c>
      <c r="C10" s="295">
        <f t="shared" ref="C10:AF10" si="60">C7+2000</f>
        <v>18700</v>
      </c>
      <c r="D10" s="295">
        <f t="shared" ref="D10" si="61">D7+2000</f>
        <v>18700</v>
      </c>
      <c r="E10" s="295">
        <f t="shared" si="60"/>
        <v>16300</v>
      </c>
      <c r="F10" s="295">
        <f t="shared" si="60"/>
        <v>12000</v>
      </c>
      <c r="G10" s="295">
        <f t="shared" si="60"/>
        <v>12700</v>
      </c>
      <c r="H10" s="295">
        <f t="shared" ref="H10" si="62">H7+2000</f>
        <v>12000</v>
      </c>
      <c r="I10" s="295">
        <f t="shared" si="60"/>
        <v>13900</v>
      </c>
      <c r="J10" s="295">
        <f t="shared" ref="J10" si="63">J7+2000</f>
        <v>13900</v>
      </c>
      <c r="K10" s="295">
        <f t="shared" si="60"/>
        <v>10600</v>
      </c>
      <c r="L10" s="295">
        <f t="shared" ref="L10:O10" si="64">L7+2000</f>
        <v>10600</v>
      </c>
      <c r="M10" s="295">
        <f t="shared" si="64"/>
        <v>10600</v>
      </c>
      <c r="N10" s="295">
        <f t="shared" si="64"/>
        <v>11300</v>
      </c>
      <c r="O10" s="295">
        <f t="shared" si="64"/>
        <v>10600</v>
      </c>
      <c r="P10" s="295">
        <f t="shared" si="60"/>
        <v>11300</v>
      </c>
      <c r="Q10" s="295">
        <f t="shared" ref="Q10" si="65">Q7+2000</f>
        <v>11300</v>
      </c>
      <c r="R10" s="295">
        <f t="shared" si="60"/>
        <v>12000</v>
      </c>
      <c r="S10" s="295">
        <f t="shared" ref="S10:U10" si="66">S7+2000</f>
        <v>12700</v>
      </c>
      <c r="T10" s="295">
        <f t="shared" si="66"/>
        <v>12700</v>
      </c>
      <c r="U10" s="295">
        <f t="shared" si="66"/>
        <v>13900</v>
      </c>
      <c r="V10" s="295">
        <f t="shared" ref="V10" si="67">V7+2000</f>
        <v>13900</v>
      </c>
      <c r="W10" s="295">
        <f t="shared" si="60"/>
        <v>12000</v>
      </c>
      <c r="X10" s="295">
        <f t="shared" ref="X10" si="68">X7+2000</f>
        <v>12000</v>
      </c>
      <c r="Y10" s="295">
        <f t="shared" si="60"/>
        <v>10600</v>
      </c>
      <c r="Z10" s="295">
        <f t="shared" ref="Z10:AC10" si="69">Z7+2000</f>
        <v>10600</v>
      </c>
      <c r="AA10" s="295">
        <f t="shared" si="69"/>
        <v>10600</v>
      </c>
      <c r="AB10" s="295">
        <f t="shared" si="69"/>
        <v>10600</v>
      </c>
      <c r="AC10" s="295">
        <f t="shared" si="69"/>
        <v>10600</v>
      </c>
      <c r="AD10" s="295">
        <f t="shared" si="60"/>
        <v>11300</v>
      </c>
      <c r="AE10" s="295">
        <f t="shared" ref="AE10" si="70">AE7+2000</f>
        <v>11300</v>
      </c>
      <c r="AF10" s="295">
        <f t="shared" si="60"/>
        <v>10600</v>
      </c>
      <c r="AG10" s="295">
        <f t="shared" ref="AG10:AY10" si="71">AG7+3000</f>
        <v>13600</v>
      </c>
      <c r="AH10" s="295">
        <f t="shared" ref="AH10:AI10" si="72">AH7+3000</f>
        <v>13600</v>
      </c>
      <c r="AI10" s="295">
        <f t="shared" si="72"/>
        <v>13600</v>
      </c>
      <c r="AJ10" s="295">
        <f t="shared" si="71"/>
        <v>13600</v>
      </c>
      <c r="AK10" s="295">
        <f t="shared" ref="AK10:AL10" si="73">AK7+3000</f>
        <v>13600</v>
      </c>
      <c r="AL10" s="295">
        <f t="shared" si="73"/>
        <v>13600</v>
      </c>
      <c r="AM10" s="295">
        <f t="shared" si="71"/>
        <v>11800</v>
      </c>
      <c r="AN10" s="295">
        <f t="shared" ref="AN10:AP10" si="74">AN7+3000</f>
        <v>11800</v>
      </c>
      <c r="AO10" s="295">
        <f t="shared" si="74"/>
        <v>11800</v>
      </c>
      <c r="AP10" s="295">
        <f t="shared" si="74"/>
        <v>11800</v>
      </c>
      <c r="AQ10" s="295">
        <f t="shared" ref="AQ10:AR10" si="75">AQ7+3000</f>
        <v>16100</v>
      </c>
      <c r="AR10" s="295">
        <f t="shared" si="75"/>
        <v>17700</v>
      </c>
      <c r="AS10" s="295">
        <f t="shared" ref="AS10" si="76">AS7+3000</f>
        <v>17700</v>
      </c>
      <c r="AT10" s="295">
        <f t="shared" si="71"/>
        <v>14500</v>
      </c>
      <c r="AU10" s="295">
        <f t="shared" ref="AU10" si="77">AU7+3000</f>
        <v>16100</v>
      </c>
      <c r="AV10" s="295">
        <f t="shared" si="71"/>
        <v>16100</v>
      </c>
      <c r="AW10" s="295">
        <f t="shared" ref="AW10:AX10" si="78">AW7+3000</f>
        <v>17700</v>
      </c>
      <c r="AX10" s="295">
        <f t="shared" si="78"/>
        <v>17700</v>
      </c>
      <c r="AY10" s="295">
        <f t="shared" si="71"/>
        <v>17700</v>
      </c>
      <c r="AZ10" s="295">
        <f t="shared" ref="AZ10:BC10" si="79">AZ7+3000</f>
        <v>20900</v>
      </c>
      <c r="BA10" s="295">
        <f t="shared" si="79"/>
        <v>20900</v>
      </c>
      <c r="BB10" s="295">
        <f t="shared" si="79"/>
        <v>22500</v>
      </c>
      <c r="BC10" s="295">
        <f t="shared" si="79"/>
        <v>22500</v>
      </c>
      <c r="BD10" s="295">
        <f t="shared" ref="BD10:BE10" si="80">BD7+3000</f>
        <v>22500</v>
      </c>
      <c r="BE10" s="295">
        <f t="shared" si="80"/>
        <v>19300</v>
      </c>
      <c r="BF10" s="295">
        <f t="shared" ref="BF10:BO10" si="81">BF7+5000</f>
        <v>29850</v>
      </c>
      <c r="BG10" s="295">
        <f t="shared" si="81"/>
        <v>53350</v>
      </c>
      <c r="BH10" s="295">
        <f t="shared" si="81"/>
        <v>75850</v>
      </c>
      <c r="BI10" s="295">
        <f t="shared" ref="BI10:BJ10" si="82">BI7+5000</f>
        <v>75850</v>
      </c>
      <c r="BJ10" s="295">
        <f t="shared" si="82"/>
        <v>70850</v>
      </c>
      <c r="BK10" s="295">
        <f t="shared" si="81"/>
        <v>75850</v>
      </c>
      <c r="BL10" s="295">
        <f t="shared" si="81"/>
        <v>70850</v>
      </c>
      <c r="BM10" s="295">
        <f t="shared" ref="BM10:BN10" si="83">BM7+5000</f>
        <v>57350</v>
      </c>
      <c r="BN10" s="295">
        <f t="shared" si="83"/>
        <v>57350</v>
      </c>
      <c r="BO10" s="295">
        <f t="shared" si="81"/>
        <v>57350</v>
      </c>
      <c r="BP10" s="295">
        <f t="shared" ref="BP10" si="84">BP7+5000</f>
        <v>49350</v>
      </c>
      <c r="BQ10" s="295">
        <f t="shared" ref="BQ10:CM10" si="85">BQ7+4000</f>
        <v>33150</v>
      </c>
      <c r="BR10" s="295">
        <f t="shared" si="85"/>
        <v>28150</v>
      </c>
      <c r="BS10" s="295">
        <f t="shared" ref="BS10:BU10" si="86">BS7+4000</f>
        <v>26150</v>
      </c>
      <c r="BT10" s="295">
        <f t="shared" si="86"/>
        <v>26150</v>
      </c>
      <c r="BU10" s="295">
        <f t="shared" si="86"/>
        <v>26150</v>
      </c>
      <c r="BV10" s="295">
        <f t="shared" si="85"/>
        <v>28150</v>
      </c>
      <c r="BW10" s="295">
        <f t="shared" ref="BW10:BX10" si="87">BW7+4000</f>
        <v>28150</v>
      </c>
      <c r="BX10" s="295">
        <f t="shared" si="87"/>
        <v>28150</v>
      </c>
      <c r="BY10" s="295">
        <f t="shared" ref="BY10" si="88">BY7+4000</f>
        <v>26150</v>
      </c>
      <c r="BZ10" s="295">
        <f t="shared" si="85"/>
        <v>26150</v>
      </c>
      <c r="CA10" s="295">
        <f t="shared" ref="CA10:CE10" si="89">CA7+4000</f>
        <v>26150</v>
      </c>
      <c r="CB10" s="295">
        <f t="shared" si="89"/>
        <v>26150</v>
      </c>
      <c r="CC10" s="295">
        <f t="shared" si="89"/>
        <v>26150</v>
      </c>
      <c r="CD10" s="295">
        <f t="shared" si="89"/>
        <v>26150</v>
      </c>
      <c r="CE10" s="295">
        <f t="shared" si="89"/>
        <v>26150</v>
      </c>
      <c r="CF10" s="295">
        <f t="shared" si="85"/>
        <v>28150</v>
      </c>
      <c r="CG10" s="295">
        <f t="shared" ref="CG10" si="90">CG7+4000</f>
        <v>28150</v>
      </c>
      <c r="CH10" s="295">
        <f t="shared" si="85"/>
        <v>30650</v>
      </c>
      <c r="CI10" s="295">
        <f t="shared" ref="CI10:CL10" si="91">CI7+4000</f>
        <v>30650</v>
      </c>
      <c r="CJ10" s="295">
        <f t="shared" si="91"/>
        <v>30650</v>
      </c>
      <c r="CK10" s="295">
        <f t="shared" si="91"/>
        <v>30650</v>
      </c>
      <c r="CL10" s="295">
        <f t="shared" si="91"/>
        <v>30650</v>
      </c>
      <c r="CM10" s="295">
        <f t="shared" si="85"/>
        <v>30650</v>
      </c>
      <c r="CN10" s="295">
        <f t="shared" ref="CN10:DU10" si="92">CN7+5000</f>
        <v>32650</v>
      </c>
      <c r="CO10" s="295">
        <f t="shared" ref="CO10:CR10" si="93">CO7+5000</f>
        <v>30650</v>
      </c>
      <c r="CP10" s="295">
        <f t="shared" si="93"/>
        <v>30650</v>
      </c>
      <c r="CQ10" s="295">
        <f t="shared" si="93"/>
        <v>30650</v>
      </c>
      <c r="CR10" s="295">
        <f t="shared" si="93"/>
        <v>30650</v>
      </c>
      <c r="CS10" s="295">
        <f t="shared" si="92"/>
        <v>34650</v>
      </c>
      <c r="CT10" s="295">
        <f t="shared" ref="CT10" si="94">CT7+5000</f>
        <v>34650</v>
      </c>
      <c r="CU10" s="295">
        <f t="shared" si="92"/>
        <v>30650</v>
      </c>
      <c r="CV10" s="295">
        <f t="shared" ref="CV10:CW10" si="95">CV7+5000</f>
        <v>32650</v>
      </c>
      <c r="CW10" s="295">
        <f t="shared" si="95"/>
        <v>30650</v>
      </c>
      <c r="CX10" s="295">
        <f t="shared" ref="CX10:CY10" si="96">CX7+5000</f>
        <v>30650</v>
      </c>
      <c r="CY10" s="295">
        <f t="shared" si="96"/>
        <v>30650</v>
      </c>
      <c r="CZ10" s="295">
        <f t="shared" si="92"/>
        <v>34650</v>
      </c>
      <c r="DA10" s="295">
        <f t="shared" ref="DA10" si="97">DA7+5000</f>
        <v>34650</v>
      </c>
      <c r="DB10" s="295">
        <f t="shared" ref="DB10:DF10" si="98">DB7+5000</f>
        <v>39650</v>
      </c>
      <c r="DC10" s="295">
        <f t="shared" ref="DC10:DE10" si="99">DC7+5000</f>
        <v>39650</v>
      </c>
      <c r="DD10" s="295">
        <f t="shared" si="99"/>
        <v>39650</v>
      </c>
      <c r="DE10" s="295">
        <f t="shared" si="99"/>
        <v>39650</v>
      </c>
      <c r="DF10" s="295">
        <f t="shared" si="98"/>
        <v>39650</v>
      </c>
      <c r="DG10" s="295">
        <f t="shared" si="92"/>
        <v>45650</v>
      </c>
      <c r="DH10" s="295">
        <f t="shared" ref="DH10:DI10" si="100">DH7+5000</f>
        <v>45650</v>
      </c>
      <c r="DI10" s="295">
        <f t="shared" si="100"/>
        <v>42650</v>
      </c>
      <c r="DJ10" s="295">
        <f t="shared" si="92"/>
        <v>45650</v>
      </c>
      <c r="DK10" s="295">
        <f t="shared" ref="DK10" si="101">DK7+5000</f>
        <v>42650</v>
      </c>
      <c r="DL10" s="295">
        <f t="shared" ref="DL10:DN10" si="102">DL7+5000</f>
        <v>45650</v>
      </c>
      <c r="DM10" s="295">
        <f t="shared" ref="DM10" si="103">DM7+5000</f>
        <v>42650</v>
      </c>
      <c r="DN10" s="295">
        <f t="shared" si="102"/>
        <v>42650</v>
      </c>
      <c r="DO10" s="295">
        <f t="shared" ref="DO10" si="104">DO7+5000</f>
        <v>37150</v>
      </c>
      <c r="DP10" s="295">
        <f t="shared" si="92"/>
        <v>30650</v>
      </c>
      <c r="DQ10" s="295">
        <f t="shared" ref="DQ10:DT10" si="105">DQ7+5000</f>
        <v>30650</v>
      </c>
      <c r="DR10" s="295">
        <f t="shared" ref="DR10" si="106">DR7+5000</f>
        <v>30650</v>
      </c>
      <c r="DS10" s="295">
        <f t="shared" ref="DS10" si="107">DS7+5000</f>
        <v>28650</v>
      </c>
      <c r="DT10" s="295">
        <f t="shared" si="105"/>
        <v>25650</v>
      </c>
      <c r="DU10" s="295">
        <f t="shared" si="92"/>
        <v>27150</v>
      </c>
      <c r="DV10" s="295">
        <f t="shared" ref="DV10:DW10" si="108">DV7+5000</f>
        <v>27150</v>
      </c>
      <c r="DW10" s="295">
        <f t="shared" si="108"/>
        <v>27150</v>
      </c>
      <c r="DX10" s="295">
        <f>DX7+4000</f>
        <v>22150</v>
      </c>
      <c r="DY10" s="295">
        <f t="shared" ref="DY10:EJ10" si="109">DY7+4000</f>
        <v>22150</v>
      </c>
      <c r="DZ10" s="295">
        <f t="shared" si="109"/>
        <v>22150</v>
      </c>
      <c r="EA10" s="295">
        <f t="shared" si="109"/>
        <v>22150</v>
      </c>
      <c r="EB10" s="295">
        <f t="shared" si="109"/>
        <v>22150</v>
      </c>
      <c r="EC10" s="295">
        <f t="shared" si="109"/>
        <v>22150</v>
      </c>
      <c r="ED10" s="295">
        <f t="shared" si="109"/>
        <v>22150</v>
      </c>
      <c r="EE10" s="295">
        <f t="shared" si="109"/>
        <v>22150</v>
      </c>
      <c r="EF10" s="295">
        <f t="shared" si="109"/>
        <v>22150</v>
      </c>
      <c r="EG10" s="295">
        <f t="shared" si="109"/>
        <v>22150</v>
      </c>
      <c r="EH10" s="295">
        <f t="shared" si="109"/>
        <v>22150</v>
      </c>
      <c r="EI10" s="295">
        <f t="shared" si="109"/>
        <v>22150</v>
      </c>
      <c r="EJ10" s="295">
        <f t="shared" si="109"/>
        <v>22150</v>
      </c>
      <c r="EK10" s="295">
        <f t="shared" ref="EK10:ES10" si="110">EK7+4000</f>
        <v>20650</v>
      </c>
      <c r="EL10" s="295">
        <f t="shared" si="110"/>
        <v>20650</v>
      </c>
      <c r="EM10" s="295">
        <f t="shared" si="110"/>
        <v>20650</v>
      </c>
      <c r="EN10" s="295">
        <f t="shared" si="110"/>
        <v>20650</v>
      </c>
      <c r="EO10" s="295">
        <f t="shared" si="110"/>
        <v>20650</v>
      </c>
      <c r="EP10" s="295">
        <f t="shared" si="110"/>
        <v>20650</v>
      </c>
      <c r="EQ10" s="295">
        <f t="shared" si="110"/>
        <v>20650</v>
      </c>
      <c r="ER10" s="295">
        <f t="shared" si="110"/>
        <v>20650</v>
      </c>
      <c r="ES10" s="295">
        <f t="shared" si="110"/>
        <v>20650</v>
      </c>
      <c r="ET10" s="295">
        <f>ET7+4000</f>
        <v>20650</v>
      </c>
    </row>
    <row r="11" spans="1:150" s="292" customFormat="1" ht="10.35" customHeight="1" x14ac:dyDescent="0.2">
      <c r="A11" s="74">
        <v>2</v>
      </c>
      <c r="B11" s="296">
        <f t="shared" ref="B11" si="111">B10+1900</f>
        <v>20600</v>
      </c>
      <c r="C11" s="296">
        <f t="shared" ref="C11:E11" si="112">C10+1900</f>
        <v>20600</v>
      </c>
      <c r="D11" s="296">
        <f t="shared" ref="D11" si="113">D10+1900</f>
        <v>20600</v>
      </c>
      <c r="E11" s="296">
        <f t="shared" si="112"/>
        <v>18200</v>
      </c>
      <c r="F11" s="296">
        <f t="shared" ref="F11:G11" si="114">F10+1900</f>
        <v>13900</v>
      </c>
      <c r="G11" s="296">
        <f t="shared" si="114"/>
        <v>14600</v>
      </c>
      <c r="H11" s="296">
        <f t="shared" ref="H11" si="115">H10+1900</f>
        <v>13900</v>
      </c>
      <c r="I11" s="296">
        <f t="shared" ref="I11:K11" si="116">I10+1900</f>
        <v>15800</v>
      </c>
      <c r="J11" s="296">
        <f t="shared" ref="J11" si="117">J10+1900</f>
        <v>15800</v>
      </c>
      <c r="K11" s="296">
        <f t="shared" si="116"/>
        <v>12500</v>
      </c>
      <c r="L11" s="296">
        <f t="shared" ref="L11:O11" si="118">L10+1900</f>
        <v>12500</v>
      </c>
      <c r="M11" s="296">
        <f t="shared" si="118"/>
        <v>12500</v>
      </c>
      <c r="N11" s="296">
        <f t="shared" si="118"/>
        <v>13200</v>
      </c>
      <c r="O11" s="296">
        <f t="shared" si="118"/>
        <v>12500</v>
      </c>
      <c r="P11" s="296">
        <f t="shared" ref="P11:R11" si="119">P10+1900</f>
        <v>13200</v>
      </c>
      <c r="Q11" s="296">
        <f t="shared" ref="Q11" si="120">Q10+1900</f>
        <v>13200</v>
      </c>
      <c r="R11" s="296">
        <f t="shared" si="119"/>
        <v>13900</v>
      </c>
      <c r="S11" s="296">
        <f t="shared" ref="S11:U11" si="121">S10+1900</f>
        <v>14600</v>
      </c>
      <c r="T11" s="296">
        <f t="shared" si="121"/>
        <v>14600</v>
      </c>
      <c r="U11" s="296">
        <f t="shared" si="121"/>
        <v>15800</v>
      </c>
      <c r="V11" s="296">
        <f t="shared" ref="V11" si="122">V10+1900</f>
        <v>15800</v>
      </c>
      <c r="W11" s="296">
        <f t="shared" ref="W11:Y11" si="123">W10+1900</f>
        <v>13900</v>
      </c>
      <c r="X11" s="296">
        <f t="shared" ref="X11" si="124">X10+1900</f>
        <v>13900</v>
      </c>
      <c r="Y11" s="296">
        <f t="shared" si="123"/>
        <v>12500</v>
      </c>
      <c r="Z11" s="296">
        <f t="shared" ref="Z11:AC11" si="125">Z10+1900</f>
        <v>12500</v>
      </c>
      <c r="AA11" s="296">
        <f t="shared" si="125"/>
        <v>12500</v>
      </c>
      <c r="AB11" s="296">
        <f t="shared" si="125"/>
        <v>12500</v>
      </c>
      <c r="AC11" s="296">
        <f t="shared" si="125"/>
        <v>12500</v>
      </c>
      <c r="AD11" s="296">
        <f t="shared" ref="AD11:AF11" si="126">AD10+1900</f>
        <v>13200</v>
      </c>
      <c r="AE11" s="296">
        <f t="shared" ref="AE11" si="127">AE10+1900</f>
        <v>13200</v>
      </c>
      <c r="AF11" s="296">
        <f t="shared" si="126"/>
        <v>12500</v>
      </c>
      <c r="AG11" s="296">
        <f t="shared" ref="AG11:AJ11" si="128">AG10+1900</f>
        <v>15500</v>
      </c>
      <c r="AH11" s="296">
        <f t="shared" ref="AH11:AI11" si="129">AH10+1900</f>
        <v>15500</v>
      </c>
      <c r="AI11" s="296">
        <f t="shared" si="129"/>
        <v>15500</v>
      </c>
      <c r="AJ11" s="296">
        <f t="shared" si="128"/>
        <v>15500</v>
      </c>
      <c r="AK11" s="296">
        <f t="shared" ref="AK11:AL11" si="130">AK10+1900</f>
        <v>15500</v>
      </c>
      <c r="AL11" s="296">
        <f t="shared" si="130"/>
        <v>15500</v>
      </c>
      <c r="AM11" s="296">
        <f t="shared" ref="AM11:AT11" si="131">AM10+1900</f>
        <v>13700</v>
      </c>
      <c r="AN11" s="296">
        <f t="shared" ref="AN11:AP11" si="132">AN10+1900</f>
        <v>13700</v>
      </c>
      <c r="AO11" s="296">
        <f t="shared" si="132"/>
        <v>13700</v>
      </c>
      <c r="AP11" s="296">
        <f t="shared" si="132"/>
        <v>13700</v>
      </c>
      <c r="AQ11" s="296">
        <f t="shared" ref="AQ11:AR11" si="133">AQ10+1900</f>
        <v>18000</v>
      </c>
      <c r="AR11" s="296">
        <f t="shared" si="133"/>
        <v>19600</v>
      </c>
      <c r="AS11" s="296">
        <f t="shared" ref="AS11" si="134">AS10+1900</f>
        <v>19600</v>
      </c>
      <c r="AT11" s="296">
        <f t="shared" si="131"/>
        <v>16400</v>
      </c>
      <c r="AU11" s="296">
        <f t="shared" ref="AU11" si="135">AU10+1900</f>
        <v>18000</v>
      </c>
      <c r="AV11" s="296">
        <f t="shared" ref="AV11:AY11" si="136">AV10+1900</f>
        <v>18000</v>
      </c>
      <c r="AW11" s="296">
        <f t="shared" ref="AW11:AX11" si="137">AW10+1900</f>
        <v>19600</v>
      </c>
      <c r="AX11" s="296">
        <f t="shared" si="137"/>
        <v>19600</v>
      </c>
      <c r="AY11" s="296">
        <f t="shared" si="136"/>
        <v>19600</v>
      </c>
      <c r="AZ11" s="296">
        <f t="shared" ref="AZ11:BC11" si="138">AZ10+1900</f>
        <v>22800</v>
      </c>
      <c r="BA11" s="296">
        <f t="shared" si="138"/>
        <v>22800</v>
      </c>
      <c r="BB11" s="296">
        <f t="shared" si="138"/>
        <v>24400</v>
      </c>
      <c r="BC11" s="296">
        <f t="shared" si="138"/>
        <v>24400</v>
      </c>
      <c r="BD11" s="296">
        <f t="shared" ref="BD11:BE11" si="139">BD10+1900</f>
        <v>24400</v>
      </c>
      <c r="BE11" s="296">
        <f t="shared" si="139"/>
        <v>21200</v>
      </c>
      <c r="BF11" s="296">
        <f t="shared" ref="BF11:BO11" si="140">BF10+2850</f>
        <v>32700</v>
      </c>
      <c r="BG11" s="296">
        <f t="shared" si="140"/>
        <v>56200</v>
      </c>
      <c r="BH11" s="296">
        <f t="shared" si="140"/>
        <v>78700</v>
      </c>
      <c r="BI11" s="296">
        <f t="shared" ref="BI11:BJ11" si="141">BI10+2850</f>
        <v>78700</v>
      </c>
      <c r="BJ11" s="296">
        <f t="shared" si="141"/>
        <v>73700</v>
      </c>
      <c r="BK11" s="296">
        <f t="shared" si="140"/>
        <v>78700</v>
      </c>
      <c r="BL11" s="296">
        <f t="shared" si="140"/>
        <v>73700</v>
      </c>
      <c r="BM11" s="296">
        <f t="shared" ref="BM11:BN11" si="142">BM10+2850</f>
        <v>60200</v>
      </c>
      <c r="BN11" s="296">
        <f t="shared" si="142"/>
        <v>60200</v>
      </c>
      <c r="BO11" s="296">
        <f t="shared" si="140"/>
        <v>60200</v>
      </c>
      <c r="BP11" s="296">
        <f t="shared" ref="BP11" si="143">BP10+2850</f>
        <v>52200</v>
      </c>
      <c r="BQ11" s="296">
        <f t="shared" ref="BQ11:ET11" si="144">BQ10+2650</f>
        <v>35800</v>
      </c>
      <c r="BR11" s="296">
        <f t="shared" ref="BR11:BV11" si="145">BR10+2650</f>
        <v>30800</v>
      </c>
      <c r="BS11" s="296">
        <f t="shared" ref="BS11:BU11" si="146">BS10+2650</f>
        <v>28800</v>
      </c>
      <c r="BT11" s="296">
        <f t="shared" si="146"/>
        <v>28800</v>
      </c>
      <c r="BU11" s="296">
        <f t="shared" si="146"/>
        <v>28800</v>
      </c>
      <c r="BV11" s="296">
        <f t="shared" si="145"/>
        <v>30800</v>
      </c>
      <c r="BW11" s="296">
        <f t="shared" ref="BW11:BX11" si="147">BW10+2650</f>
        <v>30800</v>
      </c>
      <c r="BX11" s="296">
        <f t="shared" si="147"/>
        <v>30800</v>
      </c>
      <c r="BY11" s="296">
        <f t="shared" ref="BY11" si="148">BY10+2650</f>
        <v>28800</v>
      </c>
      <c r="BZ11" s="296">
        <f t="shared" si="144"/>
        <v>28800</v>
      </c>
      <c r="CA11" s="296">
        <f t="shared" ref="CA11:CE11" si="149">CA10+2650</f>
        <v>28800</v>
      </c>
      <c r="CB11" s="296">
        <f t="shared" si="149"/>
        <v>28800</v>
      </c>
      <c r="CC11" s="296">
        <f t="shared" si="149"/>
        <v>28800</v>
      </c>
      <c r="CD11" s="296">
        <f t="shared" si="149"/>
        <v>28800</v>
      </c>
      <c r="CE11" s="296">
        <f t="shared" si="149"/>
        <v>28800</v>
      </c>
      <c r="CF11" s="296">
        <f t="shared" ref="CF11:CG11" si="150">CF10+2650</f>
        <v>30800</v>
      </c>
      <c r="CG11" s="296">
        <f t="shared" si="150"/>
        <v>30800</v>
      </c>
      <c r="CH11" s="296">
        <f t="shared" ref="CH11:CL11" si="151">CH10+2650</f>
        <v>33300</v>
      </c>
      <c r="CI11" s="296">
        <f t="shared" si="151"/>
        <v>33300</v>
      </c>
      <c r="CJ11" s="296">
        <f t="shared" si="151"/>
        <v>33300</v>
      </c>
      <c r="CK11" s="296">
        <f t="shared" si="151"/>
        <v>33300</v>
      </c>
      <c r="CL11" s="296">
        <f t="shared" si="151"/>
        <v>33300</v>
      </c>
      <c r="CM11" s="296">
        <f t="shared" si="144"/>
        <v>33300</v>
      </c>
      <c r="CN11" s="296">
        <f t="shared" si="144"/>
        <v>35300</v>
      </c>
      <c r="CO11" s="296">
        <f t="shared" ref="CO11:CR11" si="152">CO10+2650</f>
        <v>33300</v>
      </c>
      <c r="CP11" s="296">
        <f t="shared" si="152"/>
        <v>33300</v>
      </c>
      <c r="CQ11" s="296">
        <f t="shared" si="152"/>
        <v>33300</v>
      </c>
      <c r="CR11" s="296">
        <f t="shared" si="152"/>
        <v>33300</v>
      </c>
      <c r="CS11" s="296">
        <f t="shared" si="144"/>
        <v>37300</v>
      </c>
      <c r="CT11" s="296">
        <f t="shared" ref="CT11" si="153">CT10+2650</f>
        <v>37300</v>
      </c>
      <c r="CU11" s="296">
        <f t="shared" si="144"/>
        <v>33300</v>
      </c>
      <c r="CV11" s="296">
        <f t="shared" ref="CV11:CW11" si="154">CV10+2650</f>
        <v>35300</v>
      </c>
      <c r="CW11" s="296">
        <f t="shared" si="154"/>
        <v>33300</v>
      </c>
      <c r="CX11" s="296">
        <f t="shared" ref="CX11:CY11" si="155">CX10+2650</f>
        <v>33300</v>
      </c>
      <c r="CY11" s="296">
        <f t="shared" si="155"/>
        <v>33300</v>
      </c>
      <c r="CZ11" s="296">
        <f t="shared" si="144"/>
        <v>37300</v>
      </c>
      <c r="DA11" s="296">
        <f t="shared" ref="DA11" si="156">DA10+2650</f>
        <v>37300</v>
      </c>
      <c r="DB11" s="296">
        <f t="shared" ref="DB11:DF11" si="157">DB10+2650</f>
        <v>42300</v>
      </c>
      <c r="DC11" s="296">
        <f t="shared" ref="DC11:DE11" si="158">DC10+2650</f>
        <v>42300</v>
      </c>
      <c r="DD11" s="296">
        <f t="shared" si="158"/>
        <v>42300</v>
      </c>
      <c r="DE11" s="296">
        <f t="shared" si="158"/>
        <v>42300</v>
      </c>
      <c r="DF11" s="296">
        <f t="shared" si="157"/>
        <v>42300</v>
      </c>
      <c r="DG11" s="296">
        <f t="shared" si="144"/>
        <v>48300</v>
      </c>
      <c r="DH11" s="296">
        <f t="shared" ref="DH11:DI11" si="159">DH10+2650</f>
        <v>48300</v>
      </c>
      <c r="DI11" s="296">
        <f t="shared" si="159"/>
        <v>45300</v>
      </c>
      <c r="DJ11" s="296">
        <f t="shared" si="144"/>
        <v>48300</v>
      </c>
      <c r="DK11" s="296">
        <f t="shared" ref="DK11" si="160">DK10+2650</f>
        <v>45300</v>
      </c>
      <c r="DL11" s="296">
        <f t="shared" ref="DL11:DN11" si="161">DL10+2650</f>
        <v>48300</v>
      </c>
      <c r="DM11" s="296">
        <f t="shared" ref="DM11" si="162">DM10+2650</f>
        <v>45300</v>
      </c>
      <c r="DN11" s="296">
        <f t="shared" si="161"/>
        <v>45300</v>
      </c>
      <c r="DO11" s="296">
        <f t="shared" ref="DO11" si="163">DO10+2650</f>
        <v>39800</v>
      </c>
      <c r="DP11" s="296">
        <f t="shared" si="144"/>
        <v>33300</v>
      </c>
      <c r="DQ11" s="296">
        <f t="shared" ref="DQ11:DT11" si="164">DQ10+2650</f>
        <v>33300</v>
      </c>
      <c r="DR11" s="296">
        <f t="shared" ref="DR11" si="165">DR10+2650</f>
        <v>33300</v>
      </c>
      <c r="DS11" s="296">
        <f t="shared" ref="DS11" si="166">DS10+2650</f>
        <v>31300</v>
      </c>
      <c r="DT11" s="296">
        <f t="shared" si="164"/>
        <v>28300</v>
      </c>
      <c r="DU11" s="296">
        <f t="shared" si="144"/>
        <v>29800</v>
      </c>
      <c r="DV11" s="296">
        <f t="shared" ref="DV11:DW11" si="167">DV10+2650</f>
        <v>29800</v>
      </c>
      <c r="DW11" s="296">
        <f t="shared" si="167"/>
        <v>29800</v>
      </c>
      <c r="DX11" s="296">
        <f t="shared" si="144"/>
        <v>24800</v>
      </c>
      <c r="DY11" s="296">
        <f t="shared" ref="DY11:EJ11" si="168">DY10+2650</f>
        <v>24800</v>
      </c>
      <c r="DZ11" s="296">
        <f t="shared" si="168"/>
        <v>24800</v>
      </c>
      <c r="EA11" s="296">
        <f t="shared" si="168"/>
        <v>24800</v>
      </c>
      <c r="EB11" s="296">
        <f t="shared" si="168"/>
        <v>24800</v>
      </c>
      <c r="EC11" s="296">
        <f t="shared" si="168"/>
        <v>24800</v>
      </c>
      <c r="ED11" s="296">
        <f t="shared" si="168"/>
        <v>24800</v>
      </c>
      <c r="EE11" s="296">
        <f t="shared" si="168"/>
        <v>24800</v>
      </c>
      <c r="EF11" s="296">
        <f t="shared" si="168"/>
        <v>24800</v>
      </c>
      <c r="EG11" s="296">
        <f t="shared" si="168"/>
        <v>24800</v>
      </c>
      <c r="EH11" s="296">
        <f t="shared" si="168"/>
        <v>24800</v>
      </c>
      <c r="EI11" s="296">
        <f t="shared" si="168"/>
        <v>24800</v>
      </c>
      <c r="EJ11" s="296">
        <f t="shared" si="168"/>
        <v>24800</v>
      </c>
      <c r="EK11" s="296">
        <f t="shared" ref="EK11:ES11" si="169">EK10+2650</f>
        <v>23300</v>
      </c>
      <c r="EL11" s="296">
        <f t="shared" si="169"/>
        <v>23300</v>
      </c>
      <c r="EM11" s="296">
        <f t="shared" si="169"/>
        <v>23300</v>
      </c>
      <c r="EN11" s="296">
        <f t="shared" si="169"/>
        <v>23300</v>
      </c>
      <c r="EO11" s="296">
        <f t="shared" si="169"/>
        <v>23300</v>
      </c>
      <c r="EP11" s="296">
        <f t="shared" si="169"/>
        <v>23300</v>
      </c>
      <c r="EQ11" s="296">
        <f t="shared" si="169"/>
        <v>23300</v>
      </c>
      <c r="ER11" s="296">
        <f t="shared" si="169"/>
        <v>23300</v>
      </c>
      <c r="ES11" s="296">
        <f t="shared" si="169"/>
        <v>23300</v>
      </c>
      <c r="ET11" s="296">
        <f t="shared" si="144"/>
        <v>23300</v>
      </c>
    </row>
    <row r="12" spans="1:150" s="292" customFormat="1" ht="10.35" customHeight="1" x14ac:dyDescent="0.2">
      <c r="A12" s="86" t="s">
        <v>134</v>
      </c>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c r="CW12" s="293"/>
      <c r="CX12" s="293"/>
      <c r="CY12" s="293"/>
      <c r="CZ12" s="293"/>
      <c r="DA12" s="293"/>
      <c r="DB12" s="293"/>
      <c r="DC12" s="293"/>
      <c r="DD12" s="293"/>
      <c r="DE12" s="293"/>
      <c r="DF12" s="293"/>
      <c r="DG12" s="293"/>
      <c r="DH12" s="293"/>
      <c r="DI12" s="293"/>
      <c r="DJ12" s="293"/>
      <c r="DK12" s="293"/>
      <c r="DL12" s="293"/>
      <c r="DM12" s="293"/>
      <c r="DN12" s="293"/>
      <c r="DO12" s="293"/>
      <c r="DP12" s="293"/>
      <c r="DQ12" s="293"/>
      <c r="DR12" s="293"/>
      <c r="DS12" s="293"/>
      <c r="DT12" s="293"/>
      <c r="DU12" s="293"/>
      <c r="DV12" s="293"/>
      <c r="DW12" s="293"/>
      <c r="DX12" s="293"/>
      <c r="DY12" s="293"/>
      <c r="DZ12" s="293"/>
      <c r="EA12" s="293"/>
      <c r="EB12" s="293"/>
      <c r="EC12" s="293"/>
      <c r="ED12" s="293"/>
      <c r="EE12" s="293"/>
      <c r="EF12" s="293"/>
      <c r="EG12" s="293"/>
      <c r="EH12" s="293"/>
      <c r="EI12" s="293"/>
      <c r="EJ12" s="293"/>
      <c r="EK12" s="293"/>
      <c r="EL12" s="293"/>
      <c r="EM12" s="293"/>
      <c r="EN12" s="293"/>
      <c r="EO12" s="293"/>
      <c r="EP12" s="293"/>
      <c r="EQ12" s="293"/>
      <c r="ER12" s="293"/>
      <c r="ES12" s="293"/>
      <c r="ET12" s="293"/>
    </row>
    <row r="13" spans="1:150" s="292" customFormat="1" ht="10.35" customHeight="1" x14ac:dyDescent="0.2">
      <c r="A13" s="87">
        <v>1</v>
      </c>
      <c r="B13" s="293">
        <f t="shared" ref="B13" si="170">B7+9000</f>
        <v>25700</v>
      </c>
      <c r="C13" s="293">
        <f t="shared" ref="C13:AY13" si="171">C7+9000</f>
        <v>25700</v>
      </c>
      <c r="D13" s="293">
        <f t="shared" ref="D13" si="172">D7+9000</f>
        <v>25700</v>
      </c>
      <c r="E13" s="293">
        <f t="shared" si="171"/>
        <v>23300</v>
      </c>
      <c r="F13" s="293">
        <f t="shared" si="171"/>
        <v>19000</v>
      </c>
      <c r="G13" s="293">
        <f t="shared" si="171"/>
        <v>19700</v>
      </c>
      <c r="H13" s="293">
        <f t="shared" ref="H13" si="173">H7+9000</f>
        <v>19000</v>
      </c>
      <c r="I13" s="293">
        <f t="shared" si="171"/>
        <v>20900</v>
      </c>
      <c r="J13" s="293">
        <f t="shared" ref="J13" si="174">J7+9000</f>
        <v>20900</v>
      </c>
      <c r="K13" s="293">
        <f t="shared" si="171"/>
        <v>17600</v>
      </c>
      <c r="L13" s="293">
        <f t="shared" ref="L13:O13" si="175">L7+9000</f>
        <v>17600</v>
      </c>
      <c r="M13" s="293">
        <f t="shared" si="175"/>
        <v>17600</v>
      </c>
      <c r="N13" s="293">
        <f t="shared" si="175"/>
        <v>18300</v>
      </c>
      <c r="O13" s="293">
        <f t="shared" si="175"/>
        <v>17600</v>
      </c>
      <c r="P13" s="293">
        <f t="shared" si="171"/>
        <v>18300</v>
      </c>
      <c r="Q13" s="293">
        <f t="shared" ref="Q13" si="176">Q7+9000</f>
        <v>18300</v>
      </c>
      <c r="R13" s="293">
        <f t="shared" si="171"/>
        <v>19000</v>
      </c>
      <c r="S13" s="293">
        <f t="shared" ref="S13:U13" si="177">S7+9000</f>
        <v>19700</v>
      </c>
      <c r="T13" s="293">
        <f t="shared" si="177"/>
        <v>19700</v>
      </c>
      <c r="U13" s="293">
        <f t="shared" si="177"/>
        <v>20900</v>
      </c>
      <c r="V13" s="293">
        <f t="shared" ref="V13" si="178">V7+9000</f>
        <v>20900</v>
      </c>
      <c r="W13" s="293">
        <f t="shared" si="171"/>
        <v>19000</v>
      </c>
      <c r="X13" s="293">
        <f t="shared" ref="X13" si="179">X7+9000</f>
        <v>19000</v>
      </c>
      <c r="Y13" s="293">
        <f t="shared" si="171"/>
        <v>17600</v>
      </c>
      <c r="Z13" s="293">
        <f t="shared" ref="Z13:AC13" si="180">Z7+9000</f>
        <v>17600</v>
      </c>
      <c r="AA13" s="293">
        <f t="shared" si="180"/>
        <v>17600</v>
      </c>
      <c r="AB13" s="293">
        <f t="shared" si="180"/>
        <v>17600</v>
      </c>
      <c r="AC13" s="293">
        <f t="shared" si="180"/>
        <v>17600</v>
      </c>
      <c r="AD13" s="293">
        <f t="shared" si="171"/>
        <v>18300</v>
      </c>
      <c r="AE13" s="293">
        <f t="shared" ref="AE13" si="181">AE7+9000</f>
        <v>18300</v>
      </c>
      <c r="AF13" s="293">
        <f t="shared" si="171"/>
        <v>17600</v>
      </c>
      <c r="AG13" s="293">
        <f t="shared" si="171"/>
        <v>19600</v>
      </c>
      <c r="AH13" s="293">
        <f t="shared" ref="AH13:AI13" si="182">AH7+9000</f>
        <v>19600</v>
      </c>
      <c r="AI13" s="293">
        <f t="shared" si="182"/>
        <v>19600</v>
      </c>
      <c r="AJ13" s="293">
        <f t="shared" si="171"/>
        <v>19600</v>
      </c>
      <c r="AK13" s="293">
        <f t="shared" ref="AK13:AL13" si="183">AK7+9000</f>
        <v>19600</v>
      </c>
      <c r="AL13" s="293">
        <f t="shared" si="183"/>
        <v>19600</v>
      </c>
      <c r="AM13" s="293">
        <f t="shared" si="171"/>
        <v>17800</v>
      </c>
      <c r="AN13" s="293">
        <f t="shared" ref="AN13:AP13" si="184">AN7+9000</f>
        <v>17800</v>
      </c>
      <c r="AO13" s="293">
        <f t="shared" si="184"/>
        <v>17800</v>
      </c>
      <c r="AP13" s="293">
        <f t="shared" si="184"/>
        <v>17800</v>
      </c>
      <c r="AQ13" s="293">
        <f t="shared" ref="AQ13:AR13" si="185">AQ7+9000</f>
        <v>22100</v>
      </c>
      <c r="AR13" s="293">
        <f t="shared" si="185"/>
        <v>23700</v>
      </c>
      <c r="AS13" s="293">
        <f t="shared" ref="AS13" si="186">AS7+9000</f>
        <v>23700</v>
      </c>
      <c r="AT13" s="293">
        <f t="shared" si="171"/>
        <v>20500</v>
      </c>
      <c r="AU13" s="293">
        <f t="shared" ref="AU13" si="187">AU7+9000</f>
        <v>22100</v>
      </c>
      <c r="AV13" s="293">
        <f t="shared" si="171"/>
        <v>22100</v>
      </c>
      <c r="AW13" s="293">
        <f t="shared" ref="AW13:AX13" si="188">AW7+9000</f>
        <v>23700</v>
      </c>
      <c r="AX13" s="293">
        <f t="shared" si="188"/>
        <v>23700</v>
      </c>
      <c r="AY13" s="293">
        <f t="shared" si="171"/>
        <v>23700</v>
      </c>
      <c r="AZ13" s="293">
        <f t="shared" ref="AZ13:BC13" si="189">AZ7+9000</f>
        <v>26900</v>
      </c>
      <c r="BA13" s="293">
        <f t="shared" si="189"/>
        <v>26900</v>
      </c>
      <c r="BB13" s="293">
        <f t="shared" si="189"/>
        <v>28500</v>
      </c>
      <c r="BC13" s="293">
        <f t="shared" si="189"/>
        <v>28500</v>
      </c>
      <c r="BD13" s="293">
        <f t="shared" ref="BD13:BE13" si="190">BD7+9000</f>
        <v>28500</v>
      </c>
      <c r="BE13" s="293">
        <f t="shared" si="190"/>
        <v>25300</v>
      </c>
      <c r="BF13" s="293">
        <f t="shared" ref="BF13:BO13" si="191">BF7+16000</f>
        <v>40850</v>
      </c>
      <c r="BG13" s="293">
        <f t="shared" si="191"/>
        <v>64350</v>
      </c>
      <c r="BH13" s="293">
        <f t="shared" si="191"/>
        <v>86850</v>
      </c>
      <c r="BI13" s="293">
        <f t="shared" ref="BI13:BJ13" si="192">BI7+16000</f>
        <v>86850</v>
      </c>
      <c r="BJ13" s="293">
        <f t="shared" si="192"/>
        <v>81850</v>
      </c>
      <c r="BK13" s="293">
        <f t="shared" si="191"/>
        <v>86850</v>
      </c>
      <c r="BL13" s="293">
        <f t="shared" si="191"/>
        <v>81850</v>
      </c>
      <c r="BM13" s="293">
        <f t="shared" ref="BM13:BN13" si="193">BM7+16000</f>
        <v>68350</v>
      </c>
      <c r="BN13" s="293">
        <f t="shared" si="193"/>
        <v>68350</v>
      </c>
      <c r="BO13" s="293">
        <f t="shared" si="191"/>
        <v>68350</v>
      </c>
      <c r="BP13" s="293">
        <f t="shared" ref="BP13" si="194">BP7+16000</f>
        <v>60350</v>
      </c>
      <c r="BQ13" s="293">
        <f t="shared" ref="BQ13:CM13" si="195">BQ7+14000</f>
        <v>43150</v>
      </c>
      <c r="BR13" s="293">
        <f t="shared" si="195"/>
        <v>38150</v>
      </c>
      <c r="BS13" s="293">
        <f t="shared" ref="BS13:BU13" si="196">BS7+14000</f>
        <v>36150</v>
      </c>
      <c r="BT13" s="293">
        <f t="shared" si="196"/>
        <v>36150</v>
      </c>
      <c r="BU13" s="293">
        <f t="shared" si="196"/>
        <v>36150</v>
      </c>
      <c r="BV13" s="293">
        <f t="shared" si="195"/>
        <v>38150</v>
      </c>
      <c r="BW13" s="293">
        <f t="shared" ref="BW13:BX13" si="197">BW7+14000</f>
        <v>38150</v>
      </c>
      <c r="BX13" s="293">
        <f t="shared" si="197"/>
        <v>38150</v>
      </c>
      <c r="BY13" s="293">
        <f t="shared" ref="BY13" si="198">BY7+14000</f>
        <v>36150</v>
      </c>
      <c r="BZ13" s="293">
        <f t="shared" si="195"/>
        <v>36150</v>
      </c>
      <c r="CA13" s="293">
        <f t="shared" ref="CA13:CE13" si="199">CA7+14000</f>
        <v>36150</v>
      </c>
      <c r="CB13" s="293">
        <f t="shared" si="199"/>
        <v>36150</v>
      </c>
      <c r="CC13" s="293">
        <f t="shared" si="199"/>
        <v>36150</v>
      </c>
      <c r="CD13" s="293">
        <f t="shared" si="199"/>
        <v>36150</v>
      </c>
      <c r="CE13" s="293">
        <f t="shared" si="199"/>
        <v>36150</v>
      </c>
      <c r="CF13" s="293">
        <f t="shared" si="195"/>
        <v>38150</v>
      </c>
      <c r="CG13" s="293">
        <f t="shared" ref="CG13" si="200">CG7+14000</f>
        <v>38150</v>
      </c>
      <c r="CH13" s="293">
        <f t="shared" si="195"/>
        <v>40650</v>
      </c>
      <c r="CI13" s="293">
        <f t="shared" ref="CI13:CL13" si="201">CI7+14000</f>
        <v>40650</v>
      </c>
      <c r="CJ13" s="293">
        <f t="shared" si="201"/>
        <v>40650</v>
      </c>
      <c r="CK13" s="293">
        <f t="shared" si="201"/>
        <v>40650</v>
      </c>
      <c r="CL13" s="293">
        <f t="shared" si="201"/>
        <v>40650</v>
      </c>
      <c r="CM13" s="293">
        <f t="shared" si="195"/>
        <v>40650</v>
      </c>
      <c r="CN13" s="293">
        <f t="shared" ref="CN13:DU13" si="202">CN7+16000</f>
        <v>43650</v>
      </c>
      <c r="CO13" s="293">
        <f t="shared" ref="CO13:CR13" si="203">CO7+16000</f>
        <v>41650</v>
      </c>
      <c r="CP13" s="293">
        <f t="shared" si="203"/>
        <v>41650</v>
      </c>
      <c r="CQ13" s="293">
        <f t="shared" si="203"/>
        <v>41650</v>
      </c>
      <c r="CR13" s="293">
        <f t="shared" si="203"/>
        <v>41650</v>
      </c>
      <c r="CS13" s="293">
        <f t="shared" si="202"/>
        <v>45650</v>
      </c>
      <c r="CT13" s="293">
        <f t="shared" ref="CT13" si="204">CT7+16000</f>
        <v>45650</v>
      </c>
      <c r="CU13" s="293">
        <f t="shared" si="202"/>
        <v>41650</v>
      </c>
      <c r="CV13" s="293">
        <f t="shared" ref="CV13:CW13" si="205">CV7+16000</f>
        <v>43650</v>
      </c>
      <c r="CW13" s="293">
        <f t="shared" si="205"/>
        <v>41650</v>
      </c>
      <c r="CX13" s="293">
        <f t="shared" ref="CX13:CY13" si="206">CX7+16000</f>
        <v>41650</v>
      </c>
      <c r="CY13" s="293">
        <f t="shared" si="206"/>
        <v>41650</v>
      </c>
      <c r="CZ13" s="293">
        <f t="shared" si="202"/>
        <v>45650</v>
      </c>
      <c r="DA13" s="293">
        <f t="shared" ref="DA13" si="207">DA7+16000</f>
        <v>45650</v>
      </c>
      <c r="DB13" s="293">
        <f t="shared" ref="DB13:DF13" si="208">DB7+16000</f>
        <v>50650</v>
      </c>
      <c r="DC13" s="293">
        <f t="shared" ref="DC13:DE13" si="209">DC7+16000</f>
        <v>50650</v>
      </c>
      <c r="DD13" s="293">
        <f t="shared" si="209"/>
        <v>50650</v>
      </c>
      <c r="DE13" s="293">
        <f t="shared" si="209"/>
        <v>50650</v>
      </c>
      <c r="DF13" s="293">
        <f t="shared" si="208"/>
        <v>50650</v>
      </c>
      <c r="DG13" s="293">
        <f t="shared" si="202"/>
        <v>56650</v>
      </c>
      <c r="DH13" s="293">
        <f t="shared" ref="DH13:DI13" si="210">DH7+16000</f>
        <v>56650</v>
      </c>
      <c r="DI13" s="293">
        <f t="shared" si="210"/>
        <v>53650</v>
      </c>
      <c r="DJ13" s="293">
        <f t="shared" si="202"/>
        <v>56650</v>
      </c>
      <c r="DK13" s="293">
        <f t="shared" ref="DK13" si="211">DK7+16000</f>
        <v>53650</v>
      </c>
      <c r="DL13" s="293">
        <f t="shared" ref="DL13:DN13" si="212">DL7+16000</f>
        <v>56650</v>
      </c>
      <c r="DM13" s="293">
        <f t="shared" ref="DM13" si="213">DM7+16000</f>
        <v>53650</v>
      </c>
      <c r="DN13" s="293">
        <f t="shared" si="212"/>
        <v>53650</v>
      </c>
      <c r="DO13" s="293">
        <f t="shared" ref="DO13" si="214">DO7+16000</f>
        <v>48150</v>
      </c>
      <c r="DP13" s="293">
        <f t="shared" si="202"/>
        <v>41650</v>
      </c>
      <c r="DQ13" s="293">
        <f t="shared" ref="DQ13:DT13" si="215">DQ7+16000</f>
        <v>41650</v>
      </c>
      <c r="DR13" s="293">
        <f t="shared" ref="DR13" si="216">DR7+16000</f>
        <v>41650</v>
      </c>
      <c r="DS13" s="293">
        <f t="shared" ref="DS13" si="217">DS7+16000</f>
        <v>39650</v>
      </c>
      <c r="DT13" s="293">
        <f t="shared" si="215"/>
        <v>36650</v>
      </c>
      <c r="DU13" s="293">
        <f t="shared" si="202"/>
        <v>38150</v>
      </c>
      <c r="DV13" s="293">
        <f t="shared" ref="DV13:DW13" si="218">DV7+16000</f>
        <v>38150</v>
      </c>
      <c r="DW13" s="293">
        <f t="shared" si="218"/>
        <v>38150</v>
      </c>
      <c r="DX13" s="293">
        <f>DX7+14000</f>
        <v>32150</v>
      </c>
      <c r="DY13" s="293">
        <f t="shared" ref="DY13:EJ13" si="219">DY7+14000</f>
        <v>32150</v>
      </c>
      <c r="DZ13" s="293">
        <f t="shared" si="219"/>
        <v>32150</v>
      </c>
      <c r="EA13" s="293">
        <f t="shared" si="219"/>
        <v>32150</v>
      </c>
      <c r="EB13" s="293">
        <f t="shared" si="219"/>
        <v>32150</v>
      </c>
      <c r="EC13" s="293">
        <f t="shared" si="219"/>
        <v>32150</v>
      </c>
      <c r="ED13" s="293">
        <f t="shared" si="219"/>
        <v>32150</v>
      </c>
      <c r="EE13" s="293">
        <f t="shared" si="219"/>
        <v>32150</v>
      </c>
      <c r="EF13" s="293">
        <f t="shared" si="219"/>
        <v>32150</v>
      </c>
      <c r="EG13" s="293">
        <f t="shared" si="219"/>
        <v>32150</v>
      </c>
      <c r="EH13" s="293">
        <f t="shared" si="219"/>
        <v>32150</v>
      </c>
      <c r="EI13" s="293">
        <f t="shared" si="219"/>
        <v>32150</v>
      </c>
      <c r="EJ13" s="293">
        <f t="shared" si="219"/>
        <v>32150</v>
      </c>
      <c r="EK13" s="293">
        <f t="shared" ref="EK13:ES13" si="220">EK7+14000</f>
        <v>30650</v>
      </c>
      <c r="EL13" s="293">
        <f t="shared" si="220"/>
        <v>30650</v>
      </c>
      <c r="EM13" s="293">
        <f t="shared" si="220"/>
        <v>30650</v>
      </c>
      <c r="EN13" s="293">
        <f t="shared" si="220"/>
        <v>30650</v>
      </c>
      <c r="EO13" s="293">
        <f t="shared" si="220"/>
        <v>30650</v>
      </c>
      <c r="EP13" s="293">
        <f t="shared" si="220"/>
        <v>30650</v>
      </c>
      <c r="EQ13" s="293">
        <f t="shared" si="220"/>
        <v>30650</v>
      </c>
      <c r="ER13" s="293">
        <f t="shared" si="220"/>
        <v>30650</v>
      </c>
      <c r="ES13" s="293">
        <f t="shared" si="220"/>
        <v>30650</v>
      </c>
      <c r="ET13" s="293">
        <f>ET7+14000</f>
        <v>30650</v>
      </c>
    </row>
    <row r="14" spans="1:150" s="292" customFormat="1" ht="10.35" customHeight="1" x14ac:dyDescent="0.2">
      <c r="A14" s="87">
        <v>2</v>
      </c>
      <c r="B14" s="294">
        <f t="shared" ref="B14" si="221">B13+1900</f>
        <v>27600</v>
      </c>
      <c r="C14" s="294">
        <f t="shared" ref="C14:AY14" si="222">C13+1900</f>
        <v>27600</v>
      </c>
      <c r="D14" s="294">
        <f t="shared" ref="D14" si="223">D13+1900</f>
        <v>27600</v>
      </c>
      <c r="E14" s="294">
        <f t="shared" si="222"/>
        <v>25200</v>
      </c>
      <c r="F14" s="294">
        <f t="shared" si="222"/>
        <v>20900</v>
      </c>
      <c r="G14" s="294">
        <f t="shared" si="222"/>
        <v>21600</v>
      </c>
      <c r="H14" s="294">
        <f t="shared" ref="H14" si="224">H13+1900</f>
        <v>20900</v>
      </c>
      <c r="I14" s="294">
        <f t="shared" si="222"/>
        <v>22800</v>
      </c>
      <c r="J14" s="294">
        <f t="shared" ref="J14" si="225">J13+1900</f>
        <v>22800</v>
      </c>
      <c r="K14" s="294">
        <f t="shared" si="222"/>
        <v>19500</v>
      </c>
      <c r="L14" s="294">
        <f t="shared" ref="L14:O14" si="226">L13+1900</f>
        <v>19500</v>
      </c>
      <c r="M14" s="294">
        <f t="shared" si="226"/>
        <v>19500</v>
      </c>
      <c r="N14" s="294">
        <f t="shared" si="226"/>
        <v>20200</v>
      </c>
      <c r="O14" s="294">
        <f t="shared" si="226"/>
        <v>19500</v>
      </c>
      <c r="P14" s="294">
        <f t="shared" si="222"/>
        <v>20200</v>
      </c>
      <c r="Q14" s="294">
        <f t="shared" ref="Q14" si="227">Q13+1900</f>
        <v>20200</v>
      </c>
      <c r="R14" s="294">
        <f t="shared" si="222"/>
        <v>20900</v>
      </c>
      <c r="S14" s="294">
        <f t="shared" ref="S14:U14" si="228">S13+1900</f>
        <v>21600</v>
      </c>
      <c r="T14" s="294">
        <f t="shared" si="228"/>
        <v>21600</v>
      </c>
      <c r="U14" s="294">
        <f t="shared" si="228"/>
        <v>22800</v>
      </c>
      <c r="V14" s="294">
        <f t="shared" ref="V14" si="229">V13+1900</f>
        <v>22800</v>
      </c>
      <c r="W14" s="294">
        <f t="shared" si="222"/>
        <v>20900</v>
      </c>
      <c r="X14" s="294">
        <f t="shared" ref="X14" si="230">X13+1900</f>
        <v>20900</v>
      </c>
      <c r="Y14" s="294">
        <f t="shared" si="222"/>
        <v>19500</v>
      </c>
      <c r="Z14" s="294">
        <f t="shared" ref="Z14:AC14" si="231">Z13+1900</f>
        <v>19500</v>
      </c>
      <c r="AA14" s="294">
        <f t="shared" si="231"/>
        <v>19500</v>
      </c>
      <c r="AB14" s="294">
        <f t="shared" si="231"/>
        <v>19500</v>
      </c>
      <c r="AC14" s="294">
        <f t="shared" si="231"/>
        <v>19500</v>
      </c>
      <c r="AD14" s="294">
        <f t="shared" si="222"/>
        <v>20200</v>
      </c>
      <c r="AE14" s="294">
        <f t="shared" ref="AE14" si="232">AE13+1900</f>
        <v>20200</v>
      </c>
      <c r="AF14" s="294">
        <f t="shared" si="222"/>
        <v>19500</v>
      </c>
      <c r="AG14" s="294">
        <f t="shared" si="222"/>
        <v>21500</v>
      </c>
      <c r="AH14" s="294">
        <f t="shared" ref="AH14:AI14" si="233">AH13+1900</f>
        <v>21500</v>
      </c>
      <c r="AI14" s="294">
        <f t="shared" si="233"/>
        <v>21500</v>
      </c>
      <c r="AJ14" s="294">
        <f t="shared" si="222"/>
        <v>21500</v>
      </c>
      <c r="AK14" s="294">
        <f t="shared" ref="AK14:AL14" si="234">AK13+1900</f>
        <v>21500</v>
      </c>
      <c r="AL14" s="294">
        <f t="shared" si="234"/>
        <v>21500</v>
      </c>
      <c r="AM14" s="294">
        <f t="shared" si="222"/>
        <v>19700</v>
      </c>
      <c r="AN14" s="294">
        <f t="shared" ref="AN14:AP14" si="235">AN13+1900</f>
        <v>19700</v>
      </c>
      <c r="AO14" s="294">
        <f t="shared" si="235"/>
        <v>19700</v>
      </c>
      <c r="AP14" s="294">
        <f t="shared" si="235"/>
        <v>19700</v>
      </c>
      <c r="AQ14" s="294">
        <f t="shared" ref="AQ14:AR14" si="236">AQ13+1900</f>
        <v>24000</v>
      </c>
      <c r="AR14" s="294">
        <f t="shared" si="236"/>
        <v>25600</v>
      </c>
      <c r="AS14" s="294">
        <f t="shared" ref="AS14" si="237">AS13+1900</f>
        <v>25600</v>
      </c>
      <c r="AT14" s="294">
        <f t="shared" si="222"/>
        <v>22400</v>
      </c>
      <c r="AU14" s="294">
        <f t="shared" ref="AU14" si="238">AU13+1900</f>
        <v>24000</v>
      </c>
      <c r="AV14" s="294">
        <f t="shared" si="222"/>
        <v>24000</v>
      </c>
      <c r="AW14" s="294">
        <f t="shared" ref="AW14:AX14" si="239">AW13+1900</f>
        <v>25600</v>
      </c>
      <c r="AX14" s="294">
        <f t="shared" si="239"/>
        <v>25600</v>
      </c>
      <c r="AY14" s="294">
        <f t="shared" si="222"/>
        <v>25600</v>
      </c>
      <c r="AZ14" s="294">
        <f t="shared" ref="AZ14:BC14" si="240">AZ13+1900</f>
        <v>28800</v>
      </c>
      <c r="BA14" s="294">
        <f t="shared" si="240"/>
        <v>28800</v>
      </c>
      <c r="BB14" s="294">
        <f t="shared" si="240"/>
        <v>30400</v>
      </c>
      <c r="BC14" s="294">
        <f t="shared" si="240"/>
        <v>30400</v>
      </c>
      <c r="BD14" s="294">
        <f t="shared" ref="BD14:BE14" si="241">BD13+1900</f>
        <v>30400</v>
      </c>
      <c r="BE14" s="294">
        <f t="shared" si="241"/>
        <v>27200</v>
      </c>
      <c r="BF14" s="294">
        <f t="shared" ref="BF14:BO14" si="242">BF13+2850</f>
        <v>43700</v>
      </c>
      <c r="BG14" s="294">
        <f t="shared" si="242"/>
        <v>67200</v>
      </c>
      <c r="BH14" s="294">
        <f t="shared" si="242"/>
        <v>89700</v>
      </c>
      <c r="BI14" s="294">
        <f t="shared" ref="BI14:BJ14" si="243">BI13+2850</f>
        <v>89700</v>
      </c>
      <c r="BJ14" s="294">
        <f t="shared" si="243"/>
        <v>84700</v>
      </c>
      <c r="BK14" s="294">
        <f t="shared" si="242"/>
        <v>89700</v>
      </c>
      <c r="BL14" s="294">
        <f t="shared" si="242"/>
        <v>84700</v>
      </c>
      <c r="BM14" s="294">
        <f t="shared" ref="BM14:BN14" si="244">BM13+2850</f>
        <v>71200</v>
      </c>
      <c r="BN14" s="294">
        <f t="shared" si="244"/>
        <v>71200</v>
      </c>
      <c r="BO14" s="294">
        <f t="shared" si="242"/>
        <v>71200</v>
      </c>
      <c r="BP14" s="294">
        <f t="shared" ref="BP14" si="245">BP13+2850</f>
        <v>63200</v>
      </c>
      <c r="BQ14" s="294">
        <f t="shared" ref="BQ14:ET14" si="246">BQ13+2650</f>
        <v>45800</v>
      </c>
      <c r="BR14" s="294">
        <f t="shared" ref="BR14:BV14" si="247">BR13+2650</f>
        <v>40800</v>
      </c>
      <c r="BS14" s="294">
        <f t="shared" ref="BS14:BU14" si="248">BS13+2650</f>
        <v>38800</v>
      </c>
      <c r="BT14" s="294">
        <f t="shared" si="248"/>
        <v>38800</v>
      </c>
      <c r="BU14" s="294">
        <f t="shared" si="248"/>
        <v>38800</v>
      </c>
      <c r="BV14" s="294">
        <f t="shared" si="247"/>
        <v>40800</v>
      </c>
      <c r="BW14" s="294">
        <f t="shared" ref="BW14:BX14" si="249">BW13+2650</f>
        <v>40800</v>
      </c>
      <c r="BX14" s="294">
        <f t="shared" si="249"/>
        <v>40800</v>
      </c>
      <c r="BY14" s="294">
        <f t="shared" ref="BY14" si="250">BY13+2650</f>
        <v>38800</v>
      </c>
      <c r="BZ14" s="294">
        <f t="shared" si="246"/>
        <v>38800</v>
      </c>
      <c r="CA14" s="294">
        <f t="shared" ref="CA14:CE14" si="251">CA13+2650</f>
        <v>38800</v>
      </c>
      <c r="CB14" s="294">
        <f t="shared" si="251"/>
        <v>38800</v>
      </c>
      <c r="CC14" s="294">
        <f t="shared" si="251"/>
        <v>38800</v>
      </c>
      <c r="CD14" s="294">
        <f t="shared" si="251"/>
        <v>38800</v>
      </c>
      <c r="CE14" s="294">
        <f t="shared" si="251"/>
        <v>38800</v>
      </c>
      <c r="CF14" s="294">
        <f t="shared" ref="CF14:CG14" si="252">CF13+2650</f>
        <v>40800</v>
      </c>
      <c r="CG14" s="294">
        <f t="shared" si="252"/>
        <v>40800</v>
      </c>
      <c r="CH14" s="294">
        <f t="shared" ref="CH14:CL14" si="253">CH13+2650</f>
        <v>43300</v>
      </c>
      <c r="CI14" s="294">
        <f t="shared" si="253"/>
        <v>43300</v>
      </c>
      <c r="CJ14" s="294">
        <f t="shared" si="253"/>
        <v>43300</v>
      </c>
      <c r="CK14" s="294">
        <f t="shared" si="253"/>
        <v>43300</v>
      </c>
      <c r="CL14" s="294">
        <f t="shared" si="253"/>
        <v>43300</v>
      </c>
      <c r="CM14" s="294">
        <f t="shared" si="246"/>
        <v>43300</v>
      </c>
      <c r="CN14" s="294">
        <f t="shared" si="246"/>
        <v>46300</v>
      </c>
      <c r="CO14" s="294">
        <f t="shared" ref="CO14:CR14" si="254">CO13+2650</f>
        <v>44300</v>
      </c>
      <c r="CP14" s="294">
        <f t="shared" si="254"/>
        <v>44300</v>
      </c>
      <c r="CQ14" s="294">
        <f t="shared" si="254"/>
        <v>44300</v>
      </c>
      <c r="CR14" s="294">
        <f t="shared" si="254"/>
        <v>44300</v>
      </c>
      <c r="CS14" s="294">
        <f t="shared" si="246"/>
        <v>48300</v>
      </c>
      <c r="CT14" s="294">
        <f t="shared" ref="CT14" si="255">CT13+2650</f>
        <v>48300</v>
      </c>
      <c r="CU14" s="294">
        <f t="shared" si="246"/>
        <v>44300</v>
      </c>
      <c r="CV14" s="294">
        <f t="shared" ref="CV14:CW14" si="256">CV13+2650</f>
        <v>46300</v>
      </c>
      <c r="CW14" s="294">
        <f t="shared" si="256"/>
        <v>44300</v>
      </c>
      <c r="CX14" s="294">
        <f t="shared" ref="CX14:CY14" si="257">CX13+2650</f>
        <v>44300</v>
      </c>
      <c r="CY14" s="294">
        <f t="shared" si="257"/>
        <v>44300</v>
      </c>
      <c r="CZ14" s="294">
        <f t="shared" si="246"/>
        <v>48300</v>
      </c>
      <c r="DA14" s="294">
        <f t="shared" ref="DA14" si="258">DA13+2650</f>
        <v>48300</v>
      </c>
      <c r="DB14" s="294">
        <f t="shared" ref="DB14:DF14" si="259">DB13+2650</f>
        <v>53300</v>
      </c>
      <c r="DC14" s="294">
        <f t="shared" ref="DC14:DE14" si="260">DC13+2650</f>
        <v>53300</v>
      </c>
      <c r="DD14" s="294">
        <f t="shared" si="260"/>
        <v>53300</v>
      </c>
      <c r="DE14" s="294">
        <f t="shared" si="260"/>
        <v>53300</v>
      </c>
      <c r="DF14" s="294">
        <f t="shared" si="259"/>
        <v>53300</v>
      </c>
      <c r="DG14" s="294">
        <f t="shared" si="246"/>
        <v>59300</v>
      </c>
      <c r="DH14" s="294">
        <f t="shared" ref="DH14:DI14" si="261">DH13+2650</f>
        <v>59300</v>
      </c>
      <c r="DI14" s="294">
        <f t="shared" si="261"/>
        <v>56300</v>
      </c>
      <c r="DJ14" s="294">
        <f t="shared" si="246"/>
        <v>59300</v>
      </c>
      <c r="DK14" s="294">
        <f t="shared" ref="DK14" si="262">DK13+2650</f>
        <v>56300</v>
      </c>
      <c r="DL14" s="294">
        <f t="shared" ref="DL14:DN14" si="263">DL13+2650</f>
        <v>59300</v>
      </c>
      <c r="DM14" s="294">
        <f t="shared" ref="DM14" si="264">DM13+2650</f>
        <v>56300</v>
      </c>
      <c r="DN14" s="294">
        <f t="shared" si="263"/>
        <v>56300</v>
      </c>
      <c r="DO14" s="294">
        <f t="shared" ref="DO14" si="265">DO13+2650</f>
        <v>50800</v>
      </c>
      <c r="DP14" s="294">
        <f t="shared" si="246"/>
        <v>44300</v>
      </c>
      <c r="DQ14" s="294">
        <f t="shared" ref="DQ14:DT14" si="266">DQ13+2650</f>
        <v>44300</v>
      </c>
      <c r="DR14" s="294">
        <f t="shared" ref="DR14" si="267">DR13+2650</f>
        <v>44300</v>
      </c>
      <c r="DS14" s="294">
        <f t="shared" ref="DS14" si="268">DS13+2650</f>
        <v>42300</v>
      </c>
      <c r="DT14" s="294">
        <f t="shared" si="266"/>
        <v>39300</v>
      </c>
      <c r="DU14" s="294">
        <f t="shared" si="246"/>
        <v>40800</v>
      </c>
      <c r="DV14" s="294">
        <f t="shared" ref="DV14:DW14" si="269">DV13+2650</f>
        <v>40800</v>
      </c>
      <c r="DW14" s="294">
        <f t="shared" si="269"/>
        <v>40800</v>
      </c>
      <c r="DX14" s="294">
        <f t="shared" si="246"/>
        <v>34800</v>
      </c>
      <c r="DY14" s="294">
        <f t="shared" ref="DY14:EJ14" si="270">DY13+2650</f>
        <v>34800</v>
      </c>
      <c r="DZ14" s="294">
        <f t="shared" si="270"/>
        <v>34800</v>
      </c>
      <c r="EA14" s="294">
        <f t="shared" si="270"/>
        <v>34800</v>
      </c>
      <c r="EB14" s="294">
        <f t="shared" si="270"/>
        <v>34800</v>
      </c>
      <c r="EC14" s="294">
        <f t="shared" si="270"/>
        <v>34800</v>
      </c>
      <c r="ED14" s="294">
        <f t="shared" si="270"/>
        <v>34800</v>
      </c>
      <c r="EE14" s="294">
        <f t="shared" si="270"/>
        <v>34800</v>
      </c>
      <c r="EF14" s="294">
        <f t="shared" si="270"/>
        <v>34800</v>
      </c>
      <c r="EG14" s="294">
        <f t="shared" si="270"/>
        <v>34800</v>
      </c>
      <c r="EH14" s="294">
        <f t="shared" si="270"/>
        <v>34800</v>
      </c>
      <c r="EI14" s="294">
        <f t="shared" si="270"/>
        <v>34800</v>
      </c>
      <c r="EJ14" s="294">
        <f t="shared" si="270"/>
        <v>34800</v>
      </c>
      <c r="EK14" s="294">
        <f t="shared" ref="EK14:ES14" si="271">EK13+2650</f>
        <v>33300</v>
      </c>
      <c r="EL14" s="294">
        <f t="shared" si="271"/>
        <v>33300</v>
      </c>
      <c r="EM14" s="294">
        <f t="shared" si="271"/>
        <v>33300</v>
      </c>
      <c r="EN14" s="294">
        <f t="shared" si="271"/>
        <v>33300</v>
      </c>
      <c r="EO14" s="294">
        <f t="shared" si="271"/>
        <v>33300</v>
      </c>
      <c r="EP14" s="294">
        <f t="shared" si="271"/>
        <v>33300</v>
      </c>
      <c r="EQ14" s="294">
        <f t="shared" si="271"/>
        <v>33300</v>
      </c>
      <c r="ER14" s="294">
        <f t="shared" si="271"/>
        <v>33300</v>
      </c>
      <c r="ES14" s="294">
        <f t="shared" si="271"/>
        <v>33300</v>
      </c>
      <c r="ET14" s="294">
        <f t="shared" si="246"/>
        <v>33300</v>
      </c>
    </row>
    <row r="15" spans="1:150" s="292" customFormat="1" ht="10.35" customHeight="1" x14ac:dyDescent="0.2">
      <c r="A15" s="86" t="s">
        <v>136</v>
      </c>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7"/>
      <c r="BP15" s="297"/>
      <c r="BQ15" s="297"/>
      <c r="BR15" s="297"/>
      <c r="BS15" s="297"/>
      <c r="BT15" s="297"/>
      <c r="BU15" s="297"/>
      <c r="BV15" s="297"/>
      <c r="BW15" s="297"/>
      <c r="BX15" s="297"/>
      <c r="BY15" s="297"/>
      <c r="BZ15" s="297"/>
      <c r="CA15" s="297"/>
      <c r="CB15" s="297"/>
      <c r="CC15" s="297"/>
      <c r="CD15" s="297"/>
      <c r="CE15" s="297"/>
      <c r="CF15" s="297"/>
      <c r="CG15" s="297"/>
      <c r="CH15" s="297"/>
      <c r="CI15" s="297"/>
      <c r="CJ15" s="297"/>
      <c r="CK15" s="297"/>
      <c r="CL15" s="297"/>
      <c r="CM15" s="297"/>
      <c r="CN15" s="297"/>
      <c r="CO15" s="297"/>
      <c r="CP15" s="297"/>
      <c r="CQ15" s="297"/>
      <c r="CR15" s="297"/>
      <c r="CS15" s="297"/>
      <c r="CT15" s="297"/>
      <c r="CU15" s="297"/>
      <c r="CV15" s="297"/>
      <c r="CW15" s="297"/>
      <c r="CX15" s="297"/>
      <c r="CY15" s="297"/>
      <c r="CZ15" s="297"/>
      <c r="DA15" s="297"/>
      <c r="DB15" s="297"/>
      <c r="DC15" s="297"/>
      <c r="DD15" s="297"/>
      <c r="DE15" s="297"/>
      <c r="DF15" s="297"/>
      <c r="DG15" s="297"/>
      <c r="DH15" s="297"/>
      <c r="DI15" s="297"/>
      <c r="DJ15" s="297"/>
      <c r="DK15" s="297"/>
      <c r="DL15" s="297"/>
      <c r="DM15" s="297"/>
      <c r="DN15" s="297"/>
      <c r="DO15" s="297"/>
      <c r="DP15" s="297"/>
      <c r="DQ15" s="297"/>
      <c r="DR15" s="297"/>
      <c r="DS15" s="297"/>
      <c r="DT15" s="297"/>
      <c r="DU15" s="297"/>
      <c r="DV15" s="297"/>
      <c r="DW15" s="297"/>
      <c r="DX15" s="297"/>
      <c r="DY15" s="297"/>
      <c r="DZ15" s="297"/>
      <c r="EA15" s="297"/>
      <c r="EB15" s="297"/>
      <c r="EC15" s="297"/>
      <c r="ED15" s="297"/>
      <c r="EE15" s="297"/>
      <c r="EF15" s="297"/>
      <c r="EG15" s="297"/>
      <c r="EH15" s="297"/>
      <c r="EI15" s="297"/>
      <c r="EJ15" s="297"/>
      <c r="EK15" s="297"/>
      <c r="EL15" s="297"/>
      <c r="EM15" s="297"/>
      <c r="EN15" s="297"/>
      <c r="EO15" s="297"/>
      <c r="EP15" s="297"/>
      <c r="EQ15" s="297"/>
      <c r="ER15" s="297"/>
      <c r="ES15" s="297"/>
      <c r="ET15" s="297"/>
    </row>
    <row r="16" spans="1:150" s="292" customFormat="1" ht="10.35" customHeight="1" x14ac:dyDescent="0.2">
      <c r="A16" s="87">
        <v>1</v>
      </c>
      <c r="B16" s="293">
        <f t="shared" ref="B16" si="272">B7+14000</f>
        <v>30700</v>
      </c>
      <c r="C16" s="293">
        <f t="shared" ref="C16:AY16" si="273">C7+14000</f>
        <v>30700</v>
      </c>
      <c r="D16" s="293">
        <f t="shared" ref="D16" si="274">D7+14000</f>
        <v>30700</v>
      </c>
      <c r="E16" s="293">
        <f t="shared" si="273"/>
        <v>28300</v>
      </c>
      <c r="F16" s="293">
        <f t="shared" si="273"/>
        <v>24000</v>
      </c>
      <c r="G16" s="293">
        <f t="shared" si="273"/>
        <v>24700</v>
      </c>
      <c r="H16" s="293">
        <f t="shared" ref="H16" si="275">H7+14000</f>
        <v>24000</v>
      </c>
      <c r="I16" s="293">
        <f t="shared" si="273"/>
        <v>25900</v>
      </c>
      <c r="J16" s="293">
        <f t="shared" ref="J16" si="276">J7+14000</f>
        <v>25900</v>
      </c>
      <c r="K16" s="293">
        <f t="shared" si="273"/>
        <v>22600</v>
      </c>
      <c r="L16" s="293">
        <f t="shared" ref="L16:O16" si="277">L7+14000</f>
        <v>22600</v>
      </c>
      <c r="M16" s="293">
        <f t="shared" si="277"/>
        <v>22600</v>
      </c>
      <c r="N16" s="293">
        <f t="shared" si="277"/>
        <v>23300</v>
      </c>
      <c r="O16" s="293">
        <f t="shared" si="277"/>
        <v>22600</v>
      </c>
      <c r="P16" s="293">
        <f t="shared" si="273"/>
        <v>23300</v>
      </c>
      <c r="Q16" s="293">
        <f t="shared" ref="Q16" si="278">Q7+14000</f>
        <v>23300</v>
      </c>
      <c r="R16" s="293">
        <f t="shared" si="273"/>
        <v>24000</v>
      </c>
      <c r="S16" s="293">
        <f t="shared" ref="S16:U16" si="279">S7+14000</f>
        <v>24700</v>
      </c>
      <c r="T16" s="293">
        <f t="shared" si="279"/>
        <v>24700</v>
      </c>
      <c r="U16" s="293">
        <f t="shared" si="279"/>
        <v>25900</v>
      </c>
      <c r="V16" s="293">
        <f t="shared" ref="V16" si="280">V7+14000</f>
        <v>25900</v>
      </c>
      <c r="W16" s="293">
        <f t="shared" si="273"/>
        <v>24000</v>
      </c>
      <c r="X16" s="293">
        <f t="shared" ref="X16" si="281">X7+14000</f>
        <v>24000</v>
      </c>
      <c r="Y16" s="293">
        <f t="shared" si="273"/>
        <v>22600</v>
      </c>
      <c r="Z16" s="293">
        <f t="shared" ref="Z16:AC16" si="282">Z7+14000</f>
        <v>22600</v>
      </c>
      <c r="AA16" s="293">
        <f t="shared" si="282"/>
        <v>22600</v>
      </c>
      <c r="AB16" s="293">
        <f t="shared" si="282"/>
        <v>22600</v>
      </c>
      <c r="AC16" s="293">
        <f t="shared" si="282"/>
        <v>22600</v>
      </c>
      <c r="AD16" s="293">
        <f t="shared" si="273"/>
        <v>23300</v>
      </c>
      <c r="AE16" s="293">
        <f t="shared" ref="AE16" si="283">AE7+14000</f>
        <v>23300</v>
      </c>
      <c r="AF16" s="293">
        <f t="shared" si="273"/>
        <v>22600</v>
      </c>
      <c r="AG16" s="293">
        <f t="shared" si="273"/>
        <v>24600</v>
      </c>
      <c r="AH16" s="293">
        <f t="shared" ref="AH16:AI16" si="284">AH7+14000</f>
        <v>24600</v>
      </c>
      <c r="AI16" s="293">
        <f t="shared" si="284"/>
        <v>24600</v>
      </c>
      <c r="AJ16" s="293">
        <f t="shared" si="273"/>
        <v>24600</v>
      </c>
      <c r="AK16" s="293">
        <f t="shared" ref="AK16:AL16" si="285">AK7+14000</f>
        <v>24600</v>
      </c>
      <c r="AL16" s="293">
        <f t="shared" si="285"/>
        <v>24600</v>
      </c>
      <c r="AM16" s="293">
        <f t="shared" si="273"/>
        <v>22800</v>
      </c>
      <c r="AN16" s="293">
        <f t="shared" ref="AN16:AP16" si="286">AN7+14000</f>
        <v>22800</v>
      </c>
      <c r="AO16" s="293">
        <f t="shared" si="286"/>
        <v>22800</v>
      </c>
      <c r="AP16" s="293">
        <f t="shared" si="286"/>
        <v>22800</v>
      </c>
      <c r="AQ16" s="293">
        <f t="shared" ref="AQ16:AR16" si="287">AQ7+14000</f>
        <v>27100</v>
      </c>
      <c r="AR16" s="293">
        <f t="shared" si="287"/>
        <v>28700</v>
      </c>
      <c r="AS16" s="293">
        <f t="shared" ref="AS16" si="288">AS7+14000</f>
        <v>28700</v>
      </c>
      <c r="AT16" s="293">
        <f t="shared" si="273"/>
        <v>25500</v>
      </c>
      <c r="AU16" s="293">
        <f t="shared" ref="AU16" si="289">AU7+14000</f>
        <v>27100</v>
      </c>
      <c r="AV16" s="293">
        <f t="shared" si="273"/>
        <v>27100</v>
      </c>
      <c r="AW16" s="293">
        <f t="shared" ref="AW16:AX16" si="290">AW7+14000</f>
        <v>28700</v>
      </c>
      <c r="AX16" s="293">
        <f t="shared" si="290"/>
        <v>28700</v>
      </c>
      <c r="AY16" s="293">
        <f t="shared" si="273"/>
        <v>28700</v>
      </c>
      <c r="AZ16" s="293">
        <f t="shared" ref="AZ16:BC16" si="291">AZ7+14000</f>
        <v>31900</v>
      </c>
      <c r="BA16" s="293">
        <f t="shared" si="291"/>
        <v>31900</v>
      </c>
      <c r="BB16" s="293">
        <f t="shared" si="291"/>
        <v>33500</v>
      </c>
      <c r="BC16" s="293">
        <f t="shared" si="291"/>
        <v>33500</v>
      </c>
      <c r="BD16" s="293">
        <f t="shared" ref="BD16:BE16" si="292">BD7+14000</f>
        <v>33500</v>
      </c>
      <c r="BE16" s="293">
        <f t="shared" si="292"/>
        <v>30300</v>
      </c>
      <c r="BF16" s="293">
        <f t="shared" ref="BF16:BO16" si="293">BF7+25000</f>
        <v>49850</v>
      </c>
      <c r="BG16" s="293">
        <f t="shared" si="293"/>
        <v>73350</v>
      </c>
      <c r="BH16" s="293">
        <f t="shared" si="293"/>
        <v>95850</v>
      </c>
      <c r="BI16" s="293">
        <f t="shared" ref="BI16:BJ16" si="294">BI7+25000</f>
        <v>95850</v>
      </c>
      <c r="BJ16" s="293">
        <f t="shared" si="294"/>
        <v>90850</v>
      </c>
      <c r="BK16" s="293">
        <f t="shared" si="293"/>
        <v>95850</v>
      </c>
      <c r="BL16" s="293">
        <f t="shared" si="293"/>
        <v>90850</v>
      </c>
      <c r="BM16" s="293">
        <f t="shared" ref="BM16:BN16" si="295">BM7+25000</f>
        <v>77350</v>
      </c>
      <c r="BN16" s="293">
        <f t="shared" si="295"/>
        <v>77350</v>
      </c>
      <c r="BO16" s="293">
        <f t="shared" si="293"/>
        <v>77350</v>
      </c>
      <c r="BP16" s="293">
        <f t="shared" ref="BP16" si="296">BP7+25000</f>
        <v>69350</v>
      </c>
      <c r="BQ16" s="293">
        <f t="shared" ref="BQ16:CM16" si="297">BQ7+20000</f>
        <v>49150</v>
      </c>
      <c r="BR16" s="293">
        <f t="shared" si="297"/>
        <v>44150</v>
      </c>
      <c r="BS16" s="293">
        <f t="shared" ref="BS16:BU16" si="298">BS7+20000</f>
        <v>42150</v>
      </c>
      <c r="BT16" s="293">
        <f t="shared" si="298"/>
        <v>42150</v>
      </c>
      <c r="BU16" s="293">
        <f t="shared" si="298"/>
        <v>42150</v>
      </c>
      <c r="BV16" s="293">
        <f t="shared" si="297"/>
        <v>44150</v>
      </c>
      <c r="BW16" s="293">
        <f t="shared" ref="BW16:BX16" si="299">BW7+20000</f>
        <v>44150</v>
      </c>
      <c r="BX16" s="293">
        <f t="shared" si="299"/>
        <v>44150</v>
      </c>
      <c r="BY16" s="293">
        <f t="shared" ref="BY16" si="300">BY7+20000</f>
        <v>42150</v>
      </c>
      <c r="BZ16" s="293">
        <f t="shared" si="297"/>
        <v>42150</v>
      </c>
      <c r="CA16" s="293">
        <f t="shared" ref="CA16:CE16" si="301">CA7+20000</f>
        <v>42150</v>
      </c>
      <c r="CB16" s="293">
        <f t="shared" si="301"/>
        <v>42150</v>
      </c>
      <c r="CC16" s="293">
        <f t="shared" si="301"/>
        <v>42150</v>
      </c>
      <c r="CD16" s="293">
        <f t="shared" si="301"/>
        <v>42150</v>
      </c>
      <c r="CE16" s="293">
        <f t="shared" si="301"/>
        <v>42150</v>
      </c>
      <c r="CF16" s="293">
        <f t="shared" si="297"/>
        <v>44150</v>
      </c>
      <c r="CG16" s="293">
        <f t="shared" ref="CG16" si="302">CG7+20000</f>
        <v>44150</v>
      </c>
      <c r="CH16" s="293">
        <f t="shared" si="297"/>
        <v>46650</v>
      </c>
      <c r="CI16" s="293">
        <f t="shared" ref="CI16:CL16" si="303">CI7+20000</f>
        <v>46650</v>
      </c>
      <c r="CJ16" s="293">
        <f t="shared" si="303"/>
        <v>46650</v>
      </c>
      <c r="CK16" s="293">
        <f t="shared" si="303"/>
        <v>46650</v>
      </c>
      <c r="CL16" s="293">
        <f t="shared" si="303"/>
        <v>46650</v>
      </c>
      <c r="CM16" s="293">
        <f t="shared" si="297"/>
        <v>46650</v>
      </c>
      <c r="CN16" s="293">
        <f t="shared" ref="CN16:DU16" si="304">CN7+25000</f>
        <v>52650</v>
      </c>
      <c r="CO16" s="293">
        <f t="shared" ref="CO16:CR16" si="305">CO7+25000</f>
        <v>50650</v>
      </c>
      <c r="CP16" s="293">
        <f t="shared" si="305"/>
        <v>50650</v>
      </c>
      <c r="CQ16" s="293">
        <f t="shared" si="305"/>
        <v>50650</v>
      </c>
      <c r="CR16" s="293">
        <f t="shared" si="305"/>
        <v>50650</v>
      </c>
      <c r="CS16" s="293">
        <f t="shared" si="304"/>
        <v>54650</v>
      </c>
      <c r="CT16" s="293">
        <f t="shared" ref="CT16" si="306">CT7+25000</f>
        <v>54650</v>
      </c>
      <c r="CU16" s="293">
        <f t="shared" si="304"/>
        <v>50650</v>
      </c>
      <c r="CV16" s="293">
        <f t="shared" ref="CV16:CW16" si="307">CV7+25000</f>
        <v>52650</v>
      </c>
      <c r="CW16" s="293">
        <f t="shared" si="307"/>
        <v>50650</v>
      </c>
      <c r="CX16" s="293">
        <f t="shared" ref="CX16:CY16" si="308">CX7+25000</f>
        <v>50650</v>
      </c>
      <c r="CY16" s="293">
        <f t="shared" si="308"/>
        <v>50650</v>
      </c>
      <c r="CZ16" s="293">
        <f t="shared" si="304"/>
        <v>54650</v>
      </c>
      <c r="DA16" s="293">
        <f t="shared" ref="DA16" si="309">DA7+25000</f>
        <v>54650</v>
      </c>
      <c r="DB16" s="293">
        <f t="shared" ref="DB16:DF16" si="310">DB7+25000</f>
        <v>59650</v>
      </c>
      <c r="DC16" s="293">
        <f t="shared" ref="DC16:DE16" si="311">DC7+25000</f>
        <v>59650</v>
      </c>
      <c r="DD16" s="293">
        <f t="shared" si="311"/>
        <v>59650</v>
      </c>
      <c r="DE16" s="293">
        <f t="shared" si="311"/>
        <v>59650</v>
      </c>
      <c r="DF16" s="293">
        <f t="shared" si="310"/>
        <v>59650</v>
      </c>
      <c r="DG16" s="293">
        <f t="shared" si="304"/>
        <v>65650</v>
      </c>
      <c r="DH16" s="293">
        <f t="shared" ref="DH16:DI16" si="312">DH7+25000</f>
        <v>65650</v>
      </c>
      <c r="DI16" s="293">
        <f t="shared" si="312"/>
        <v>62650</v>
      </c>
      <c r="DJ16" s="293">
        <f t="shared" si="304"/>
        <v>65650</v>
      </c>
      <c r="DK16" s="293">
        <f t="shared" ref="DK16" si="313">DK7+25000</f>
        <v>62650</v>
      </c>
      <c r="DL16" s="293">
        <f t="shared" ref="DL16:DN16" si="314">DL7+25000</f>
        <v>65650</v>
      </c>
      <c r="DM16" s="293">
        <f t="shared" ref="DM16" si="315">DM7+25000</f>
        <v>62650</v>
      </c>
      <c r="DN16" s="293">
        <f t="shared" si="314"/>
        <v>62650</v>
      </c>
      <c r="DO16" s="293">
        <f t="shared" ref="DO16" si="316">DO7+25000</f>
        <v>57150</v>
      </c>
      <c r="DP16" s="293">
        <f t="shared" si="304"/>
        <v>50650</v>
      </c>
      <c r="DQ16" s="293">
        <f t="shared" ref="DQ16:DT16" si="317">DQ7+25000</f>
        <v>50650</v>
      </c>
      <c r="DR16" s="293">
        <f t="shared" ref="DR16" si="318">DR7+25000</f>
        <v>50650</v>
      </c>
      <c r="DS16" s="293">
        <f t="shared" ref="DS16" si="319">DS7+25000</f>
        <v>48650</v>
      </c>
      <c r="DT16" s="293">
        <f t="shared" si="317"/>
        <v>45650</v>
      </c>
      <c r="DU16" s="293">
        <f t="shared" si="304"/>
        <v>47150</v>
      </c>
      <c r="DV16" s="293">
        <f t="shared" ref="DV16:DW16" si="320">DV7+25000</f>
        <v>47150</v>
      </c>
      <c r="DW16" s="293">
        <f t="shared" si="320"/>
        <v>47150</v>
      </c>
      <c r="DX16" s="293">
        <f>DX7+20000</f>
        <v>38150</v>
      </c>
      <c r="DY16" s="293">
        <f t="shared" ref="DY16:EJ16" si="321">DY7+20000</f>
        <v>38150</v>
      </c>
      <c r="DZ16" s="293">
        <f t="shared" si="321"/>
        <v>38150</v>
      </c>
      <c r="EA16" s="293">
        <f t="shared" si="321"/>
        <v>38150</v>
      </c>
      <c r="EB16" s="293">
        <f t="shared" si="321"/>
        <v>38150</v>
      </c>
      <c r="EC16" s="293">
        <f t="shared" si="321"/>
        <v>38150</v>
      </c>
      <c r="ED16" s="293">
        <f t="shared" si="321"/>
        <v>38150</v>
      </c>
      <c r="EE16" s="293">
        <f t="shared" si="321"/>
        <v>38150</v>
      </c>
      <c r="EF16" s="293">
        <f t="shared" si="321"/>
        <v>38150</v>
      </c>
      <c r="EG16" s="293">
        <f t="shared" si="321"/>
        <v>38150</v>
      </c>
      <c r="EH16" s="293">
        <f t="shared" si="321"/>
        <v>38150</v>
      </c>
      <c r="EI16" s="293">
        <f t="shared" si="321"/>
        <v>38150</v>
      </c>
      <c r="EJ16" s="293">
        <f t="shared" si="321"/>
        <v>38150</v>
      </c>
      <c r="EK16" s="293">
        <f t="shared" ref="EK16:ES16" si="322">EK7+20000</f>
        <v>36650</v>
      </c>
      <c r="EL16" s="293">
        <f t="shared" si="322"/>
        <v>36650</v>
      </c>
      <c r="EM16" s="293">
        <f t="shared" si="322"/>
        <v>36650</v>
      </c>
      <c r="EN16" s="293">
        <f t="shared" si="322"/>
        <v>36650</v>
      </c>
      <c r="EO16" s="293">
        <f t="shared" si="322"/>
        <v>36650</v>
      </c>
      <c r="EP16" s="293">
        <f t="shared" si="322"/>
        <v>36650</v>
      </c>
      <c r="EQ16" s="293">
        <f t="shared" si="322"/>
        <v>36650</v>
      </c>
      <c r="ER16" s="293">
        <f t="shared" si="322"/>
        <v>36650</v>
      </c>
      <c r="ES16" s="293">
        <f t="shared" si="322"/>
        <v>36650</v>
      </c>
      <c r="ET16" s="293">
        <f>ET7+20000</f>
        <v>36650</v>
      </c>
    </row>
    <row r="17" spans="1:150" s="292" customFormat="1" ht="10.35" customHeight="1" x14ac:dyDescent="0.2">
      <c r="A17" s="87">
        <v>2</v>
      </c>
      <c r="B17" s="294">
        <f t="shared" ref="B17" si="323">B16+1900</f>
        <v>32600</v>
      </c>
      <c r="C17" s="294">
        <f t="shared" ref="C17:AY17" si="324">C16+1900</f>
        <v>32600</v>
      </c>
      <c r="D17" s="294">
        <f t="shared" ref="D17" si="325">D16+1900</f>
        <v>32600</v>
      </c>
      <c r="E17" s="294">
        <f t="shared" si="324"/>
        <v>30200</v>
      </c>
      <c r="F17" s="294">
        <f t="shared" si="324"/>
        <v>25900</v>
      </c>
      <c r="G17" s="294">
        <f t="shared" si="324"/>
        <v>26600</v>
      </c>
      <c r="H17" s="294">
        <f t="shared" ref="H17" si="326">H16+1900</f>
        <v>25900</v>
      </c>
      <c r="I17" s="294">
        <f t="shared" si="324"/>
        <v>27800</v>
      </c>
      <c r="J17" s="294">
        <f t="shared" ref="J17" si="327">J16+1900</f>
        <v>27800</v>
      </c>
      <c r="K17" s="294">
        <f t="shared" si="324"/>
        <v>24500</v>
      </c>
      <c r="L17" s="294">
        <f t="shared" ref="L17:O17" si="328">L16+1900</f>
        <v>24500</v>
      </c>
      <c r="M17" s="294">
        <f t="shared" si="328"/>
        <v>24500</v>
      </c>
      <c r="N17" s="294">
        <f t="shared" si="328"/>
        <v>25200</v>
      </c>
      <c r="O17" s="294">
        <f t="shared" si="328"/>
        <v>24500</v>
      </c>
      <c r="P17" s="294">
        <f t="shared" si="324"/>
        <v>25200</v>
      </c>
      <c r="Q17" s="294">
        <f t="shared" ref="Q17" si="329">Q16+1900</f>
        <v>25200</v>
      </c>
      <c r="R17" s="294">
        <f t="shared" si="324"/>
        <v>25900</v>
      </c>
      <c r="S17" s="294">
        <f t="shared" ref="S17:U17" si="330">S16+1900</f>
        <v>26600</v>
      </c>
      <c r="T17" s="294">
        <f t="shared" si="330"/>
        <v>26600</v>
      </c>
      <c r="U17" s="294">
        <f t="shared" si="330"/>
        <v>27800</v>
      </c>
      <c r="V17" s="294">
        <f t="shared" ref="V17" si="331">V16+1900</f>
        <v>27800</v>
      </c>
      <c r="W17" s="294">
        <f t="shared" si="324"/>
        <v>25900</v>
      </c>
      <c r="X17" s="294">
        <f t="shared" ref="X17" si="332">X16+1900</f>
        <v>25900</v>
      </c>
      <c r="Y17" s="294">
        <f t="shared" si="324"/>
        <v>24500</v>
      </c>
      <c r="Z17" s="294">
        <f t="shared" ref="Z17:AC17" si="333">Z16+1900</f>
        <v>24500</v>
      </c>
      <c r="AA17" s="294">
        <f t="shared" si="333"/>
        <v>24500</v>
      </c>
      <c r="AB17" s="294">
        <f t="shared" si="333"/>
        <v>24500</v>
      </c>
      <c r="AC17" s="294">
        <f t="shared" si="333"/>
        <v>24500</v>
      </c>
      <c r="AD17" s="294">
        <f t="shared" si="324"/>
        <v>25200</v>
      </c>
      <c r="AE17" s="294">
        <f t="shared" ref="AE17" si="334">AE16+1900</f>
        <v>25200</v>
      </c>
      <c r="AF17" s="294">
        <f t="shared" si="324"/>
        <v>24500</v>
      </c>
      <c r="AG17" s="294">
        <f t="shared" si="324"/>
        <v>26500</v>
      </c>
      <c r="AH17" s="294">
        <f t="shared" ref="AH17:AI17" si="335">AH16+1900</f>
        <v>26500</v>
      </c>
      <c r="AI17" s="294">
        <f t="shared" si="335"/>
        <v>26500</v>
      </c>
      <c r="AJ17" s="294">
        <f t="shared" si="324"/>
        <v>26500</v>
      </c>
      <c r="AK17" s="294">
        <f t="shared" ref="AK17:AL17" si="336">AK16+1900</f>
        <v>26500</v>
      </c>
      <c r="AL17" s="294">
        <f t="shared" si="336"/>
        <v>26500</v>
      </c>
      <c r="AM17" s="294">
        <f t="shared" si="324"/>
        <v>24700</v>
      </c>
      <c r="AN17" s="294">
        <f t="shared" ref="AN17:AP17" si="337">AN16+1900</f>
        <v>24700</v>
      </c>
      <c r="AO17" s="294">
        <f t="shared" si="337"/>
        <v>24700</v>
      </c>
      <c r="AP17" s="294">
        <f t="shared" si="337"/>
        <v>24700</v>
      </c>
      <c r="AQ17" s="294">
        <f t="shared" ref="AQ17:AR17" si="338">AQ16+1900</f>
        <v>29000</v>
      </c>
      <c r="AR17" s="294">
        <f t="shared" si="338"/>
        <v>30600</v>
      </c>
      <c r="AS17" s="294">
        <f t="shared" ref="AS17" si="339">AS16+1900</f>
        <v>30600</v>
      </c>
      <c r="AT17" s="294">
        <f t="shared" si="324"/>
        <v>27400</v>
      </c>
      <c r="AU17" s="294">
        <f t="shared" ref="AU17" si="340">AU16+1900</f>
        <v>29000</v>
      </c>
      <c r="AV17" s="294">
        <f t="shared" si="324"/>
        <v>29000</v>
      </c>
      <c r="AW17" s="294">
        <f t="shared" ref="AW17:AX17" si="341">AW16+1900</f>
        <v>30600</v>
      </c>
      <c r="AX17" s="294">
        <f t="shared" si="341"/>
        <v>30600</v>
      </c>
      <c r="AY17" s="294">
        <f t="shared" si="324"/>
        <v>30600</v>
      </c>
      <c r="AZ17" s="294">
        <f t="shared" ref="AZ17:BC17" si="342">AZ16+1900</f>
        <v>33800</v>
      </c>
      <c r="BA17" s="294">
        <f t="shared" si="342"/>
        <v>33800</v>
      </c>
      <c r="BB17" s="294">
        <f t="shared" si="342"/>
        <v>35400</v>
      </c>
      <c r="BC17" s="294">
        <f t="shared" si="342"/>
        <v>35400</v>
      </c>
      <c r="BD17" s="294">
        <f t="shared" ref="BD17:BE17" si="343">BD16+1900</f>
        <v>35400</v>
      </c>
      <c r="BE17" s="294">
        <f t="shared" si="343"/>
        <v>32200</v>
      </c>
      <c r="BF17" s="294">
        <f t="shared" ref="BF17:BO17" si="344">BF16+2850</f>
        <v>52700</v>
      </c>
      <c r="BG17" s="294">
        <f t="shared" si="344"/>
        <v>76200</v>
      </c>
      <c r="BH17" s="294">
        <f t="shared" si="344"/>
        <v>98700</v>
      </c>
      <c r="BI17" s="294">
        <f t="shared" ref="BI17:BJ17" si="345">BI16+2850</f>
        <v>98700</v>
      </c>
      <c r="BJ17" s="294">
        <f t="shared" si="345"/>
        <v>93700</v>
      </c>
      <c r="BK17" s="294">
        <f t="shared" si="344"/>
        <v>98700</v>
      </c>
      <c r="BL17" s="294">
        <f t="shared" si="344"/>
        <v>93700</v>
      </c>
      <c r="BM17" s="294">
        <f t="shared" ref="BM17:BN17" si="346">BM16+2850</f>
        <v>80200</v>
      </c>
      <c r="BN17" s="294">
        <f t="shared" si="346"/>
        <v>80200</v>
      </c>
      <c r="BO17" s="294">
        <f t="shared" si="344"/>
        <v>80200</v>
      </c>
      <c r="BP17" s="294">
        <f t="shared" ref="BP17" si="347">BP16+2850</f>
        <v>72200</v>
      </c>
      <c r="BQ17" s="294">
        <f t="shared" ref="BQ17:ET17" si="348">BQ16+2650</f>
        <v>51800</v>
      </c>
      <c r="BR17" s="294">
        <f t="shared" ref="BR17:BV17" si="349">BR16+2650</f>
        <v>46800</v>
      </c>
      <c r="BS17" s="294">
        <f t="shared" ref="BS17:BU17" si="350">BS16+2650</f>
        <v>44800</v>
      </c>
      <c r="BT17" s="294">
        <f t="shared" si="350"/>
        <v>44800</v>
      </c>
      <c r="BU17" s="294">
        <f t="shared" si="350"/>
        <v>44800</v>
      </c>
      <c r="BV17" s="294">
        <f t="shared" si="349"/>
        <v>46800</v>
      </c>
      <c r="BW17" s="294">
        <f t="shared" ref="BW17:BX17" si="351">BW16+2650</f>
        <v>46800</v>
      </c>
      <c r="BX17" s="294">
        <f t="shared" si="351"/>
        <v>46800</v>
      </c>
      <c r="BY17" s="294">
        <f t="shared" ref="BY17" si="352">BY16+2650</f>
        <v>44800</v>
      </c>
      <c r="BZ17" s="294">
        <f t="shared" si="348"/>
        <v>44800</v>
      </c>
      <c r="CA17" s="294">
        <f t="shared" ref="CA17:CE17" si="353">CA16+2650</f>
        <v>44800</v>
      </c>
      <c r="CB17" s="294">
        <f t="shared" si="353"/>
        <v>44800</v>
      </c>
      <c r="CC17" s="294">
        <f t="shared" si="353"/>
        <v>44800</v>
      </c>
      <c r="CD17" s="294">
        <f t="shared" si="353"/>
        <v>44800</v>
      </c>
      <c r="CE17" s="294">
        <f t="shared" si="353"/>
        <v>44800</v>
      </c>
      <c r="CF17" s="294">
        <f t="shared" ref="CF17:CG17" si="354">CF16+2650</f>
        <v>46800</v>
      </c>
      <c r="CG17" s="294">
        <f t="shared" si="354"/>
        <v>46800</v>
      </c>
      <c r="CH17" s="294">
        <f t="shared" ref="CH17:CL17" si="355">CH16+2650</f>
        <v>49300</v>
      </c>
      <c r="CI17" s="294">
        <f t="shared" si="355"/>
        <v>49300</v>
      </c>
      <c r="CJ17" s="294">
        <f t="shared" si="355"/>
        <v>49300</v>
      </c>
      <c r="CK17" s="294">
        <f t="shared" si="355"/>
        <v>49300</v>
      </c>
      <c r="CL17" s="294">
        <f t="shared" si="355"/>
        <v>49300</v>
      </c>
      <c r="CM17" s="294">
        <f t="shared" si="348"/>
        <v>49300</v>
      </c>
      <c r="CN17" s="294">
        <f t="shared" si="348"/>
        <v>55300</v>
      </c>
      <c r="CO17" s="294">
        <f t="shared" ref="CO17:CR17" si="356">CO16+2650</f>
        <v>53300</v>
      </c>
      <c r="CP17" s="294">
        <f t="shared" si="356"/>
        <v>53300</v>
      </c>
      <c r="CQ17" s="294">
        <f t="shared" si="356"/>
        <v>53300</v>
      </c>
      <c r="CR17" s="294">
        <f t="shared" si="356"/>
        <v>53300</v>
      </c>
      <c r="CS17" s="294">
        <f t="shared" si="348"/>
        <v>57300</v>
      </c>
      <c r="CT17" s="294">
        <f t="shared" ref="CT17" si="357">CT16+2650</f>
        <v>57300</v>
      </c>
      <c r="CU17" s="294">
        <f t="shared" si="348"/>
        <v>53300</v>
      </c>
      <c r="CV17" s="294">
        <f t="shared" ref="CV17:CW17" si="358">CV16+2650</f>
        <v>55300</v>
      </c>
      <c r="CW17" s="294">
        <f t="shared" si="358"/>
        <v>53300</v>
      </c>
      <c r="CX17" s="294">
        <f t="shared" ref="CX17:CY17" si="359">CX16+2650</f>
        <v>53300</v>
      </c>
      <c r="CY17" s="294">
        <f t="shared" si="359"/>
        <v>53300</v>
      </c>
      <c r="CZ17" s="294">
        <f t="shared" si="348"/>
        <v>57300</v>
      </c>
      <c r="DA17" s="294">
        <f t="shared" ref="DA17" si="360">DA16+2650</f>
        <v>57300</v>
      </c>
      <c r="DB17" s="294">
        <f t="shared" ref="DB17:DF17" si="361">DB16+2650</f>
        <v>62300</v>
      </c>
      <c r="DC17" s="294">
        <f t="shared" ref="DC17:DE17" si="362">DC16+2650</f>
        <v>62300</v>
      </c>
      <c r="DD17" s="294">
        <f t="shared" si="362"/>
        <v>62300</v>
      </c>
      <c r="DE17" s="294">
        <f t="shared" si="362"/>
        <v>62300</v>
      </c>
      <c r="DF17" s="294">
        <f t="shared" si="361"/>
        <v>62300</v>
      </c>
      <c r="DG17" s="294">
        <f t="shared" si="348"/>
        <v>68300</v>
      </c>
      <c r="DH17" s="294">
        <f t="shared" ref="DH17:DI17" si="363">DH16+2650</f>
        <v>68300</v>
      </c>
      <c r="DI17" s="294">
        <f t="shared" si="363"/>
        <v>65300</v>
      </c>
      <c r="DJ17" s="294">
        <f t="shared" si="348"/>
        <v>68300</v>
      </c>
      <c r="DK17" s="294">
        <f t="shared" ref="DK17" si="364">DK16+2650</f>
        <v>65300</v>
      </c>
      <c r="DL17" s="294">
        <f t="shared" ref="DL17:DN17" si="365">DL16+2650</f>
        <v>68300</v>
      </c>
      <c r="DM17" s="294">
        <f t="shared" ref="DM17" si="366">DM16+2650</f>
        <v>65300</v>
      </c>
      <c r="DN17" s="294">
        <f t="shared" si="365"/>
        <v>65300</v>
      </c>
      <c r="DO17" s="294">
        <f t="shared" ref="DO17" si="367">DO16+2650</f>
        <v>59800</v>
      </c>
      <c r="DP17" s="294">
        <f t="shared" si="348"/>
        <v>53300</v>
      </c>
      <c r="DQ17" s="294">
        <f t="shared" ref="DQ17:DT17" si="368">DQ16+2650</f>
        <v>53300</v>
      </c>
      <c r="DR17" s="294">
        <f t="shared" ref="DR17" si="369">DR16+2650</f>
        <v>53300</v>
      </c>
      <c r="DS17" s="294">
        <f t="shared" ref="DS17" si="370">DS16+2650</f>
        <v>51300</v>
      </c>
      <c r="DT17" s="294">
        <f t="shared" si="368"/>
        <v>48300</v>
      </c>
      <c r="DU17" s="294">
        <f t="shared" si="348"/>
        <v>49800</v>
      </c>
      <c r="DV17" s="294">
        <f t="shared" ref="DV17:DW17" si="371">DV16+2650</f>
        <v>49800</v>
      </c>
      <c r="DW17" s="294">
        <f t="shared" si="371"/>
        <v>49800</v>
      </c>
      <c r="DX17" s="294">
        <f t="shared" si="348"/>
        <v>40800</v>
      </c>
      <c r="DY17" s="294">
        <f t="shared" ref="DY17:EJ17" si="372">DY16+2650</f>
        <v>40800</v>
      </c>
      <c r="DZ17" s="294">
        <f t="shared" si="372"/>
        <v>40800</v>
      </c>
      <c r="EA17" s="294">
        <f t="shared" si="372"/>
        <v>40800</v>
      </c>
      <c r="EB17" s="294">
        <f t="shared" si="372"/>
        <v>40800</v>
      </c>
      <c r="EC17" s="294">
        <f t="shared" si="372"/>
        <v>40800</v>
      </c>
      <c r="ED17" s="294">
        <f t="shared" si="372"/>
        <v>40800</v>
      </c>
      <c r="EE17" s="294">
        <f t="shared" si="372"/>
        <v>40800</v>
      </c>
      <c r="EF17" s="294">
        <f t="shared" si="372"/>
        <v>40800</v>
      </c>
      <c r="EG17" s="294">
        <f t="shared" si="372"/>
        <v>40800</v>
      </c>
      <c r="EH17" s="294">
        <f t="shared" si="372"/>
        <v>40800</v>
      </c>
      <c r="EI17" s="294">
        <f t="shared" si="372"/>
        <v>40800</v>
      </c>
      <c r="EJ17" s="294">
        <f t="shared" si="372"/>
        <v>40800</v>
      </c>
      <c r="EK17" s="294">
        <f t="shared" ref="EK17:ES17" si="373">EK16+2650</f>
        <v>39300</v>
      </c>
      <c r="EL17" s="294">
        <f t="shared" si="373"/>
        <v>39300</v>
      </c>
      <c r="EM17" s="294">
        <f t="shared" si="373"/>
        <v>39300</v>
      </c>
      <c r="EN17" s="294">
        <f t="shared" si="373"/>
        <v>39300</v>
      </c>
      <c r="EO17" s="294">
        <f t="shared" si="373"/>
        <v>39300</v>
      </c>
      <c r="EP17" s="294">
        <f t="shared" si="373"/>
        <v>39300</v>
      </c>
      <c r="EQ17" s="294">
        <f t="shared" si="373"/>
        <v>39300</v>
      </c>
      <c r="ER17" s="294">
        <f t="shared" si="373"/>
        <v>39300</v>
      </c>
      <c r="ES17" s="294">
        <f t="shared" si="373"/>
        <v>39300</v>
      </c>
      <c r="ET17" s="294">
        <f t="shared" si="348"/>
        <v>39300</v>
      </c>
    </row>
    <row r="18" spans="1:150" s="292" customFormat="1" ht="10.35" customHeight="1" x14ac:dyDescent="0.2">
      <c r="A18" s="86" t="s">
        <v>138</v>
      </c>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c r="BT18" s="297"/>
      <c r="BU18" s="297"/>
      <c r="BV18" s="297"/>
      <c r="BW18" s="297"/>
      <c r="BX18" s="297"/>
      <c r="BY18" s="297"/>
      <c r="BZ18" s="297"/>
      <c r="CA18" s="297"/>
      <c r="CB18" s="297"/>
      <c r="CC18" s="297"/>
      <c r="CD18" s="297"/>
      <c r="CE18" s="297"/>
      <c r="CF18" s="297"/>
      <c r="CG18" s="297"/>
      <c r="CH18" s="297"/>
      <c r="CI18" s="297"/>
      <c r="CJ18" s="297"/>
      <c r="CK18" s="297"/>
      <c r="CL18" s="297"/>
      <c r="CM18" s="297"/>
      <c r="CN18" s="297"/>
      <c r="CO18" s="297"/>
      <c r="CP18" s="297"/>
      <c r="CQ18" s="297"/>
      <c r="CR18" s="297"/>
      <c r="CS18" s="297"/>
      <c r="CT18" s="297"/>
      <c r="CU18" s="297"/>
      <c r="CV18" s="297"/>
      <c r="CW18" s="297"/>
      <c r="CX18" s="297"/>
      <c r="CY18" s="297"/>
      <c r="CZ18" s="297"/>
      <c r="DA18" s="297"/>
      <c r="DB18" s="297"/>
      <c r="DC18" s="297"/>
      <c r="DD18" s="297"/>
      <c r="DE18" s="297"/>
      <c r="DF18" s="297"/>
      <c r="DG18" s="297"/>
      <c r="DH18" s="297"/>
      <c r="DI18" s="297"/>
      <c r="DJ18" s="297"/>
      <c r="DK18" s="297"/>
      <c r="DL18" s="297"/>
      <c r="DM18" s="297"/>
      <c r="DN18" s="297"/>
      <c r="DO18" s="297"/>
      <c r="DP18" s="297"/>
      <c r="DQ18" s="297"/>
      <c r="DR18" s="297"/>
      <c r="DS18" s="297"/>
      <c r="DT18" s="297"/>
      <c r="DU18" s="297"/>
      <c r="DV18" s="297"/>
      <c r="DW18" s="297"/>
      <c r="DX18" s="297"/>
      <c r="DY18" s="297"/>
      <c r="DZ18" s="297"/>
      <c r="EA18" s="297"/>
      <c r="EB18" s="297"/>
      <c r="EC18" s="297"/>
      <c r="ED18" s="297"/>
      <c r="EE18" s="297"/>
      <c r="EF18" s="297"/>
      <c r="EG18" s="297"/>
      <c r="EH18" s="297"/>
      <c r="EI18" s="297"/>
      <c r="EJ18" s="297"/>
      <c r="EK18" s="297"/>
      <c r="EL18" s="297"/>
      <c r="EM18" s="297"/>
      <c r="EN18" s="297"/>
      <c r="EO18" s="297"/>
      <c r="EP18" s="297"/>
      <c r="EQ18" s="297"/>
      <c r="ER18" s="297"/>
      <c r="ES18" s="297"/>
      <c r="ET18" s="297"/>
    </row>
    <row r="19" spans="1:150" s="292" customFormat="1" ht="10.35" customHeight="1" x14ac:dyDescent="0.2">
      <c r="A19" s="87" t="s">
        <v>78</v>
      </c>
      <c r="B19" s="293">
        <f t="shared" ref="B19" si="374">B8+35000</f>
        <v>53600</v>
      </c>
      <c r="C19" s="293">
        <f t="shared" ref="C19:AF19" si="375">C8+35000</f>
        <v>53600</v>
      </c>
      <c r="D19" s="293">
        <f t="shared" ref="D19" si="376">D8+35000</f>
        <v>53600</v>
      </c>
      <c r="E19" s="293">
        <f t="shared" si="375"/>
        <v>51200</v>
      </c>
      <c r="F19" s="293">
        <f t="shared" si="375"/>
        <v>46900</v>
      </c>
      <c r="G19" s="293">
        <f t="shared" si="375"/>
        <v>47600</v>
      </c>
      <c r="H19" s="293">
        <f t="shared" ref="H19" si="377">H8+35000</f>
        <v>46900</v>
      </c>
      <c r="I19" s="293">
        <f t="shared" si="375"/>
        <v>48800</v>
      </c>
      <c r="J19" s="293">
        <f t="shared" ref="J19" si="378">J8+35000</f>
        <v>48800</v>
      </c>
      <c r="K19" s="293">
        <f t="shared" si="375"/>
        <v>45500</v>
      </c>
      <c r="L19" s="293">
        <f t="shared" ref="L19:O19" si="379">L8+35000</f>
        <v>45500</v>
      </c>
      <c r="M19" s="293">
        <f t="shared" si="379"/>
        <v>45500</v>
      </c>
      <c r="N19" s="293">
        <f t="shared" si="379"/>
        <v>46200</v>
      </c>
      <c r="O19" s="293">
        <f t="shared" si="379"/>
        <v>45500</v>
      </c>
      <c r="P19" s="293">
        <f t="shared" si="375"/>
        <v>46200</v>
      </c>
      <c r="Q19" s="293">
        <f t="shared" ref="Q19" si="380">Q8+35000</f>
        <v>46200</v>
      </c>
      <c r="R19" s="293">
        <f t="shared" si="375"/>
        <v>46900</v>
      </c>
      <c r="S19" s="293">
        <f t="shared" ref="S19:U19" si="381">S8+35000</f>
        <v>47600</v>
      </c>
      <c r="T19" s="293">
        <f t="shared" si="381"/>
        <v>47600</v>
      </c>
      <c r="U19" s="293">
        <f t="shared" si="381"/>
        <v>48800</v>
      </c>
      <c r="V19" s="293">
        <f t="shared" ref="V19" si="382">V8+35000</f>
        <v>48800</v>
      </c>
      <c r="W19" s="293">
        <f t="shared" si="375"/>
        <v>46900</v>
      </c>
      <c r="X19" s="293">
        <f t="shared" ref="X19" si="383">X8+35000</f>
        <v>46900</v>
      </c>
      <c r="Y19" s="293">
        <f t="shared" si="375"/>
        <v>45500</v>
      </c>
      <c r="Z19" s="293">
        <f t="shared" ref="Z19:AC19" si="384">Z8+35000</f>
        <v>45500</v>
      </c>
      <c r="AA19" s="293">
        <f t="shared" si="384"/>
        <v>45500</v>
      </c>
      <c r="AB19" s="293">
        <f t="shared" si="384"/>
        <v>45500</v>
      </c>
      <c r="AC19" s="293">
        <f t="shared" si="384"/>
        <v>45500</v>
      </c>
      <c r="AD19" s="293">
        <f t="shared" si="375"/>
        <v>46200</v>
      </c>
      <c r="AE19" s="293">
        <f t="shared" ref="AE19" si="385">AE8+35000</f>
        <v>46200</v>
      </c>
      <c r="AF19" s="293">
        <f t="shared" si="375"/>
        <v>45500</v>
      </c>
      <c r="AG19" s="293">
        <f t="shared" ref="AG19:AY19" si="386">AG8+45000</f>
        <v>57500</v>
      </c>
      <c r="AH19" s="293">
        <f t="shared" ref="AH19:AI19" si="387">AH8+45000</f>
        <v>57500</v>
      </c>
      <c r="AI19" s="293">
        <f t="shared" si="387"/>
        <v>57500</v>
      </c>
      <c r="AJ19" s="293">
        <f t="shared" si="386"/>
        <v>57500</v>
      </c>
      <c r="AK19" s="293">
        <f t="shared" ref="AK19:AL19" si="388">AK8+45000</f>
        <v>57500</v>
      </c>
      <c r="AL19" s="293">
        <f t="shared" si="388"/>
        <v>57500</v>
      </c>
      <c r="AM19" s="293">
        <f t="shared" si="386"/>
        <v>55700</v>
      </c>
      <c r="AN19" s="293">
        <f t="shared" ref="AN19:AP19" si="389">AN8+45000</f>
        <v>55700</v>
      </c>
      <c r="AO19" s="293">
        <f t="shared" si="389"/>
        <v>55700</v>
      </c>
      <c r="AP19" s="293">
        <f t="shared" si="389"/>
        <v>55700</v>
      </c>
      <c r="AQ19" s="293">
        <f t="shared" ref="AQ19:AR19" si="390">AQ8+45000</f>
        <v>60000</v>
      </c>
      <c r="AR19" s="293">
        <f t="shared" si="390"/>
        <v>61600</v>
      </c>
      <c r="AS19" s="293">
        <f t="shared" ref="AS19" si="391">AS8+45000</f>
        <v>61600</v>
      </c>
      <c r="AT19" s="293">
        <f t="shared" si="386"/>
        <v>58400</v>
      </c>
      <c r="AU19" s="293">
        <f t="shared" ref="AU19" si="392">AU8+45000</f>
        <v>60000</v>
      </c>
      <c r="AV19" s="293">
        <f t="shared" si="386"/>
        <v>60000</v>
      </c>
      <c r="AW19" s="293">
        <f t="shared" ref="AW19:AX19" si="393">AW8+45000</f>
        <v>61600</v>
      </c>
      <c r="AX19" s="293">
        <f t="shared" si="393"/>
        <v>61600</v>
      </c>
      <c r="AY19" s="293">
        <f t="shared" si="386"/>
        <v>61600</v>
      </c>
      <c r="AZ19" s="293">
        <f t="shared" ref="AZ19:BC19" si="394">AZ8+45000</f>
        <v>64800</v>
      </c>
      <c r="BA19" s="293">
        <f t="shared" si="394"/>
        <v>64800</v>
      </c>
      <c r="BB19" s="293">
        <f t="shared" si="394"/>
        <v>66400</v>
      </c>
      <c r="BC19" s="293">
        <f t="shared" si="394"/>
        <v>66400</v>
      </c>
      <c r="BD19" s="293">
        <f t="shared" ref="BD19:BE19" si="395">BD8+45000</f>
        <v>66400</v>
      </c>
      <c r="BE19" s="293">
        <f t="shared" si="395"/>
        <v>63200</v>
      </c>
      <c r="BF19" s="293">
        <f t="shared" ref="BF19:BO19" si="396">BF8+70000</f>
        <v>97700</v>
      </c>
      <c r="BG19" s="293">
        <f t="shared" si="396"/>
        <v>121200</v>
      </c>
      <c r="BH19" s="293">
        <f t="shared" si="396"/>
        <v>143700</v>
      </c>
      <c r="BI19" s="293">
        <f t="shared" ref="BI19:BJ19" si="397">BI8+70000</f>
        <v>143700</v>
      </c>
      <c r="BJ19" s="293">
        <f t="shared" si="397"/>
        <v>138700</v>
      </c>
      <c r="BK19" s="293">
        <f t="shared" si="396"/>
        <v>143700</v>
      </c>
      <c r="BL19" s="293">
        <f t="shared" si="396"/>
        <v>138700</v>
      </c>
      <c r="BM19" s="293">
        <f t="shared" ref="BM19:BN19" si="398">BM8+70000</f>
        <v>125200</v>
      </c>
      <c r="BN19" s="293">
        <f t="shared" si="398"/>
        <v>125200</v>
      </c>
      <c r="BO19" s="293">
        <f t="shared" si="396"/>
        <v>125200</v>
      </c>
      <c r="BP19" s="293">
        <f t="shared" ref="BP19" si="399">BP8+70000</f>
        <v>117200</v>
      </c>
      <c r="BQ19" s="293">
        <f t="shared" ref="BQ19:CM19" si="400">BQ8+45000</f>
        <v>76800</v>
      </c>
      <c r="BR19" s="293">
        <f t="shared" si="400"/>
        <v>71800</v>
      </c>
      <c r="BS19" s="293">
        <f t="shared" ref="BS19:BU19" si="401">BS8+45000</f>
        <v>69800</v>
      </c>
      <c r="BT19" s="293">
        <f t="shared" si="401"/>
        <v>69800</v>
      </c>
      <c r="BU19" s="293">
        <f t="shared" si="401"/>
        <v>69800</v>
      </c>
      <c r="BV19" s="293">
        <f t="shared" si="400"/>
        <v>71800</v>
      </c>
      <c r="BW19" s="293">
        <f t="shared" ref="BW19:BX19" si="402">BW8+45000</f>
        <v>71800</v>
      </c>
      <c r="BX19" s="293">
        <f t="shared" si="402"/>
        <v>71800</v>
      </c>
      <c r="BY19" s="293">
        <f t="shared" ref="BY19" si="403">BY8+45000</f>
        <v>69800</v>
      </c>
      <c r="BZ19" s="293">
        <f t="shared" si="400"/>
        <v>69800</v>
      </c>
      <c r="CA19" s="293">
        <f t="shared" ref="CA19:CE19" si="404">CA8+45000</f>
        <v>69800</v>
      </c>
      <c r="CB19" s="293">
        <f t="shared" si="404"/>
        <v>69800</v>
      </c>
      <c r="CC19" s="293">
        <f t="shared" si="404"/>
        <v>69800</v>
      </c>
      <c r="CD19" s="293">
        <f t="shared" si="404"/>
        <v>69800</v>
      </c>
      <c r="CE19" s="293">
        <f t="shared" si="404"/>
        <v>69800</v>
      </c>
      <c r="CF19" s="293">
        <f t="shared" si="400"/>
        <v>71800</v>
      </c>
      <c r="CG19" s="293">
        <f t="shared" ref="CG19" si="405">CG8+45000</f>
        <v>71800</v>
      </c>
      <c r="CH19" s="293">
        <f t="shared" si="400"/>
        <v>74300</v>
      </c>
      <c r="CI19" s="293">
        <f t="shared" ref="CI19:CL19" si="406">CI8+45000</f>
        <v>74300</v>
      </c>
      <c r="CJ19" s="293">
        <f t="shared" si="406"/>
        <v>74300</v>
      </c>
      <c r="CK19" s="293">
        <f t="shared" si="406"/>
        <v>74300</v>
      </c>
      <c r="CL19" s="293">
        <f t="shared" si="406"/>
        <v>74300</v>
      </c>
      <c r="CM19" s="293">
        <f t="shared" si="400"/>
        <v>74300</v>
      </c>
      <c r="CN19" s="293">
        <f t="shared" ref="CN19:DU19" si="407">CN8+50000</f>
        <v>80300</v>
      </c>
      <c r="CO19" s="293">
        <f t="shared" ref="CO19:CR19" si="408">CO8+50000</f>
        <v>78300</v>
      </c>
      <c r="CP19" s="293">
        <f t="shared" si="408"/>
        <v>78300</v>
      </c>
      <c r="CQ19" s="293">
        <f t="shared" si="408"/>
        <v>78300</v>
      </c>
      <c r="CR19" s="293">
        <f t="shared" si="408"/>
        <v>78300</v>
      </c>
      <c r="CS19" s="293">
        <f t="shared" si="407"/>
        <v>82300</v>
      </c>
      <c r="CT19" s="293">
        <f t="shared" ref="CT19" si="409">CT8+50000</f>
        <v>82300</v>
      </c>
      <c r="CU19" s="293">
        <f t="shared" si="407"/>
        <v>78300</v>
      </c>
      <c r="CV19" s="293">
        <f t="shared" ref="CV19:CW19" si="410">CV8+50000</f>
        <v>80300</v>
      </c>
      <c r="CW19" s="293">
        <f t="shared" si="410"/>
        <v>78300</v>
      </c>
      <c r="CX19" s="293">
        <f t="shared" ref="CX19:CY19" si="411">CX8+50000</f>
        <v>78300</v>
      </c>
      <c r="CY19" s="293">
        <f t="shared" si="411"/>
        <v>78300</v>
      </c>
      <c r="CZ19" s="293">
        <f t="shared" si="407"/>
        <v>82300</v>
      </c>
      <c r="DA19" s="293">
        <f t="shared" ref="DA19" si="412">DA8+50000</f>
        <v>82300</v>
      </c>
      <c r="DB19" s="293">
        <f t="shared" ref="DB19:DF19" si="413">DB8+50000</f>
        <v>87300</v>
      </c>
      <c r="DC19" s="293">
        <f t="shared" ref="DC19:DE19" si="414">DC8+50000</f>
        <v>87300</v>
      </c>
      <c r="DD19" s="293">
        <f t="shared" si="414"/>
        <v>87300</v>
      </c>
      <c r="DE19" s="293">
        <f t="shared" si="414"/>
        <v>87300</v>
      </c>
      <c r="DF19" s="293">
        <f t="shared" si="413"/>
        <v>87300</v>
      </c>
      <c r="DG19" s="293">
        <f t="shared" si="407"/>
        <v>93300</v>
      </c>
      <c r="DH19" s="293">
        <f t="shared" ref="DH19:DI19" si="415">DH8+50000</f>
        <v>93300</v>
      </c>
      <c r="DI19" s="293">
        <f t="shared" si="415"/>
        <v>90300</v>
      </c>
      <c r="DJ19" s="293">
        <f t="shared" si="407"/>
        <v>93300</v>
      </c>
      <c r="DK19" s="293">
        <f t="shared" ref="DK19" si="416">DK8+50000</f>
        <v>90300</v>
      </c>
      <c r="DL19" s="293">
        <f t="shared" ref="DL19:DN19" si="417">DL8+50000</f>
        <v>93300</v>
      </c>
      <c r="DM19" s="293">
        <f t="shared" ref="DM19" si="418">DM8+50000</f>
        <v>90300</v>
      </c>
      <c r="DN19" s="293">
        <f t="shared" si="417"/>
        <v>90300</v>
      </c>
      <c r="DO19" s="293">
        <f t="shared" ref="DO19" si="419">DO8+50000</f>
        <v>84800</v>
      </c>
      <c r="DP19" s="293">
        <f t="shared" si="407"/>
        <v>78300</v>
      </c>
      <c r="DQ19" s="293">
        <f t="shared" ref="DQ19:DT19" si="420">DQ8+50000</f>
        <v>78300</v>
      </c>
      <c r="DR19" s="293">
        <f t="shared" ref="DR19" si="421">DR8+50000</f>
        <v>78300</v>
      </c>
      <c r="DS19" s="293">
        <f t="shared" ref="DS19" si="422">DS8+50000</f>
        <v>76300</v>
      </c>
      <c r="DT19" s="293">
        <f t="shared" si="420"/>
        <v>73300</v>
      </c>
      <c r="DU19" s="293">
        <f t="shared" si="407"/>
        <v>74800</v>
      </c>
      <c r="DV19" s="293">
        <f t="shared" ref="DV19:DW19" si="423">DV8+50000</f>
        <v>74800</v>
      </c>
      <c r="DW19" s="293">
        <f t="shared" si="423"/>
        <v>74800</v>
      </c>
      <c r="DX19" s="293">
        <f>DX8+45000</f>
        <v>65800</v>
      </c>
      <c r="DY19" s="293">
        <f t="shared" ref="DY19:EJ19" si="424">DY8+45000</f>
        <v>65800</v>
      </c>
      <c r="DZ19" s="293">
        <f t="shared" si="424"/>
        <v>65800</v>
      </c>
      <c r="EA19" s="293">
        <f t="shared" si="424"/>
        <v>65800</v>
      </c>
      <c r="EB19" s="293">
        <f t="shared" si="424"/>
        <v>65800</v>
      </c>
      <c r="EC19" s="293">
        <f t="shared" si="424"/>
        <v>65800</v>
      </c>
      <c r="ED19" s="293">
        <f t="shared" si="424"/>
        <v>65800</v>
      </c>
      <c r="EE19" s="293">
        <f t="shared" si="424"/>
        <v>65800</v>
      </c>
      <c r="EF19" s="293">
        <f t="shared" si="424"/>
        <v>65800</v>
      </c>
      <c r="EG19" s="293">
        <f t="shared" si="424"/>
        <v>65800</v>
      </c>
      <c r="EH19" s="293">
        <f t="shared" si="424"/>
        <v>65800</v>
      </c>
      <c r="EI19" s="293">
        <f t="shared" si="424"/>
        <v>65800</v>
      </c>
      <c r="EJ19" s="293">
        <f t="shared" si="424"/>
        <v>65800</v>
      </c>
      <c r="EK19" s="293">
        <f t="shared" ref="EK19:ES19" si="425">EK8+45000</f>
        <v>64300</v>
      </c>
      <c r="EL19" s="293">
        <f t="shared" si="425"/>
        <v>64300</v>
      </c>
      <c r="EM19" s="293">
        <f t="shared" si="425"/>
        <v>64300</v>
      </c>
      <c r="EN19" s="293">
        <f t="shared" si="425"/>
        <v>64300</v>
      </c>
      <c r="EO19" s="293">
        <f t="shared" si="425"/>
        <v>64300</v>
      </c>
      <c r="EP19" s="293">
        <f t="shared" si="425"/>
        <v>64300</v>
      </c>
      <c r="EQ19" s="293">
        <f t="shared" si="425"/>
        <v>64300</v>
      </c>
      <c r="ER19" s="293">
        <f t="shared" si="425"/>
        <v>64300</v>
      </c>
      <c r="ES19" s="293">
        <f t="shared" si="425"/>
        <v>64300</v>
      </c>
      <c r="ET19" s="293">
        <f>ET8+45000</f>
        <v>64300</v>
      </c>
    </row>
    <row r="20" spans="1:150" s="292" customFormat="1" ht="10.35" customHeight="1" x14ac:dyDescent="0.2">
      <c r="A20" s="86" t="s">
        <v>137</v>
      </c>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7"/>
      <c r="BY20" s="297"/>
      <c r="BZ20" s="297"/>
      <c r="CA20" s="297"/>
      <c r="CB20" s="297"/>
      <c r="CC20" s="297"/>
      <c r="CD20" s="297"/>
      <c r="CE20" s="297"/>
      <c r="CF20" s="297"/>
      <c r="CG20" s="297"/>
      <c r="CH20" s="297"/>
      <c r="CI20" s="297"/>
      <c r="CJ20" s="297"/>
      <c r="CK20" s="297"/>
      <c r="CL20" s="297"/>
      <c r="CM20" s="297"/>
      <c r="CN20" s="297"/>
      <c r="CO20" s="297"/>
      <c r="CP20" s="297"/>
      <c r="CQ20" s="297"/>
      <c r="CR20" s="297"/>
      <c r="CS20" s="297"/>
      <c r="CT20" s="297"/>
      <c r="CU20" s="297"/>
      <c r="CV20" s="297"/>
      <c r="CW20" s="297"/>
      <c r="CX20" s="297"/>
      <c r="CY20" s="297"/>
      <c r="CZ20" s="297"/>
      <c r="DA20" s="297"/>
      <c r="DB20" s="297"/>
      <c r="DC20" s="297"/>
      <c r="DD20" s="297"/>
      <c r="DE20" s="297"/>
      <c r="DF20" s="297"/>
      <c r="DG20" s="297"/>
      <c r="DH20" s="297"/>
      <c r="DI20" s="297"/>
      <c r="DJ20" s="297"/>
      <c r="DK20" s="297"/>
      <c r="DL20" s="297"/>
      <c r="DM20" s="297"/>
      <c r="DN20" s="297"/>
      <c r="DO20" s="297"/>
      <c r="DP20" s="297"/>
      <c r="DQ20" s="297"/>
      <c r="DR20" s="297"/>
      <c r="DS20" s="297"/>
      <c r="DT20" s="297"/>
      <c r="DU20" s="297"/>
      <c r="DV20" s="297"/>
      <c r="DW20" s="297"/>
      <c r="DX20" s="297"/>
      <c r="DY20" s="297"/>
      <c r="DZ20" s="297"/>
      <c r="EA20" s="297"/>
      <c r="EB20" s="297"/>
      <c r="EC20" s="297"/>
      <c r="ED20" s="297"/>
      <c r="EE20" s="297"/>
      <c r="EF20" s="297"/>
      <c r="EG20" s="297"/>
      <c r="EH20" s="297"/>
      <c r="EI20" s="297"/>
      <c r="EJ20" s="297"/>
      <c r="EK20" s="297"/>
      <c r="EL20" s="297"/>
      <c r="EM20" s="297"/>
      <c r="EN20" s="297"/>
      <c r="EO20" s="297"/>
      <c r="EP20" s="297"/>
      <c r="EQ20" s="297"/>
      <c r="ER20" s="297"/>
      <c r="ES20" s="297"/>
      <c r="ET20" s="297"/>
    </row>
    <row r="21" spans="1:150" s="292" customFormat="1" x14ac:dyDescent="0.2">
      <c r="A21" s="87" t="s">
        <v>67</v>
      </c>
      <c r="B21" s="293">
        <f t="shared" ref="B21" si="426">B8+55000</f>
        <v>73600</v>
      </c>
      <c r="C21" s="293">
        <f t="shared" ref="C21:AF21" si="427">C8+55000</f>
        <v>73600</v>
      </c>
      <c r="D21" s="293">
        <f t="shared" ref="D21" si="428">D8+55000</f>
        <v>73600</v>
      </c>
      <c r="E21" s="293">
        <f t="shared" si="427"/>
        <v>71200</v>
      </c>
      <c r="F21" s="293">
        <f t="shared" si="427"/>
        <v>66900</v>
      </c>
      <c r="G21" s="293">
        <f t="shared" si="427"/>
        <v>67600</v>
      </c>
      <c r="H21" s="293">
        <f t="shared" ref="H21" si="429">H8+55000</f>
        <v>66900</v>
      </c>
      <c r="I21" s="293">
        <f t="shared" si="427"/>
        <v>68800</v>
      </c>
      <c r="J21" s="293">
        <f t="shared" ref="J21" si="430">J8+55000</f>
        <v>68800</v>
      </c>
      <c r="K21" s="293">
        <f t="shared" si="427"/>
        <v>65500</v>
      </c>
      <c r="L21" s="293">
        <f t="shared" ref="L21:O21" si="431">L8+55000</f>
        <v>65500</v>
      </c>
      <c r="M21" s="293">
        <f t="shared" si="431"/>
        <v>65500</v>
      </c>
      <c r="N21" s="293">
        <f t="shared" si="431"/>
        <v>66200</v>
      </c>
      <c r="O21" s="293">
        <f t="shared" si="431"/>
        <v>65500</v>
      </c>
      <c r="P21" s="293">
        <f t="shared" si="427"/>
        <v>66200</v>
      </c>
      <c r="Q21" s="293">
        <f t="shared" ref="Q21" si="432">Q8+55000</f>
        <v>66200</v>
      </c>
      <c r="R21" s="293">
        <f t="shared" si="427"/>
        <v>66900</v>
      </c>
      <c r="S21" s="293">
        <f t="shared" ref="S21:U21" si="433">S8+55000</f>
        <v>67600</v>
      </c>
      <c r="T21" s="293">
        <f t="shared" si="433"/>
        <v>67600</v>
      </c>
      <c r="U21" s="293">
        <f t="shared" si="433"/>
        <v>68800</v>
      </c>
      <c r="V21" s="293">
        <f t="shared" ref="V21" si="434">V8+55000</f>
        <v>68800</v>
      </c>
      <c r="W21" s="293">
        <f t="shared" si="427"/>
        <v>66900</v>
      </c>
      <c r="X21" s="293">
        <f t="shared" ref="X21" si="435">X8+55000</f>
        <v>66900</v>
      </c>
      <c r="Y21" s="293">
        <f t="shared" si="427"/>
        <v>65500</v>
      </c>
      <c r="Z21" s="293">
        <f t="shared" ref="Z21:AC21" si="436">Z8+55000</f>
        <v>65500</v>
      </c>
      <c r="AA21" s="293">
        <f t="shared" si="436"/>
        <v>65500</v>
      </c>
      <c r="AB21" s="293">
        <f t="shared" si="436"/>
        <v>65500</v>
      </c>
      <c r="AC21" s="293">
        <f t="shared" si="436"/>
        <v>65500</v>
      </c>
      <c r="AD21" s="293">
        <f t="shared" si="427"/>
        <v>66200</v>
      </c>
      <c r="AE21" s="293">
        <f t="shared" ref="AE21" si="437">AE8+55000</f>
        <v>66200</v>
      </c>
      <c r="AF21" s="293">
        <f t="shared" si="427"/>
        <v>65500</v>
      </c>
      <c r="AG21" s="293">
        <f t="shared" ref="AG21:AY21" si="438">AG8+70000</f>
        <v>82500</v>
      </c>
      <c r="AH21" s="293">
        <f t="shared" ref="AH21:AI21" si="439">AH8+70000</f>
        <v>82500</v>
      </c>
      <c r="AI21" s="293">
        <f t="shared" si="439"/>
        <v>82500</v>
      </c>
      <c r="AJ21" s="293">
        <f t="shared" si="438"/>
        <v>82500</v>
      </c>
      <c r="AK21" s="293">
        <f t="shared" ref="AK21:AL21" si="440">AK8+70000</f>
        <v>82500</v>
      </c>
      <c r="AL21" s="293">
        <f t="shared" si="440"/>
        <v>82500</v>
      </c>
      <c r="AM21" s="293">
        <f t="shared" si="438"/>
        <v>80700</v>
      </c>
      <c r="AN21" s="293">
        <f t="shared" ref="AN21:AP21" si="441">AN8+70000</f>
        <v>80700</v>
      </c>
      <c r="AO21" s="293">
        <f t="shared" si="441"/>
        <v>80700</v>
      </c>
      <c r="AP21" s="293">
        <f t="shared" si="441"/>
        <v>80700</v>
      </c>
      <c r="AQ21" s="293">
        <f t="shared" ref="AQ21:AR21" si="442">AQ8+70000</f>
        <v>85000</v>
      </c>
      <c r="AR21" s="293">
        <f t="shared" si="442"/>
        <v>86600</v>
      </c>
      <c r="AS21" s="293">
        <f t="shared" ref="AS21" si="443">AS8+70000</f>
        <v>86600</v>
      </c>
      <c r="AT21" s="293">
        <f t="shared" si="438"/>
        <v>83400</v>
      </c>
      <c r="AU21" s="293">
        <f t="shared" ref="AU21" si="444">AU8+70000</f>
        <v>85000</v>
      </c>
      <c r="AV21" s="293">
        <f t="shared" si="438"/>
        <v>85000</v>
      </c>
      <c r="AW21" s="293">
        <f t="shared" ref="AW21:AX21" si="445">AW8+70000</f>
        <v>86600</v>
      </c>
      <c r="AX21" s="293">
        <f t="shared" si="445"/>
        <v>86600</v>
      </c>
      <c r="AY21" s="293">
        <f t="shared" si="438"/>
        <v>86600</v>
      </c>
      <c r="AZ21" s="293">
        <f t="shared" ref="AZ21:BC21" si="446">AZ8+70000</f>
        <v>89800</v>
      </c>
      <c r="BA21" s="293">
        <f t="shared" si="446"/>
        <v>89800</v>
      </c>
      <c r="BB21" s="293">
        <f t="shared" si="446"/>
        <v>91400</v>
      </c>
      <c r="BC21" s="293">
        <f t="shared" si="446"/>
        <v>91400</v>
      </c>
      <c r="BD21" s="293">
        <f t="shared" ref="BD21:BE21" si="447">BD8+70000</f>
        <v>91400</v>
      </c>
      <c r="BE21" s="293">
        <f t="shared" si="447"/>
        <v>88200</v>
      </c>
      <c r="BF21" s="293">
        <f t="shared" ref="BF21:BO21" si="448">BF8+120000</f>
        <v>147700</v>
      </c>
      <c r="BG21" s="293">
        <f t="shared" si="448"/>
        <v>171200</v>
      </c>
      <c r="BH21" s="293">
        <f t="shared" si="448"/>
        <v>193700</v>
      </c>
      <c r="BI21" s="293">
        <f t="shared" ref="BI21:BJ21" si="449">BI8+120000</f>
        <v>193700</v>
      </c>
      <c r="BJ21" s="293">
        <f t="shared" si="449"/>
        <v>188700</v>
      </c>
      <c r="BK21" s="293">
        <f t="shared" si="448"/>
        <v>193700</v>
      </c>
      <c r="BL21" s="293">
        <f t="shared" si="448"/>
        <v>188700</v>
      </c>
      <c r="BM21" s="293">
        <f t="shared" ref="BM21:BN21" si="450">BM8+120000</f>
        <v>175200</v>
      </c>
      <c r="BN21" s="293">
        <f t="shared" si="450"/>
        <v>175200</v>
      </c>
      <c r="BO21" s="293">
        <f t="shared" si="448"/>
        <v>175200</v>
      </c>
      <c r="BP21" s="293">
        <f t="shared" ref="BP21" si="451">BP8+120000</f>
        <v>167200</v>
      </c>
      <c r="BQ21" s="293">
        <f t="shared" ref="BQ21:CM21" si="452">BQ8+75000</f>
        <v>106800</v>
      </c>
      <c r="BR21" s="293">
        <f t="shared" si="452"/>
        <v>101800</v>
      </c>
      <c r="BS21" s="293">
        <f t="shared" ref="BS21:BU21" si="453">BS8+75000</f>
        <v>99800</v>
      </c>
      <c r="BT21" s="293">
        <f t="shared" si="453"/>
        <v>99800</v>
      </c>
      <c r="BU21" s="293">
        <f t="shared" si="453"/>
        <v>99800</v>
      </c>
      <c r="BV21" s="293">
        <f t="shared" si="452"/>
        <v>101800</v>
      </c>
      <c r="BW21" s="293">
        <f t="shared" ref="BW21:BX21" si="454">BW8+75000</f>
        <v>101800</v>
      </c>
      <c r="BX21" s="293">
        <f t="shared" si="454"/>
        <v>101800</v>
      </c>
      <c r="BY21" s="293">
        <f t="shared" ref="BY21" si="455">BY8+75000</f>
        <v>99800</v>
      </c>
      <c r="BZ21" s="293">
        <f t="shared" si="452"/>
        <v>99800</v>
      </c>
      <c r="CA21" s="293">
        <f t="shared" ref="CA21:CE21" si="456">CA8+75000</f>
        <v>99800</v>
      </c>
      <c r="CB21" s="293">
        <f t="shared" si="456"/>
        <v>99800</v>
      </c>
      <c r="CC21" s="293">
        <f t="shared" si="456"/>
        <v>99800</v>
      </c>
      <c r="CD21" s="293">
        <f t="shared" si="456"/>
        <v>99800</v>
      </c>
      <c r="CE21" s="293">
        <f t="shared" si="456"/>
        <v>99800</v>
      </c>
      <c r="CF21" s="293">
        <f t="shared" si="452"/>
        <v>101800</v>
      </c>
      <c r="CG21" s="293">
        <f t="shared" ref="CG21" si="457">CG8+75000</f>
        <v>101800</v>
      </c>
      <c r="CH21" s="293">
        <f t="shared" si="452"/>
        <v>104300</v>
      </c>
      <c r="CI21" s="293">
        <f t="shared" ref="CI21:CL21" si="458">CI8+75000</f>
        <v>104300</v>
      </c>
      <c r="CJ21" s="293">
        <f t="shared" si="458"/>
        <v>104300</v>
      </c>
      <c r="CK21" s="293">
        <f t="shared" si="458"/>
        <v>104300</v>
      </c>
      <c r="CL21" s="293">
        <f t="shared" si="458"/>
        <v>104300</v>
      </c>
      <c r="CM21" s="293">
        <f t="shared" si="452"/>
        <v>104300</v>
      </c>
      <c r="CN21" s="293">
        <f t="shared" ref="CN21:DU21" si="459">CN8+80000</f>
        <v>110300</v>
      </c>
      <c r="CO21" s="293">
        <f t="shared" ref="CO21:CR21" si="460">CO8+80000</f>
        <v>108300</v>
      </c>
      <c r="CP21" s="293">
        <f t="shared" si="460"/>
        <v>108300</v>
      </c>
      <c r="CQ21" s="293">
        <f t="shared" si="460"/>
        <v>108300</v>
      </c>
      <c r="CR21" s="293">
        <f t="shared" si="460"/>
        <v>108300</v>
      </c>
      <c r="CS21" s="293">
        <f t="shared" si="459"/>
        <v>112300</v>
      </c>
      <c r="CT21" s="293">
        <f t="shared" ref="CT21" si="461">CT8+80000</f>
        <v>112300</v>
      </c>
      <c r="CU21" s="293">
        <f t="shared" si="459"/>
        <v>108300</v>
      </c>
      <c r="CV21" s="293">
        <f t="shared" ref="CV21:CW21" si="462">CV8+80000</f>
        <v>110300</v>
      </c>
      <c r="CW21" s="293">
        <f t="shared" si="462"/>
        <v>108300</v>
      </c>
      <c r="CX21" s="293">
        <f t="shared" ref="CX21:CY21" si="463">CX8+80000</f>
        <v>108300</v>
      </c>
      <c r="CY21" s="293">
        <f t="shared" si="463"/>
        <v>108300</v>
      </c>
      <c r="CZ21" s="293">
        <f t="shared" si="459"/>
        <v>112300</v>
      </c>
      <c r="DA21" s="293">
        <f t="shared" ref="DA21" si="464">DA8+80000</f>
        <v>112300</v>
      </c>
      <c r="DB21" s="293">
        <f t="shared" ref="DB21:DF21" si="465">DB8+80000</f>
        <v>117300</v>
      </c>
      <c r="DC21" s="293">
        <f t="shared" ref="DC21:DE21" si="466">DC8+80000</f>
        <v>117300</v>
      </c>
      <c r="DD21" s="293">
        <f t="shared" si="466"/>
        <v>117300</v>
      </c>
      <c r="DE21" s="293">
        <f t="shared" si="466"/>
        <v>117300</v>
      </c>
      <c r="DF21" s="293">
        <f t="shared" si="465"/>
        <v>117300</v>
      </c>
      <c r="DG21" s="293">
        <f t="shared" si="459"/>
        <v>123300</v>
      </c>
      <c r="DH21" s="293">
        <f t="shared" ref="DH21:DI21" si="467">DH8+80000</f>
        <v>123300</v>
      </c>
      <c r="DI21" s="293">
        <f t="shared" si="467"/>
        <v>120300</v>
      </c>
      <c r="DJ21" s="293">
        <f t="shared" si="459"/>
        <v>123300</v>
      </c>
      <c r="DK21" s="293">
        <f t="shared" ref="DK21" si="468">DK8+80000</f>
        <v>120300</v>
      </c>
      <c r="DL21" s="293">
        <f t="shared" ref="DL21:DN21" si="469">DL8+80000</f>
        <v>123300</v>
      </c>
      <c r="DM21" s="293">
        <f t="shared" ref="DM21" si="470">DM8+80000</f>
        <v>120300</v>
      </c>
      <c r="DN21" s="293">
        <f t="shared" si="469"/>
        <v>120300</v>
      </c>
      <c r="DO21" s="293">
        <f t="shared" ref="DO21" si="471">DO8+80000</f>
        <v>114800</v>
      </c>
      <c r="DP21" s="293">
        <f t="shared" si="459"/>
        <v>108300</v>
      </c>
      <c r="DQ21" s="293">
        <f t="shared" ref="DQ21:DT21" si="472">DQ8+80000</f>
        <v>108300</v>
      </c>
      <c r="DR21" s="293">
        <f t="shared" ref="DR21" si="473">DR8+80000</f>
        <v>108300</v>
      </c>
      <c r="DS21" s="293">
        <f t="shared" ref="DS21" si="474">DS8+80000</f>
        <v>106300</v>
      </c>
      <c r="DT21" s="293">
        <f t="shared" si="472"/>
        <v>103300</v>
      </c>
      <c r="DU21" s="293">
        <f t="shared" si="459"/>
        <v>104800</v>
      </c>
      <c r="DV21" s="293">
        <f t="shared" ref="DV21:DW21" si="475">DV8+80000</f>
        <v>104800</v>
      </c>
      <c r="DW21" s="293">
        <f t="shared" si="475"/>
        <v>104800</v>
      </c>
      <c r="DX21" s="293">
        <f>DX8+75000</f>
        <v>95800</v>
      </c>
      <c r="DY21" s="293">
        <f t="shared" ref="DY21:EJ21" si="476">DY8+75000</f>
        <v>95800</v>
      </c>
      <c r="DZ21" s="293">
        <f t="shared" si="476"/>
        <v>95800</v>
      </c>
      <c r="EA21" s="293">
        <f t="shared" si="476"/>
        <v>95800</v>
      </c>
      <c r="EB21" s="293">
        <f t="shared" si="476"/>
        <v>95800</v>
      </c>
      <c r="EC21" s="293">
        <f t="shared" si="476"/>
        <v>95800</v>
      </c>
      <c r="ED21" s="293">
        <f t="shared" si="476"/>
        <v>95800</v>
      </c>
      <c r="EE21" s="293">
        <f t="shared" si="476"/>
        <v>95800</v>
      </c>
      <c r="EF21" s="293">
        <f t="shared" si="476"/>
        <v>95800</v>
      </c>
      <c r="EG21" s="293">
        <f t="shared" si="476"/>
        <v>95800</v>
      </c>
      <c r="EH21" s="293">
        <f t="shared" si="476"/>
        <v>95800</v>
      </c>
      <c r="EI21" s="293">
        <f t="shared" si="476"/>
        <v>95800</v>
      </c>
      <c r="EJ21" s="293">
        <f t="shared" si="476"/>
        <v>95800</v>
      </c>
      <c r="EK21" s="293">
        <f t="shared" ref="EK21:ES21" si="477">EK8+75000</f>
        <v>94300</v>
      </c>
      <c r="EL21" s="293">
        <f t="shared" si="477"/>
        <v>94300</v>
      </c>
      <c r="EM21" s="293">
        <f t="shared" si="477"/>
        <v>94300</v>
      </c>
      <c r="EN21" s="293">
        <f t="shared" si="477"/>
        <v>94300</v>
      </c>
      <c r="EO21" s="293">
        <f t="shared" si="477"/>
        <v>94300</v>
      </c>
      <c r="EP21" s="293">
        <f t="shared" si="477"/>
        <v>94300</v>
      </c>
      <c r="EQ21" s="293">
        <f t="shared" si="477"/>
        <v>94300</v>
      </c>
      <c r="ER21" s="293">
        <f t="shared" si="477"/>
        <v>94300</v>
      </c>
      <c r="ES21" s="293">
        <f t="shared" si="477"/>
        <v>94300</v>
      </c>
      <c r="ET21" s="293">
        <f>ET8+75000</f>
        <v>94300</v>
      </c>
    </row>
    <row r="22" spans="1:150" s="292" customFormat="1" ht="24" x14ac:dyDescent="0.2">
      <c r="A22" s="200" t="s">
        <v>257</v>
      </c>
    </row>
    <row r="23" spans="1:150" ht="9.6" customHeight="1" x14ac:dyDescent="0.2"/>
    <row r="24" spans="1:150" ht="9" hidden="1" customHeight="1" x14ac:dyDescent="0.2">
      <c r="A24" s="71"/>
    </row>
    <row r="25" spans="1:150" ht="10.7" customHeight="1" thickBot="1" x14ac:dyDescent="0.25">
      <c r="A25" s="71"/>
    </row>
    <row r="26" spans="1:150" x14ac:dyDescent="0.2">
      <c r="A26" s="148" t="s">
        <v>127</v>
      </c>
    </row>
    <row r="27" spans="1:150" ht="13.35" customHeight="1" x14ac:dyDescent="0.2">
      <c r="A27" s="81" t="s">
        <v>128</v>
      </c>
    </row>
    <row r="28" spans="1:150" s="291" customFormat="1" ht="13.35" customHeight="1" x14ac:dyDescent="0.2">
      <c r="A28" s="81" t="s">
        <v>129</v>
      </c>
    </row>
    <row r="29" spans="1:150" s="291" customFormat="1" ht="24" x14ac:dyDescent="0.2">
      <c r="A29" s="97" t="s">
        <v>130</v>
      </c>
    </row>
    <row r="30" spans="1:150" ht="13.35" customHeight="1" thickBot="1" x14ac:dyDescent="0.25">
      <c r="A30" s="81" t="s">
        <v>243</v>
      </c>
    </row>
    <row r="31" spans="1:150" ht="13.5" thickBot="1" x14ac:dyDescent="0.25">
      <c r="A31" s="148" t="s">
        <v>132</v>
      </c>
    </row>
    <row r="32" spans="1:150" ht="120.75" thickBot="1" x14ac:dyDescent="0.25">
      <c r="A32" s="259" t="s">
        <v>397</v>
      </c>
    </row>
  </sheetData>
  <phoneticPr fontId="1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AI24"/>
  <sheetViews>
    <sheetView zoomScaleNormal="100" workbookViewId="0">
      <pane xSplit="1" topLeftCell="B1" activePane="topRight" state="frozen"/>
      <selection pane="topRight" activeCell="A24" sqref="A24"/>
    </sheetView>
  </sheetViews>
  <sheetFormatPr defaultColWidth="9" defaultRowHeight="12" x14ac:dyDescent="0.2"/>
  <cols>
    <col min="1" max="1" width="84.5703125" style="65" customWidth="1"/>
    <col min="2" max="2" width="8.7109375" style="65" customWidth="1"/>
    <col min="3" max="3" width="8.7109375" style="65" hidden="1" customWidth="1"/>
    <col min="4" max="4" width="0" style="65" hidden="1" customWidth="1"/>
    <col min="5" max="16384" width="9" style="65"/>
  </cols>
  <sheetData>
    <row r="1" spans="1:35" s="203" customFormat="1" ht="12" customHeight="1" x14ac:dyDescent="0.2">
      <c r="A1" s="68" t="s">
        <v>133</v>
      </c>
    </row>
    <row r="2" spans="1:35" s="203" customFormat="1" ht="12" customHeight="1" x14ac:dyDescent="0.2">
      <c r="A2" s="207" t="s">
        <v>141</v>
      </c>
    </row>
    <row r="3" spans="1:35" s="203" customFormat="1" ht="11.1" customHeight="1" x14ac:dyDescent="0.2">
      <c r="A3" s="207"/>
    </row>
    <row r="4" spans="1:35" s="203" customFormat="1" ht="16.5" customHeight="1" x14ac:dyDescent="0.2">
      <c r="A4" s="207" t="s">
        <v>125</v>
      </c>
      <c r="B4" s="321">
        <f>'C завтраками| Bed and breakfast'!B4</f>
        <v>45961</v>
      </c>
      <c r="C4" s="321">
        <f>'C завтраками| Bed and breakfast'!C4</f>
        <v>45962</v>
      </c>
      <c r="D4" s="321">
        <f>'C завтраками| Bed and breakfast'!D4</f>
        <v>45963</v>
      </c>
      <c r="E4" s="321">
        <f>'C завтраками| Bed and breakfast'!E4</f>
        <v>45964</v>
      </c>
      <c r="F4" s="321">
        <f>'C завтраками| Bed and breakfast'!F4</f>
        <v>45965</v>
      </c>
      <c r="G4" s="321">
        <f>'C завтраками| Bed and breakfast'!G4</f>
        <v>45966</v>
      </c>
      <c r="H4" s="321">
        <f>'C завтраками| Bed and breakfast'!H4</f>
        <v>45967</v>
      </c>
      <c r="I4" s="321">
        <f>'C завтраками| Bed and breakfast'!I4</f>
        <v>45968</v>
      </c>
      <c r="J4" s="321">
        <f>'C завтраками| Bed and breakfast'!J4</f>
        <v>45969</v>
      </c>
      <c r="K4" s="321">
        <f>'C завтраками| Bed and breakfast'!K4</f>
        <v>45970</v>
      </c>
      <c r="L4" s="321">
        <f>'C завтраками| Bed and breakfast'!L4</f>
        <v>45971</v>
      </c>
      <c r="M4" s="321">
        <f>'C завтраками| Bed and breakfast'!M4</f>
        <v>45972</v>
      </c>
      <c r="N4" s="321">
        <f>'C завтраками| Bed and breakfast'!N4</f>
        <v>45973</v>
      </c>
      <c r="O4" s="321">
        <f>'C завтраками| Bed and breakfast'!O4</f>
        <v>45974</v>
      </c>
      <c r="P4" s="321">
        <f>'C завтраками| Bed and breakfast'!P4</f>
        <v>45975</v>
      </c>
      <c r="Q4" s="321">
        <f>'C завтраками| Bed and breakfast'!Q4</f>
        <v>45976</v>
      </c>
      <c r="R4" s="330">
        <f>'C завтраками| Bed and breakfast'!R4</f>
        <v>45977</v>
      </c>
      <c r="S4" s="330">
        <f>'C завтраками| Bed and breakfast'!S4</f>
        <v>45978</v>
      </c>
      <c r="T4" s="330">
        <f>'C завтраками| Bed and breakfast'!T4</f>
        <v>45979</v>
      </c>
      <c r="U4" s="330">
        <f>'C завтраками| Bed and breakfast'!U4</f>
        <v>45980</v>
      </c>
      <c r="V4" s="330">
        <f>'C завтраками| Bed and breakfast'!V4</f>
        <v>45981</v>
      </c>
      <c r="W4" s="321">
        <f>'C завтраками| Bed and breakfast'!W4</f>
        <v>45982</v>
      </c>
      <c r="X4" s="321">
        <f>'C завтраками| Bed and breakfast'!X4</f>
        <v>45983</v>
      </c>
      <c r="Y4" s="321">
        <f>'C завтраками| Bed and breakfast'!Y4</f>
        <v>45984</v>
      </c>
      <c r="Z4" s="321">
        <f>'C завтраками| Bed and breakfast'!Z4</f>
        <v>45985</v>
      </c>
      <c r="AA4" s="321">
        <f>'C завтраками| Bed and breakfast'!AA4</f>
        <v>45986</v>
      </c>
      <c r="AB4" s="321">
        <f>'C завтраками| Bed and breakfast'!AB4</f>
        <v>45987</v>
      </c>
      <c r="AC4" s="321">
        <f>'C завтраками| Bed and breakfast'!AC4</f>
        <v>45988</v>
      </c>
      <c r="AD4" s="321">
        <f>'C завтраками| Bed and breakfast'!AD4</f>
        <v>45989</v>
      </c>
      <c r="AE4" s="321">
        <f>'C завтраками| Bed and breakfast'!AE4</f>
        <v>45990</v>
      </c>
      <c r="AF4" s="321">
        <f>'C завтраками| Bed and breakfast'!AF4</f>
        <v>45991</v>
      </c>
      <c r="AG4" s="330">
        <f>'C завтраками| Bed and breakfast'!AG4</f>
        <v>45992</v>
      </c>
      <c r="AH4" s="330">
        <f>'C завтраками| Bed and breakfast'!AH4</f>
        <v>45993</v>
      </c>
      <c r="AI4" s="330">
        <f>'C завтраками| Bed and breakfast'!AI4</f>
        <v>45994</v>
      </c>
    </row>
    <row r="5" spans="1:35" s="100" customFormat="1" ht="24" customHeight="1" x14ac:dyDescent="0.15">
      <c r="A5" s="99"/>
      <c r="B5" s="321">
        <f>'C завтраками| Bed and breakfast'!B5</f>
        <v>45961</v>
      </c>
      <c r="C5" s="321">
        <f>'C завтраками| Bed and breakfast'!C5</f>
        <v>45962</v>
      </c>
      <c r="D5" s="321">
        <f>'C завтраками| Bed and breakfast'!D5</f>
        <v>45963</v>
      </c>
      <c r="E5" s="321">
        <f>'C завтраками| Bed and breakfast'!E5</f>
        <v>45964</v>
      </c>
      <c r="F5" s="321">
        <f>'C завтраками| Bed and breakfast'!F5</f>
        <v>45965</v>
      </c>
      <c r="G5" s="321">
        <f>'C завтраками| Bed and breakfast'!G5</f>
        <v>45966</v>
      </c>
      <c r="H5" s="321">
        <f>'C завтраками| Bed and breakfast'!H5</f>
        <v>45967</v>
      </c>
      <c r="I5" s="321">
        <f>'C завтраками| Bed and breakfast'!I5</f>
        <v>45968</v>
      </c>
      <c r="J5" s="321">
        <f>'C завтраками| Bed and breakfast'!J5</f>
        <v>45969</v>
      </c>
      <c r="K5" s="321">
        <f>'C завтраками| Bed and breakfast'!K5</f>
        <v>45970</v>
      </c>
      <c r="L5" s="321">
        <f>'C завтраками| Bed and breakfast'!L5</f>
        <v>45971</v>
      </c>
      <c r="M5" s="321">
        <f>'C завтраками| Bed and breakfast'!M5</f>
        <v>45972</v>
      </c>
      <c r="N5" s="321">
        <f>'C завтраками| Bed and breakfast'!N5</f>
        <v>45973</v>
      </c>
      <c r="O5" s="321">
        <f>'C завтраками| Bed and breakfast'!O5</f>
        <v>45974</v>
      </c>
      <c r="P5" s="321">
        <f>'C завтраками| Bed and breakfast'!P5</f>
        <v>45975</v>
      </c>
      <c r="Q5" s="321">
        <f>'C завтраками| Bed and breakfast'!Q5</f>
        <v>45976</v>
      </c>
      <c r="R5" s="330">
        <f>'C завтраками| Bed and breakfast'!R5</f>
        <v>45977</v>
      </c>
      <c r="S5" s="330">
        <f>'C завтраками| Bed and breakfast'!S5</f>
        <v>45978</v>
      </c>
      <c r="T5" s="330">
        <f>'C завтраками| Bed and breakfast'!T5</f>
        <v>45979</v>
      </c>
      <c r="U5" s="330">
        <f>'C завтраками| Bed and breakfast'!U5</f>
        <v>45980</v>
      </c>
      <c r="V5" s="330">
        <f>'C завтраками| Bed and breakfast'!V5</f>
        <v>45981</v>
      </c>
      <c r="W5" s="321">
        <f>'C завтраками| Bed and breakfast'!W5</f>
        <v>45982</v>
      </c>
      <c r="X5" s="321">
        <f>'C завтраками| Bed and breakfast'!X5</f>
        <v>45983</v>
      </c>
      <c r="Y5" s="321">
        <f>'C завтраками| Bed and breakfast'!Y5</f>
        <v>45984</v>
      </c>
      <c r="Z5" s="321">
        <f>'C завтраками| Bed and breakfast'!Z5</f>
        <v>45985</v>
      </c>
      <c r="AA5" s="321">
        <f>'C завтраками| Bed and breakfast'!AA5</f>
        <v>45986</v>
      </c>
      <c r="AB5" s="321">
        <f>'C завтраками| Bed and breakfast'!AB5</f>
        <v>45987</v>
      </c>
      <c r="AC5" s="321">
        <f>'C завтраками| Bed and breakfast'!AC5</f>
        <v>45988</v>
      </c>
      <c r="AD5" s="321">
        <f>'C завтраками| Bed and breakfast'!AD5</f>
        <v>45989</v>
      </c>
      <c r="AE5" s="321">
        <f>'C завтраками| Bed and breakfast'!AE5</f>
        <v>45990</v>
      </c>
      <c r="AF5" s="321">
        <f>'C завтраками| Bed and breakfast'!AF5</f>
        <v>45991</v>
      </c>
      <c r="AG5" s="330">
        <f>'C завтраками| Bed and breakfast'!AG5</f>
        <v>45992</v>
      </c>
      <c r="AH5" s="330">
        <f>'C завтраками| Bed and breakfast'!AH5</f>
        <v>45993</v>
      </c>
      <c r="AI5" s="330">
        <f>'C завтраками| Bed and breakfast'!AI5</f>
        <v>45994</v>
      </c>
    </row>
    <row r="6" spans="1:35" s="76" customFormat="1" x14ac:dyDescent="0.2">
      <c r="A6" s="73" t="s">
        <v>135</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35" s="76" customFormat="1" x14ac:dyDescent="0.2">
      <c r="A7" s="74" t="s">
        <v>142</v>
      </c>
      <c r="B7" s="269">
        <f>'C завтраками| Bed and breakfast'!B7-1900</f>
        <v>14800</v>
      </c>
      <c r="C7" s="269">
        <f>'C завтраками| Bed and breakfast'!C7-1900</f>
        <v>14800</v>
      </c>
      <c r="D7" s="269">
        <f>'C завтраками| Bed and breakfast'!D7-1900</f>
        <v>14800</v>
      </c>
      <c r="E7" s="269">
        <f>'C завтраками| Bed and breakfast'!E7-1900</f>
        <v>12400</v>
      </c>
      <c r="F7" s="269">
        <f>'C завтраками| Bed and breakfast'!F7-1900</f>
        <v>8100</v>
      </c>
      <c r="G7" s="269">
        <f>'C завтраками| Bed and breakfast'!G7-1900</f>
        <v>8800</v>
      </c>
      <c r="H7" s="269">
        <f>'C завтраками| Bed and breakfast'!H7-1900</f>
        <v>8100</v>
      </c>
      <c r="I7" s="269">
        <f>'C завтраками| Bed and breakfast'!I7-1900</f>
        <v>10000</v>
      </c>
      <c r="J7" s="269">
        <f>'C завтраками| Bed and breakfast'!J7-1900</f>
        <v>10000</v>
      </c>
      <c r="K7" s="269">
        <f>'C завтраками| Bed and breakfast'!K7-1900</f>
        <v>6700</v>
      </c>
      <c r="L7" s="269">
        <f>'C завтраками| Bed and breakfast'!L7-1900</f>
        <v>6700</v>
      </c>
      <c r="M7" s="269">
        <f>'C завтраками| Bed and breakfast'!M7-1900</f>
        <v>6700</v>
      </c>
      <c r="N7" s="269">
        <f>'C завтраками| Bed and breakfast'!N7-1900</f>
        <v>7400</v>
      </c>
      <c r="O7" s="269">
        <f>'C завтраками| Bed and breakfast'!O7-1900</f>
        <v>6700</v>
      </c>
      <c r="P7" s="269">
        <f>'C завтраками| Bed and breakfast'!P7-1900</f>
        <v>7400</v>
      </c>
      <c r="Q7" s="269">
        <f>'C завтраками| Bed and breakfast'!Q7-1900</f>
        <v>7400</v>
      </c>
      <c r="R7" s="269">
        <f>'C завтраками| Bed and breakfast'!R7-1900</f>
        <v>8100</v>
      </c>
      <c r="S7" s="269">
        <f>'C завтраками| Bed and breakfast'!S7-1900</f>
        <v>8800</v>
      </c>
      <c r="T7" s="269">
        <f>'C завтраками| Bed and breakfast'!T7-1900</f>
        <v>8800</v>
      </c>
      <c r="U7" s="269">
        <f>'C завтраками| Bed and breakfast'!U7-1900</f>
        <v>10000</v>
      </c>
      <c r="V7" s="269">
        <f>'C завтраками| Bed and breakfast'!V7-1900</f>
        <v>10000</v>
      </c>
      <c r="W7" s="269">
        <f>'C завтраками| Bed and breakfast'!W7-1900</f>
        <v>8100</v>
      </c>
      <c r="X7" s="269">
        <f>'C завтраками| Bed and breakfast'!X7-1900</f>
        <v>8100</v>
      </c>
      <c r="Y7" s="269">
        <f>'C завтраками| Bed and breakfast'!Y7-1900</f>
        <v>6700</v>
      </c>
      <c r="Z7" s="269">
        <f>'C завтраками| Bed and breakfast'!Z7-1900</f>
        <v>6700</v>
      </c>
      <c r="AA7" s="269">
        <f>'C завтраками| Bed and breakfast'!AA7-1900</f>
        <v>6700</v>
      </c>
      <c r="AB7" s="269">
        <f>'C завтраками| Bed and breakfast'!AB7-1900</f>
        <v>6700</v>
      </c>
      <c r="AC7" s="269">
        <f>'C завтраками| Bed and breakfast'!AC7-1900</f>
        <v>6700</v>
      </c>
      <c r="AD7" s="269">
        <f>'C завтраками| Bed and breakfast'!AD7-1900</f>
        <v>7400</v>
      </c>
      <c r="AE7" s="269">
        <f>'C завтраками| Bed and breakfast'!AE7-1900</f>
        <v>7400</v>
      </c>
      <c r="AF7" s="269">
        <f>'C завтраками| Bed and breakfast'!AF7-1900</f>
        <v>6700</v>
      </c>
      <c r="AG7" s="269">
        <f>'C завтраками| Bed and breakfast'!AG7-1900</f>
        <v>8700</v>
      </c>
      <c r="AH7" s="269">
        <f>'C завтраками| Bed and breakfast'!AH7-1900</f>
        <v>8700</v>
      </c>
      <c r="AI7" s="269">
        <f>'C завтраками| Bed and breakfast'!AI7-1900</f>
        <v>8700</v>
      </c>
    </row>
    <row r="8" spans="1:35" s="76" customFormat="1" x14ac:dyDescent="0.2">
      <c r="A8" s="95" t="s">
        <v>143</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35" s="76" customFormat="1" x14ac:dyDescent="0.2">
      <c r="A9" s="74" t="s">
        <v>142</v>
      </c>
      <c r="B9" s="269">
        <f>'C завтраками| Bed and breakfast'!B10-1900</f>
        <v>16800</v>
      </c>
      <c r="C9" s="269">
        <f>'C завтраками| Bed and breakfast'!C10-1900</f>
        <v>16800</v>
      </c>
      <c r="D9" s="269">
        <f>'C завтраками| Bed and breakfast'!D10-1900</f>
        <v>16800</v>
      </c>
      <c r="E9" s="269">
        <f>'C завтраками| Bed and breakfast'!E10-1900</f>
        <v>14400</v>
      </c>
      <c r="F9" s="269">
        <f>'C завтраками| Bed and breakfast'!F10-1900</f>
        <v>10100</v>
      </c>
      <c r="G9" s="269">
        <f>'C завтраками| Bed and breakfast'!G10-1900</f>
        <v>10800</v>
      </c>
      <c r="H9" s="269">
        <f>'C завтраками| Bed and breakfast'!H10-1900</f>
        <v>10100</v>
      </c>
      <c r="I9" s="269">
        <f>'C завтраками| Bed and breakfast'!I10-1900</f>
        <v>12000</v>
      </c>
      <c r="J9" s="269">
        <f>'C завтраками| Bed and breakfast'!J10-1900</f>
        <v>12000</v>
      </c>
      <c r="K9" s="269">
        <f>'C завтраками| Bed and breakfast'!K10-1900</f>
        <v>8700</v>
      </c>
      <c r="L9" s="269">
        <f>'C завтраками| Bed and breakfast'!L10-1900</f>
        <v>8700</v>
      </c>
      <c r="M9" s="269">
        <f>'C завтраками| Bed and breakfast'!M10-1900</f>
        <v>8700</v>
      </c>
      <c r="N9" s="269">
        <f>'C завтраками| Bed and breakfast'!N10-1900</f>
        <v>9400</v>
      </c>
      <c r="O9" s="269">
        <f>'C завтраками| Bed and breakfast'!O10-1900</f>
        <v>8700</v>
      </c>
      <c r="P9" s="269">
        <f>'C завтраками| Bed and breakfast'!P10-1900</f>
        <v>9400</v>
      </c>
      <c r="Q9" s="269">
        <f>'C завтраками| Bed and breakfast'!Q10-1900</f>
        <v>9400</v>
      </c>
      <c r="R9" s="269">
        <f>'C завтраками| Bed and breakfast'!R10-1900</f>
        <v>10100</v>
      </c>
      <c r="S9" s="269">
        <f>'C завтраками| Bed and breakfast'!S10-1900</f>
        <v>10800</v>
      </c>
      <c r="T9" s="269">
        <f>'C завтраками| Bed and breakfast'!T10-1900</f>
        <v>10800</v>
      </c>
      <c r="U9" s="269">
        <f>'C завтраками| Bed and breakfast'!U10-1900</f>
        <v>12000</v>
      </c>
      <c r="V9" s="269">
        <f>'C завтраками| Bed and breakfast'!V10-1900</f>
        <v>12000</v>
      </c>
      <c r="W9" s="269">
        <f>'C завтраками| Bed and breakfast'!W10-1900</f>
        <v>10100</v>
      </c>
      <c r="X9" s="269">
        <f>'C завтраками| Bed and breakfast'!X10-1900</f>
        <v>10100</v>
      </c>
      <c r="Y9" s="269">
        <f>'C завтраками| Bed and breakfast'!Y10-1900</f>
        <v>8700</v>
      </c>
      <c r="Z9" s="269">
        <f>'C завтраками| Bed and breakfast'!Z10-1900</f>
        <v>8700</v>
      </c>
      <c r="AA9" s="269">
        <f>'C завтраками| Bed and breakfast'!AA10-1900</f>
        <v>8700</v>
      </c>
      <c r="AB9" s="269">
        <f>'C завтраками| Bed and breakfast'!AB10-1900</f>
        <v>8700</v>
      </c>
      <c r="AC9" s="269">
        <f>'C завтраками| Bed and breakfast'!AC10-1900</f>
        <v>8700</v>
      </c>
      <c r="AD9" s="269">
        <f>'C завтраками| Bed and breakfast'!AD10-1900</f>
        <v>9400</v>
      </c>
      <c r="AE9" s="269">
        <f>'C завтраками| Bed and breakfast'!AE10-1900</f>
        <v>9400</v>
      </c>
      <c r="AF9" s="269">
        <f>'C завтраками| Bed and breakfast'!AF10-1900</f>
        <v>8700</v>
      </c>
      <c r="AG9" s="269">
        <f>'C завтраками| Bed and breakfast'!AG10-1900</f>
        <v>11700</v>
      </c>
      <c r="AH9" s="269">
        <f>'C завтраками| Bed and breakfast'!AH10-1900</f>
        <v>11700</v>
      </c>
      <c r="AI9" s="269">
        <f>'C завтраками| Bed and breakfast'!AI10-1900</f>
        <v>11700</v>
      </c>
    </row>
    <row r="10" spans="1:35" s="76" customFormat="1" x14ac:dyDescent="0.2">
      <c r="A10" s="73" t="s">
        <v>134</v>
      </c>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row>
    <row r="11" spans="1:35" s="76" customFormat="1" x14ac:dyDescent="0.2">
      <c r="A11" s="74" t="s">
        <v>142</v>
      </c>
      <c r="B11" s="269">
        <f>'C завтраками| Bed and breakfast'!B13-1900</f>
        <v>23800</v>
      </c>
      <c r="C11" s="269">
        <f>'C завтраками| Bed and breakfast'!C13-1900</f>
        <v>23800</v>
      </c>
      <c r="D11" s="269">
        <f>'C завтраками| Bed and breakfast'!D13-1900</f>
        <v>23800</v>
      </c>
      <c r="E11" s="269">
        <f>'C завтраками| Bed and breakfast'!E13-1900</f>
        <v>21400</v>
      </c>
      <c r="F11" s="269">
        <f>'C завтраками| Bed and breakfast'!F13-1900</f>
        <v>17100</v>
      </c>
      <c r="G11" s="269">
        <f>'C завтраками| Bed and breakfast'!G13-1900</f>
        <v>17800</v>
      </c>
      <c r="H11" s="269">
        <f>'C завтраками| Bed and breakfast'!H13-1900</f>
        <v>17100</v>
      </c>
      <c r="I11" s="269">
        <f>'C завтраками| Bed and breakfast'!I13-1900</f>
        <v>19000</v>
      </c>
      <c r="J11" s="269">
        <f>'C завтраками| Bed and breakfast'!J13-1900</f>
        <v>19000</v>
      </c>
      <c r="K11" s="269">
        <f>'C завтраками| Bed and breakfast'!K13-1900</f>
        <v>15700</v>
      </c>
      <c r="L11" s="269">
        <f>'C завтраками| Bed and breakfast'!L13-1900</f>
        <v>15700</v>
      </c>
      <c r="M11" s="269">
        <f>'C завтраками| Bed and breakfast'!M13-1900</f>
        <v>15700</v>
      </c>
      <c r="N11" s="269">
        <f>'C завтраками| Bed and breakfast'!N13-1900</f>
        <v>16400</v>
      </c>
      <c r="O11" s="269">
        <f>'C завтраками| Bed and breakfast'!O13-1900</f>
        <v>15700</v>
      </c>
      <c r="P11" s="269">
        <f>'C завтраками| Bed and breakfast'!P13-1900</f>
        <v>16400</v>
      </c>
      <c r="Q11" s="269">
        <f>'C завтраками| Bed and breakfast'!Q13-1900</f>
        <v>16400</v>
      </c>
      <c r="R11" s="269">
        <f>'C завтраками| Bed and breakfast'!R13-1900</f>
        <v>17100</v>
      </c>
      <c r="S11" s="269">
        <f>'C завтраками| Bed and breakfast'!S13-1900</f>
        <v>17800</v>
      </c>
      <c r="T11" s="269">
        <f>'C завтраками| Bed and breakfast'!T13-1900</f>
        <v>17800</v>
      </c>
      <c r="U11" s="269">
        <f>'C завтраками| Bed and breakfast'!U13-1900</f>
        <v>19000</v>
      </c>
      <c r="V11" s="269">
        <f>'C завтраками| Bed and breakfast'!V13-1900</f>
        <v>19000</v>
      </c>
      <c r="W11" s="269">
        <f>'C завтраками| Bed and breakfast'!W13-1900</f>
        <v>17100</v>
      </c>
      <c r="X11" s="269">
        <f>'C завтраками| Bed and breakfast'!X13-1900</f>
        <v>17100</v>
      </c>
      <c r="Y11" s="269">
        <f>'C завтраками| Bed and breakfast'!Y13-1900</f>
        <v>15700</v>
      </c>
      <c r="Z11" s="269">
        <f>'C завтраками| Bed and breakfast'!Z13-1900</f>
        <v>15700</v>
      </c>
      <c r="AA11" s="269">
        <f>'C завтраками| Bed and breakfast'!AA13-1900</f>
        <v>15700</v>
      </c>
      <c r="AB11" s="269">
        <f>'C завтраками| Bed and breakfast'!AB13-1900</f>
        <v>15700</v>
      </c>
      <c r="AC11" s="269">
        <f>'C завтраками| Bed and breakfast'!AC13-1900</f>
        <v>15700</v>
      </c>
      <c r="AD11" s="269">
        <f>'C завтраками| Bed and breakfast'!AD13-1900</f>
        <v>16400</v>
      </c>
      <c r="AE11" s="269">
        <f>'C завтраками| Bed and breakfast'!AE13-1900</f>
        <v>16400</v>
      </c>
      <c r="AF11" s="269">
        <f>'C завтраками| Bed and breakfast'!AF13-1900</f>
        <v>15700</v>
      </c>
      <c r="AG11" s="269">
        <f>'C завтраками| Bed and breakfast'!AG13-1900</f>
        <v>17700</v>
      </c>
      <c r="AH11" s="269">
        <f>'C завтраками| Bed and breakfast'!AH13-1900</f>
        <v>17700</v>
      </c>
      <c r="AI11" s="269">
        <f>'C завтраками| Bed and breakfast'!AI13-1900</f>
        <v>17700</v>
      </c>
    </row>
    <row r="12" spans="1:35" s="76" customFormat="1" x14ac:dyDescent="0.2">
      <c r="A12" s="73" t="s">
        <v>136</v>
      </c>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row>
    <row r="13" spans="1:35" s="76" customFormat="1" ht="10.35" customHeight="1" x14ac:dyDescent="0.2">
      <c r="A13" s="74" t="s">
        <v>142</v>
      </c>
      <c r="B13" s="269">
        <f>'C завтраками| Bed and breakfast'!B16-1900</f>
        <v>28800</v>
      </c>
      <c r="C13" s="269">
        <f>'C завтраками| Bed and breakfast'!C16-1900</f>
        <v>28800</v>
      </c>
      <c r="D13" s="269">
        <f>'C завтраками| Bed and breakfast'!D16-1900</f>
        <v>28800</v>
      </c>
      <c r="E13" s="269">
        <f>'C завтраками| Bed and breakfast'!E16-1900</f>
        <v>26400</v>
      </c>
      <c r="F13" s="269">
        <f>'C завтраками| Bed and breakfast'!F16-1900</f>
        <v>22100</v>
      </c>
      <c r="G13" s="269">
        <f>'C завтраками| Bed and breakfast'!G16-1900</f>
        <v>22800</v>
      </c>
      <c r="H13" s="269">
        <f>'C завтраками| Bed and breakfast'!H16-1900</f>
        <v>22100</v>
      </c>
      <c r="I13" s="269">
        <f>'C завтраками| Bed and breakfast'!I16-1900</f>
        <v>24000</v>
      </c>
      <c r="J13" s="269">
        <f>'C завтраками| Bed and breakfast'!J16-1900</f>
        <v>24000</v>
      </c>
      <c r="K13" s="269">
        <f>'C завтраками| Bed and breakfast'!K16-1900</f>
        <v>20700</v>
      </c>
      <c r="L13" s="269">
        <f>'C завтраками| Bed and breakfast'!L16-1900</f>
        <v>20700</v>
      </c>
      <c r="M13" s="269">
        <f>'C завтраками| Bed and breakfast'!M16-1900</f>
        <v>20700</v>
      </c>
      <c r="N13" s="269">
        <f>'C завтраками| Bed and breakfast'!N16-1900</f>
        <v>21400</v>
      </c>
      <c r="O13" s="269">
        <f>'C завтраками| Bed and breakfast'!O16-1900</f>
        <v>20700</v>
      </c>
      <c r="P13" s="269">
        <f>'C завтраками| Bed and breakfast'!P16-1900</f>
        <v>21400</v>
      </c>
      <c r="Q13" s="269">
        <f>'C завтраками| Bed and breakfast'!Q16-1900</f>
        <v>21400</v>
      </c>
      <c r="R13" s="269">
        <f>'C завтраками| Bed and breakfast'!R16-1900</f>
        <v>22100</v>
      </c>
      <c r="S13" s="269">
        <f>'C завтраками| Bed and breakfast'!S16-1900</f>
        <v>22800</v>
      </c>
      <c r="T13" s="269">
        <f>'C завтраками| Bed and breakfast'!T16-1900</f>
        <v>22800</v>
      </c>
      <c r="U13" s="269">
        <f>'C завтраками| Bed and breakfast'!U16-1900</f>
        <v>24000</v>
      </c>
      <c r="V13" s="269">
        <f>'C завтраками| Bed and breakfast'!V16-1900</f>
        <v>24000</v>
      </c>
      <c r="W13" s="269">
        <f>'C завтраками| Bed and breakfast'!W16-1900</f>
        <v>22100</v>
      </c>
      <c r="X13" s="269">
        <f>'C завтраками| Bed and breakfast'!X16-1900</f>
        <v>22100</v>
      </c>
      <c r="Y13" s="269">
        <f>'C завтраками| Bed and breakfast'!Y16-1900</f>
        <v>20700</v>
      </c>
      <c r="Z13" s="269">
        <f>'C завтраками| Bed and breakfast'!Z16-1900</f>
        <v>20700</v>
      </c>
      <c r="AA13" s="269">
        <f>'C завтраками| Bed and breakfast'!AA16-1900</f>
        <v>20700</v>
      </c>
      <c r="AB13" s="269">
        <f>'C завтраками| Bed and breakfast'!AB16-1900</f>
        <v>20700</v>
      </c>
      <c r="AC13" s="269">
        <f>'C завтраками| Bed and breakfast'!AC16-1900</f>
        <v>20700</v>
      </c>
      <c r="AD13" s="269">
        <f>'C завтраками| Bed and breakfast'!AD16-1900</f>
        <v>21400</v>
      </c>
      <c r="AE13" s="269">
        <f>'C завтраками| Bed and breakfast'!AE16-1900</f>
        <v>21400</v>
      </c>
      <c r="AF13" s="269">
        <f>'C завтраками| Bed and breakfast'!AF16-1900</f>
        <v>20700</v>
      </c>
      <c r="AG13" s="269">
        <f>'C завтраками| Bed and breakfast'!AG16-1900</f>
        <v>22700</v>
      </c>
      <c r="AH13" s="269">
        <f>'C завтраками| Bed and breakfast'!AH16-1900</f>
        <v>22700</v>
      </c>
      <c r="AI13" s="269">
        <f>'C завтраками| Bed and breakfast'!AI16-1900</f>
        <v>22700</v>
      </c>
    </row>
    <row r="14" spans="1:35" s="76" customFormat="1" x14ac:dyDescent="0.2">
      <c r="A14" s="261" t="s">
        <v>392</v>
      </c>
    </row>
    <row r="15" spans="1:35" s="76" customFormat="1" x14ac:dyDescent="0.2">
      <c r="A15" s="328" t="s">
        <v>391</v>
      </c>
    </row>
    <row r="16" spans="1:35" s="76" customFormat="1" ht="12.75" thickBot="1" x14ac:dyDescent="0.25">
      <c r="A16" s="82"/>
    </row>
    <row r="17" spans="1:1" ht="12.75" thickBot="1" x14ac:dyDescent="0.25">
      <c r="A17" s="245" t="s">
        <v>127</v>
      </c>
    </row>
    <row r="18" spans="1:1" ht="13.35" customHeight="1" x14ac:dyDescent="0.2">
      <c r="A18" s="223" t="s">
        <v>128</v>
      </c>
    </row>
    <row r="19" spans="1:1" ht="13.35" customHeight="1" x14ac:dyDescent="0.2">
      <c r="A19" s="223" t="s">
        <v>129</v>
      </c>
    </row>
    <row r="20" spans="1:1" ht="12.6" customHeight="1" x14ac:dyDescent="0.2">
      <c r="A20" s="97" t="s">
        <v>130</v>
      </c>
    </row>
    <row r="21" spans="1:1" ht="13.35" customHeight="1" x14ac:dyDescent="0.2">
      <c r="A21" s="223" t="s">
        <v>243</v>
      </c>
    </row>
    <row r="22" spans="1:1" ht="11.45" customHeight="1" thickBot="1" x14ac:dyDescent="0.25">
      <c r="A22" s="223"/>
    </row>
    <row r="23" spans="1:1" ht="12.75" thickBot="1" x14ac:dyDescent="0.25">
      <c r="A23" s="245" t="s">
        <v>132</v>
      </c>
    </row>
    <row r="24" spans="1:1" ht="55.5" customHeight="1" x14ac:dyDescent="0.2">
      <c r="A24" s="209" t="s">
        <v>398</v>
      </c>
    </row>
  </sheetData>
  <pageMargins left="0.7" right="0.7" top="0.75" bottom="0.75" header="0.3" footer="0.3"/>
  <pageSetup paperSize="9"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35"/>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65" customWidth="1"/>
    <col min="2" max="2" width="8.7109375" style="65" customWidth="1"/>
    <col min="3" max="3" width="8.7109375" style="65" hidden="1" customWidth="1"/>
    <col min="4" max="4" width="9" style="65" hidden="1" customWidth="1"/>
    <col min="5" max="16384" width="9" style="65"/>
  </cols>
  <sheetData>
    <row r="1" spans="1:35" s="203" customFormat="1" ht="12" customHeight="1" x14ac:dyDescent="0.2">
      <c r="A1" s="68" t="s">
        <v>133</v>
      </c>
    </row>
    <row r="2" spans="1:35" s="203" customFormat="1" ht="12" customHeight="1" x14ac:dyDescent="0.2">
      <c r="A2" s="207" t="s">
        <v>141</v>
      </c>
    </row>
    <row r="3" spans="1:35" s="203" customFormat="1" ht="11.1" customHeight="1" x14ac:dyDescent="0.2">
      <c r="A3" s="207"/>
    </row>
    <row r="4" spans="1:35" s="203" customFormat="1" ht="16.5" customHeight="1" x14ac:dyDescent="0.2">
      <c r="A4" s="207" t="s">
        <v>125</v>
      </c>
      <c r="B4" s="279">
        <f>'RO 2025 | COMMISSION'!B4</f>
        <v>45961</v>
      </c>
      <c r="C4" s="279">
        <f>'RO 2025 | COMMISSION'!C4</f>
        <v>45962</v>
      </c>
      <c r="D4" s="279">
        <f>'RO 2025 | COMMISSION'!D4</f>
        <v>45963</v>
      </c>
      <c r="E4" s="279">
        <f>'RO 2025 | COMMISSION'!E4</f>
        <v>45964</v>
      </c>
      <c r="F4" s="279">
        <f>'RO 2025 | COMMISSION'!F4</f>
        <v>45965</v>
      </c>
      <c r="G4" s="279">
        <f>'RO 2025 | COMMISSION'!G4</f>
        <v>45966</v>
      </c>
      <c r="H4" s="279">
        <f>'RO 2025 | COMMISSION'!H4</f>
        <v>45967</v>
      </c>
      <c r="I4" s="279">
        <f>'RO 2025 | COMMISSION'!I4</f>
        <v>45968</v>
      </c>
      <c r="J4" s="279">
        <f>'RO 2025 | COMMISSION'!J4</f>
        <v>45969</v>
      </c>
      <c r="K4" s="279">
        <f>'RO 2025 | COMMISSION'!K4</f>
        <v>45970</v>
      </c>
      <c r="L4" s="279">
        <f>'RO 2025 | COMMISSION'!L4</f>
        <v>45971</v>
      </c>
      <c r="M4" s="279">
        <f>'RO 2025 | COMMISSION'!M4</f>
        <v>45972</v>
      </c>
      <c r="N4" s="279">
        <f>'RO 2025 | COMMISSION'!N4</f>
        <v>45973</v>
      </c>
      <c r="O4" s="279">
        <f>'RO 2025 | COMMISSION'!O4</f>
        <v>45974</v>
      </c>
      <c r="P4" s="279">
        <f>'RO 2025 | COMMISSION'!P4</f>
        <v>45975</v>
      </c>
      <c r="Q4" s="279">
        <f>'RO 2025 | COMMISSION'!Q4</f>
        <v>45976</v>
      </c>
      <c r="R4" s="279">
        <f>'RO 2025 | COMMISSION'!R4</f>
        <v>45977</v>
      </c>
      <c r="S4" s="279">
        <f>'RO 2025 | COMMISSION'!S4</f>
        <v>45978</v>
      </c>
      <c r="T4" s="279">
        <f>'RO 2025 | COMMISSION'!T4</f>
        <v>45979</v>
      </c>
      <c r="U4" s="279">
        <f>'RO 2025 | COMMISSION'!U4</f>
        <v>45980</v>
      </c>
      <c r="V4" s="279">
        <f>'RO 2025 | COMMISSION'!V4</f>
        <v>45981</v>
      </c>
      <c r="W4" s="279">
        <f>'RO 2025 | COMMISSION'!W4</f>
        <v>45982</v>
      </c>
      <c r="X4" s="279">
        <f>'RO 2025 | COMMISSION'!X4</f>
        <v>45983</v>
      </c>
      <c r="Y4" s="279">
        <f>'RO 2025 | COMMISSION'!Y4</f>
        <v>45984</v>
      </c>
      <c r="Z4" s="279">
        <f>'RO 2025 | COMMISSION'!Z4</f>
        <v>45985</v>
      </c>
      <c r="AA4" s="279">
        <f>'RO 2025 | COMMISSION'!AA4</f>
        <v>45986</v>
      </c>
      <c r="AB4" s="279">
        <f>'RO 2025 | COMMISSION'!AB4</f>
        <v>45987</v>
      </c>
      <c r="AC4" s="279">
        <f>'RO 2025 | COMMISSION'!AC4</f>
        <v>45988</v>
      </c>
      <c r="AD4" s="279">
        <f>'RO 2025 | COMMISSION'!AD4</f>
        <v>45989</v>
      </c>
      <c r="AE4" s="279">
        <f>'RO 2025 | COMMISSION'!AE4</f>
        <v>45990</v>
      </c>
      <c r="AF4" s="279">
        <f>'RO 2025 | COMMISSION'!AF4</f>
        <v>45991</v>
      </c>
      <c r="AG4" s="279">
        <f>'RO 2025 | COMMISSION'!AG4</f>
        <v>45992</v>
      </c>
      <c r="AH4" s="279">
        <f>'RO 2025 | COMMISSION'!AH4</f>
        <v>45993</v>
      </c>
      <c r="AI4" s="279">
        <f>'RO 2025 | COMMISSION'!AI4</f>
        <v>45994</v>
      </c>
    </row>
    <row r="5" spans="1:35" s="100" customFormat="1" ht="24" customHeight="1" x14ac:dyDescent="0.15">
      <c r="A5" s="99"/>
      <c r="B5" s="279">
        <f>'RO 2025 | COMMISSION'!B5</f>
        <v>45961</v>
      </c>
      <c r="C5" s="279">
        <f>'RO 2025 | COMMISSION'!C5</f>
        <v>45962</v>
      </c>
      <c r="D5" s="279">
        <f>'RO 2025 | COMMISSION'!D5</f>
        <v>45963</v>
      </c>
      <c r="E5" s="279">
        <f>'RO 2025 | COMMISSION'!E5</f>
        <v>45964</v>
      </c>
      <c r="F5" s="279">
        <f>'RO 2025 | COMMISSION'!F5</f>
        <v>45965</v>
      </c>
      <c r="G5" s="279">
        <f>'RO 2025 | COMMISSION'!G5</f>
        <v>45966</v>
      </c>
      <c r="H5" s="279">
        <f>'RO 2025 | COMMISSION'!H5</f>
        <v>45967</v>
      </c>
      <c r="I5" s="279">
        <f>'RO 2025 | COMMISSION'!I5</f>
        <v>45968</v>
      </c>
      <c r="J5" s="279">
        <f>'RO 2025 | COMMISSION'!J5</f>
        <v>45969</v>
      </c>
      <c r="K5" s="279">
        <f>'RO 2025 | COMMISSION'!K5</f>
        <v>45970</v>
      </c>
      <c r="L5" s="279">
        <f>'RO 2025 | COMMISSION'!L5</f>
        <v>45971</v>
      </c>
      <c r="M5" s="279">
        <f>'RO 2025 | COMMISSION'!M5</f>
        <v>45972</v>
      </c>
      <c r="N5" s="279">
        <f>'RO 2025 | COMMISSION'!N5</f>
        <v>45973</v>
      </c>
      <c r="O5" s="279">
        <f>'RO 2025 | COMMISSION'!O5</f>
        <v>45974</v>
      </c>
      <c r="P5" s="279">
        <f>'RO 2025 | COMMISSION'!P5</f>
        <v>45975</v>
      </c>
      <c r="Q5" s="279">
        <f>'RO 2025 | COMMISSION'!Q5</f>
        <v>45976</v>
      </c>
      <c r="R5" s="279">
        <f>'RO 2025 | COMMISSION'!R5</f>
        <v>45977</v>
      </c>
      <c r="S5" s="279">
        <f>'RO 2025 | COMMISSION'!S5</f>
        <v>45978</v>
      </c>
      <c r="T5" s="279">
        <f>'RO 2025 | COMMISSION'!T5</f>
        <v>45979</v>
      </c>
      <c r="U5" s="279">
        <f>'RO 2025 | COMMISSION'!U5</f>
        <v>45980</v>
      </c>
      <c r="V5" s="279">
        <f>'RO 2025 | COMMISSION'!V5</f>
        <v>45981</v>
      </c>
      <c r="W5" s="279">
        <f>'RO 2025 | COMMISSION'!W5</f>
        <v>45982</v>
      </c>
      <c r="X5" s="279">
        <f>'RO 2025 | COMMISSION'!X5</f>
        <v>45983</v>
      </c>
      <c r="Y5" s="279">
        <f>'RO 2025 | COMMISSION'!Y5</f>
        <v>45984</v>
      </c>
      <c r="Z5" s="279">
        <f>'RO 2025 | COMMISSION'!Z5</f>
        <v>45985</v>
      </c>
      <c r="AA5" s="279">
        <f>'RO 2025 | COMMISSION'!AA5</f>
        <v>45986</v>
      </c>
      <c r="AB5" s="279">
        <f>'RO 2025 | COMMISSION'!AB5</f>
        <v>45987</v>
      </c>
      <c r="AC5" s="279">
        <f>'RO 2025 | COMMISSION'!AC5</f>
        <v>45988</v>
      </c>
      <c r="AD5" s="279">
        <f>'RO 2025 | COMMISSION'!AD5</f>
        <v>45989</v>
      </c>
      <c r="AE5" s="279">
        <f>'RO 2025 | COMMISSION'!AE5</f>
        <v>45990</v>
      </c>
      <c r="AF5" s="279">
        <f>'RO 2025 | COMMISSION'!AF5</f>
        <v>45991</v>
      </c>
      <c r="AG5" s="279">
        <f>'RO 2025 | COMMISSION'!AG5</f>
        <v>45992</v>
      </c>
      <c r="AH5" s="279">
        <f>'RO 2025 | COMMISSION'!AH5</f>
        <v>45993</v>
      </c>
      <c r="AI5" s="279">
        <f>'RO 2025 | COMMISSION'!AI5</f>
        <v>45994</v>
      </c>
    </row>
    <row r="6" spans="1:35" s="76" customFormat="1" x14ac:dyDescent="0.2">
      <c r="A6" s="73" t="s">
        <v>135</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35" s="76" customFormat="1" x14ac:dyDescent="0.2">
      <c r="A7" s="74" t="s">
        <v>142</v>
      </c>
      <c r="B7" s="269">
        <f>'RO 2025 | COMMISSION'!B7</f>
        <v>14800</v>
      </c>
      <c r="C7" s="269">
        <f>'RO 2025 | COMMISSION'!C7</f>
        <v>14800</v>
      </c>
      <c r="D7" s="269">
        <f>'RO 2025 | COMMISSION'!D7</f>
        <v>14800</v>
      </c>
      <c r="E7" s="269">
        <f>'RO 2025 | COMMISSION'!E7</f>
        <v>12400</v>
      </c>
      <c r="F7" s="269">
        <f>'RO 2025 | COMMISSION'!F7</f>
        <v>8100</v>
      </c>
      <c r="G7" s="269">
        <f>'RO 2025 | COMMISSION'!G7</f>
        <v>8800</v>
      </c>
      <c r="H7" s="269">
        <f>'RO 2025 | COMMISSION'!H7</f>
        <v>8100</v>
      </c>
      <c r="I7" s="269">
        <f>'RO 2025 | COMMISSION'!I7</f>
        <v>10000</v>
      </c>
      <c r="J7" s="269">
        <f>'RO 2025 | COMMISSION'!J7</f>
        <v>10000</v>
      </c>
      <c r="K7" s="269">
        <f>'RO 2025 | COMMISSION'!K7</f>
        <v>6700</v>
      </c>
      <c r="L7" s="269">
        <f>'RO 2025 | COMMISSION'!L7</f>
        <v>6700</v>
      </c>
      <c r="M7" s="269">
        <f>'RO 2025 | COMMISSION'!M7</f>
        <v>6700</v>
      </c>
      <c r="N7" s="269">
        <f>'RO 2025 | COMMISSION'!N7</f>
        <v>7400</v>
      </c>
      <c r="O7" s="269">
        <f>'RO 2025 | COMMISSION'!O7</f>
        <v>6700</v>
      </c>
      <c r="P7" s="269">
        <f>'RO 2025 | COMMISSION'!P7</f>
        <v>7400</v>
      </c>
      <c r="Q7" s="269">
        <f>'RO 2025 | COMMISSION'!Q7</f>
        <v>7400</v>
      </c>
      <c r="R7" s="269">
        <f>'RO 2025 | COMMISSION'!R7</f>
        <v>8100</v>
      </c>
      <c r="S7" s="269">
        <f>'RO 2025 | COMMISSION'!S7</f>
        <v>8800</v>
      </c>
      <c r="T7" s="269">
        <f>'RO 2025 | COMMISSION'!T7</f>
        <v>8800</v>
      </c>
      <c r="U7" s="269">
        <f>'RO 2025 | COMMISSION'!U7</f>
        <v>10000</v>
      </c>
      <c r="V7" s="269">
        <f>'RO 2025 | COMMISSION'!V7</f>
        <v>10000</v>
      </c>
      <c r="W7" s="269">
        <f>'RO 2025 | COMMISSION'!W7</f>
        <v>8100</v>
      </c>
      <c r="X7" s="269">
        <f>'RO 2025 | COMMISSION'!X7</f>
        <v>8100</v>
      </c>
      <c r="Y7" s="269">
        <f>'RO 2025 | COMMISSION'!Y7</f>
        <v>6700</v>
      </c>
      <c r="Z7" s="269">
        <f>'RO 2025 | COMMISSION'!Z7</f>
        <v>6700</v>
      </c>
      <c r="AA7" s="269">
        <f>'RO 2025 | COMMISSION'!AA7</f>
        <v>6700</v>
      </c>
      <c r="AB7" s="269">
        <f>'RO 2025 | COMMISSION'!AB7</f>
        <v>6700</v>
      </c>
      <c r="AC7" s="269">
        <f>'RO 2025 | COMMISSION'!AC7</f>
        <v>6700</v>
      </c>
      <c r="AD7" s="269">
        <f>'RO 2025 | COMMISSION'!AD7</f>
        <v>7400</v>
      </c>
      <c r="AE7" s="269">
        <f>'RO 2025 | COMMISSION'!AE7</f>
        <v>7400</v>
      </c>
      <c r="AF7" s="269">
        <f>'RO 2025 | COMMISSION'!AF7</f>
        <v>6700</v>
      </c>
      <c r="AG7" s="269">
        <f>'RO 2025 | COMMISSION'!AG7</f>
        <v>8700</v>
      </c>
      <c r="AH7" s="269">
        <f>'RO 2025 | COMMISSION'!AH7</f>
        <v>8700</v>
      </c>
      <c r="AI7" s="269">
        <f>'RO 2025 | COMMISSION'!AI7</f>
        <v>8700</v>
      </c>
    </row>
    <row r="8" spans="1:35" s="76" customFormat="1" x14ac:dyDescent="0.2">
      <c r="A8" s="95" t="s">
        <v>143</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35" s="76" customFormat="1" x14ac:dyDescent="0.2">
      <c r="A9" s="74" t="s">
        <v>142</v>
      </c>
      <c r="B9" s="269">
        <f>'RO 2025 | COMMISSION'!B9</f>
        <v>16800</v>
      </c>
      <c r="C9" s="269">
        <f>'RO 2025 | COMMISSION'!C9</f>
        <v>16800</v>
      </c>
      <c r="D9" s="269">
        <f>'RO 2025 | COMMISSION'!D9</f>
        <v>16800</v>
      </c>
      <c r="E9" s="269">
        <f>'RO 2025 | COMMISSION'!E9</f>
        <v>14400</v>
      </c>
      <c r="F9" s="269">
        <f>'RO 2025 | COMMISSION'!F9</f>
        <v>10100</v>
      </c>
      <c r="G9" s="269">
        <f>'RO 2025 | COMMISSION'!G9</f>
        <v>10800</v>
      </c>
      <c r="H9" s="269">
        <f>'RO 2025 | COMMISSION'!H9</f>
        <v>10100</v>
      </c>
      <c r="I9" s="269">
        <f>'RO 2025 | COMMISSION'!I9</f>
        <v>12000</v>
      </c>
      <c r="J9" s="269">
        <f>'RO 2025 | COMMISSION'!J9</f>
        <v>12000</v>
      </c>
      <c r="K9" s="269">
        <f>'RO 2025 | COMMISSION'!K9</f>
        <v>8700</v>
      </c>
      <c r="L9" s="269">
        <f>'RO 2025 | COMMISSION'!L9</f>
        <v>8700</v>
      </c>
      <c r="M9" s="269">
        <f>'RO 2025 | COMMISSION'!M9</f>
        <v>8700</v>
      </c>
      <c r="N9" s="269">
        <f>'RO 2025 | COMMISSION'!N9</f>
        <v>9400</v>
      </c>
      <c r="O9" s="269">
        <f>'RO 2025 | COMMISSION'!O9</f>
        <v>8700</v>
      </c>
      <c r="P9" s="269">
        <f>'RO 2025 | COMMISSION'!P9</f>
        <v>9400</v>
      </c>
      <c r="Q9" s="269">
        <f>'RO 2025 | COMMISSION'!Q9</f>
        <v>9400</v>
      </c>
      <c r="R9" s="269">
        <f>'RO 2025 | COMMISSION'!R9</f>
        <v>10100</v>
      </c>
      <c r="S9" s="269">
        <f>'RO 2025 | COMMISSION'!S9</f>
        <v>10800</v>
      </c>
      <c r="T9" s="269">
        <f>'RO 2025 | COMMISSION'!T9</f>
        <v>10800</v>
      </c>
      <c r="U9" s="269">
        <f>'RO 2025 | COMMISSION'!U9</f>
        <v>12000</v>
      </c>
      <c r="V9" s="269">
        <f>'RO 2025 | COMMISSION'!V9</f>
        <v>12000</v>
      </c>
      <c r="W9" s="269">
        <f>'RO 2025 | COMMISSION'!W9</f>
        <v>10100</v>
      </c>
      <c r="X9" s="269">
        <f>'RO 2025 | COMMISSION'!X9</f>
        <v>10100</v>
      </c>
      <c r="Y9" s="269">
        <f>'RO 2025 | COMMISSION'!Y9</f>
        <v>8700</v>
      </c>
      <c r="Z9" s="269">
        <f>'RO 2025 | COMMISSION'!Z9</f>
        <v>8700</v>
      </c>
      <c r="AA9" s="269">
        <f>'RO 2025 | COMMISSION'!AA9</f>
        <v>8700</v>
      </c>
      <c r="AB9" s="269">
        <f>'RO 2025 | COMMISSION'!AB9</f>
        <v>8700</v>
      </c>
      <c r="AC9" s="269">
        <f>'RO 2025 | COMMISSION'!AC9</f>
        <v>8700</v>
      </c>
      <c r="AD9" s="269">
        <f>'RO 2025 | COMMISSION'!AD9</f>
        <v>9400</v>
      </c>
      <c r="AE9" s="269">
        <f>'RO 2025 | COMMISSION'!AE9</f>
        <v>9400</v>
      </c>
      <c r="AF9" s="269">
        <f>'RO 2025 | COMMISSION'!AF9</f>
        <v>8700</v>
      </c>
      <c r="AG9" s="269">
        <f>'RO 2025 | COMMISSION'!AG9</f>
        <v>11700</v>
      </c>
      <c r="AH9" s="269">
        <f>'RO 2025 | COMMISSION'!AH9</f>
        <v>11700</v>
      </c>
      <c r="AI9" s="269">
        <f>'RO 2025 | COMMISSION'!AI9</f>
        <v>11700</v>
      </c>
    </row>
    <row r="10" spans="1:35" s="76" customFormat="1" x14ac:dyDescent="0.2">
      <c r="A10" s="73" t="s">
        <v>134</v>
      </c>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row>
    <row r="11" spans="1:35" s="76" customFormat="1" x14ac:dyDescent="0.2">
      <c r="A11" s="74" t="s">
        <v>142</v>
      </c>
      <c r="B11" s="269">
        <f>'RO 2025 | COMMISSION'!B11</f>
        <v>23800</v>
      </c>
      <c r="C11" s="269">
        <f>'RO 2025 | COMMISSION'!C11</f>
        <v>23800</v>
      </c>
      <c r="D11" s="269">
        <f>'RO 2025 | COMMISSION'!D11</f>
        <v>23800</v>
      </c>
      <c r="E11" s="269">
        <f>'RO 2025 | COMMISSION'!E11</f>
        <v>21400</v>
      </c>
      <c r="F11" s="269">
        <f>'RO 2025 | COMMISSION'!F11</f>
        <v>17100</v>
      </c>
      <c r="G11" s="269">
        <f>'RO 2025 | COMMISSION'!G11</f>
        <v>17800</v>
      </c>
      <c r="H11" s="269">
        <f>'RO 2025 | COMMISSION'!H11</f>
        <v>17100</v>
      </c>
      <c r="I11" s="269">
        <f>'RO 2025 | COMMISSION'!I11</f>
        <v>19000</v>
      </c>
      <c r="J11" s="269">
        <f>'RO 2025 | COMMISSION'!J11</f>
        <v>19000</v>
      </c>
      <c r="K11" s="269">
        <f>'RO 2025 | COMMISSION'!K11</f>
        <v>15700</v>
      </c>
      <c r="L11" s="269">
        <f>'RO 2025 | COMMISSION'!L11</f>
        <v>15700</v>
      </c>
      <c r="M11" s="269">
        <f>'RO 2025 | COMMISSION'!M11</f>
        <v>15700</v>
      </c>
      <c r="N11" s="269">
        <f>'RO 2025 | COMMISSION'!N11</f>
        <v>16400</v>
      </c>
      <c r="O11" s="269">
        <f>'RO 2025 | COMMISSION'!O11</f>
        <v>15700</v>
      </c>
      <c r="P11" s="269">
        <f>'RO 2025 | COMMISSION'!P11</f>
        <v>16400</v>
      </c>
      <c r="Q11" s="269">
        <f>'RO 2025 | COMMISSION'!Q11</f>
        <v>16400</v>
      </c>
      <c r="R11" s="269">
        <f>'RO 2025 | COMMISSION'!R11</f>
        <v>17100</v>
      </c>
      <c r="S11" s="269">
        <f>'RO 2025 | COMMISSION'!S11</f>
        <v>17800</v>
      </c>
      <c r="T11" s="269">
        <f>'RO 2025 | COMMISSION'!T11</f>
        <v>17800</v>
      </c>
      <c r="U11" s="269">
        <f>'RO 2025 | COMMISSION'!U11</f>
        <v>19000</v>
      </c>
      <c r="V11" s="269">
        <f>'RO 2025 | COMMISSION'!V11</f>
        <v>19000</v>
      </c>
      <c r="W11" s="269">
        <f>'RO 2025 | COMMISSION'!W11</f>
        <v>17100</v>
      </c>
      <c r="X11" s="269">
        <f>'RO 2025 | COMMISSION'!X11</f>
        <v>17100</v>
      </c>
      <c r="Y11" s="269">
        <f>'RO 2025 | COMMISSION'!Y11</f>
        <v>15700</v>
      </c>
      <c r="Z11" s="269">
        <f>'RO 2025 | COMMISSION'!Z11</f>
        <v>15700</v>
      </c>
      <c r="AA11" s="269">
        <f>'RO 2025 | COMMISSION'!AA11</f>
        <v>15700</v>
      </c>
      <c r="AB11" s="269">
        <f>'RO 2025 | COMMISSION'!AB11</f>
        <v>15700</v>
      </c>
      <c r="AC11" s="269">
        <f>'RO 2025 | COMMISSION'!AC11</f>
        <v>15700</v>
      </c>
      <c r="AD11" s="269">
        <f>'RO 2025 | COMMISSION'!AD11</f>
        <v>16400</v>
      </c>
      <c r="AE11" s="269">
        <f>'RO 2025 | COMMISSION'!AE11</f>
        <v>16400</v>
      </c>
      <c r="AF11" s="269">
        <f>'RO 2025 | COMMISSION'!AF11</f>
        <v>15700</v>
      </c>
      <c r="AG11" s="269">
        <f>'RO 2025 | COMMISSION'!AG11</f>
        <v>17700</v>
      </c>
      <c r="AH11" s="269">
        <f>'RO 2025 | COMMISSION'!AH11</f>
        <v>17700</v>
      </c>
      <c r="AI11" s="269">
        <f>'RO 2025 | COMMISSION'!AI11</f>
        <v>17700</v>
      </c>
    </row>
    <row r="12" spans="1:35" s="76" customFormat="1" x14ac:dyDescent="0.2">
      <c r="A12" s="73" t="s">
        <v>136</v>
      </c>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row>
    <row r="13" spans="1:35" s="76" customFormat="1" ht="10.35" customHeight="1" x14ac:dyDescent="0.2">
      <c r="A13" s="74" t="s">
        <v>142</v>
      </c>
      <c r="B13" s="269">
        <f>'RO 2025 | COMMISSION'!B13</f>
        <v>28800</v>
      </c>
      <c r="C13" s="269">
        <f>'RO 2025 | COMMISSION'!C13</f>
        <v>28800</v>
      </c>
      <c r="D13" s="269">
        <f>'RO 2025 | COMMISSION'!D13</f>
        <v>28800</v>
      </c>
      <c r="E13" s="269">
        <f>'RO 2025 | COMMISSION'!E13</f>
        <v>26400</v>
      </c>
      <c r="F13" s="269">
        <f>'RO 2025 | COMMISSION'!F13</f>
        <v>22100</v>
      </c>
      <c r="G13" s="269">
        <f>'RO 2025 | COMMISSION'!G13</f>
        <v>22800</v>
      </c>
      <c r="H13" s="269">
        <f>'RO 2025 | COMMISSION'!H13</f>
        <v>22100</v>
      </c>
      <c r="I13" s="269">
        <f>'RO 2025 | COMMISSION'!I13</f>
        <v>24000</v>
      </c>
      <c r="J13" s="269">
        <f>'RO 2025 | COMMISSION'!J13</f>
        <v>24000</v>
      </c>
      <c r="K13" s="269">
        <f>'RO 2025 | COMMISSION'!K13</f>
        <v>20700</v>
      </c>
      <c r="L13" s="269">
        <f>'RO 2025 | COMMISSION'!L13</f>
        <v>20700</v>
      </c>
      <c r="M13" s="269">
        <f>'RO 2025 | COMMISSION'!M13</f>
        <v>20700</v>
      </c>
      <c r="N13" s="269">
        <f>'RO 2025 | COMMISSION'!N13</f>
        <v>21400</v>
      </c>
      <c r="O13" s="269">
        <f>'RO 2025 | COMMISSION'!O13</f>
        <v>20700</v>
      </c>
      <c r="P13" s="269">
        <f>'RO 2025 | COMMISSION'!P13</f>
        <v>21400</v>
      </c>
      <c r="Q13" s="269">
        <f>'RO 2025 | COMMISSION'!Q13</f>
        <v>21400</v>
      </c>
      <c r="R13" s="269">
        <f>'RO 2025 | COMMISSION'!R13</f>
        <v>22100</v>
      </c>
      <c r="S13" s="269">
        <f>'RO 2025 | COMMISSION'!S13</f>
        <v>22800</v>
      </c>
      <c r="T13" s="269">
        <f>'RO 2025 | COMMISSION'!T13</f>
        <v>22800</v>
      </c>
      <c r="U13" s="269">
        <f>'RO 2025 | COMMISSION'!U13</f>
        <v>24000</v>
      </c>
      <c r="V13" s="269">
        <f>'RO 2025 | COMMISSION'!V13</f>
        <v>24000</v>
      </c>
      <c r="W13" s="269">
        <f>'RO 2025 | COMMISSION'!W13</f>
        <v>22100</v>
      </c>
      <c r="X13" s="269">
        <f>'RO 2025 | COMMISSION'!X13</f>
        <v>22100</v>
      </c>
      <c r="Y13" s="269">
        <f>'RO 2025 | COMMISSION'!Y13</f>
        <v>20700</v>
      </c>
      <c r="Z13" s="269">
        <f>'RO 2025 | COMMISSION'!Z13</f>
        <v>20700</v>
      </c>
      <c r="AA13" s="269">
        <f>'RO 2025 | COMMISSION'!AA13</f>
        <v>20700</v>
      </c>
      <c r="AB13" s="269">
        <f>'RO 2025 | COMMISSION'!AB13</f>
        <v>20700</v>
      </c>
      <c r="AC13" s="269">
        <f>'RO 2025 | COMMISSION'!AC13</f>
        <v>20700</v>
      </c>
      <c r="AD13" s="269">
        <f>'RO 2025 | COMMISSION'!AD13</f>
        <v>21400</v>
      </c>
      <c r="AE13" s="269">
        <f>'RO 2025 | COMMISSION'!AE13</f>
        <v>21400</v>
      </c>
      <c r="AF13" s="269">
        <f>'RO 2025 | COMMISSION'!AF13</f>
        <v>20700</v>
      </c>
      <c r="AG13" s="269">
        <f>'RO 2025 | COMMISSION'!AG13</f>
        <v>22700</v>
      </c>
      <c r="AH13" s="269">
        <f>'RO 2025 | COMMISSION'!AH13</f>
        <v>22700</v>
      </c>
      <c r="AI13" s="269">
        <f>'RO 2025 | COMMISSION'!AI13</f>
        <v>22700</v>
      </c>
    </row>
    <row r="14" spans="1:35" s="76" customFormat="1" ht="10.35" customHeight="1" x14ac:dyDescent="0.2">
      <c r="A14" s="82"/>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row>
    <row r="15" spans="1:35" s="76" customFormat="1" ht="10.35" customHeight="1" x14ac:dyDescent="0.2">
      <c r="A15" s="82"/>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row>
    <row r="16" spans="1:35" s="76" customFormat="1" ht="19.5" customHeight="1" x14ac:dyDescent="0.2">
      <c r="A16" s="146" t="s">
        <v>159</v>
      </c>
      <c r="B16" s="289">
        <f t="shared" ref="B16:AF16" si="0">B4</f>
        <v>45961</v>
      </c>
      <c r="C16" s="289">
        <f t="shared" si="0"/>
        <v>45962</v>
      </c>
      <c r="D16" s="289">
        <f t="shared" si="0"/>
        <v>45963</v>
      </c>
      <c r="E16" s="289">
        <f t="shared" si="0"/>
        <v>45964</v>
      </c>
      <c r="F16" s="289">
        <f t="shared" si="0"/>
        <v>45965</v>
      </c>
      <c r="G16" s="289">
        <f t="shared" si="0"/>
        <v>45966</v>
      </c>
      <c r="H16" s="289">
        <f t="shared" si="0"/>
        <v>45967</v>
      </c>
      <c r="I16" s="289">
        <f t="shared" si="0"/>
        <v>45968</v>
      </c>
      <c r="J16" s="289">
        <f t="shared" si="0"/>
        <v>45969</v>
      </c>
      <c r="K16" s="289">
        <f t="shared" si="0"/>
        <v>45970</v>
      </c>
      <c r="L16" s="289">
        <f t="shared" si="0"/>
        <v>45971</v>
      </c>
      <c r="M16" s="289">
        <f t="shared" si="0"/>
        <v>45972</v>
      </c>
      <c r="N16" s="289">
        <f t="shared" si="0"/>
        <v>45973</v>
      </c>
      <c r="O16" s="289">
        <f t="shared" si="0"/>
        <v>45974</v>
      </c>
      <c r="P16" s="289">
        <f t="shared" si="0"/>
        <v>45975</v>
      </c>
      <c r="Q16" s="289">
        <f t="shared" si="0"/>
        <v>45976</v>
      </c>
      <c r="R16" s="289">
        <f t="shared" si="0"/>
        <v>45977</v>
      </c>
      <c r="S16" s="289">
        <f t="shared" si="0"/>
        <v>45978</v>
      </c>
      <c r="T16" s="289">
        <f t="shared" si="0"/>
        <v>45979</v>
      </c>
      <c r="U16" s="289">
        <f t="shared" si="0"/>
        <v>45980</v>
      </c>
      <c r="V16" s="289">
        <f t="shared" si="0"/>
        <v>45981</v>
      </c>
      <c r="W16" s="289">
        <f t="shared" si="0"/>
        <v>45982</v>
      </c>
      <c r="X16" s="289">
        <f t="shared" si="0"/>
        <v>45983</v>
      </c>
      <c r="Y16" s="289">
        <f t="shared" si="0"/>
        <v>45984</v>
      </c>
      <c r="Z16" s="289">
        <f t="shared" si="0"/>
        <v>45985</v>
      </c>
      <c r="AA16" s="289">
        <f t="shared" si="0"/>
        <v>45986</v>
      </c>
      <c r="AB16" s="289">
        <f t="shared" si="0"/>
        <v>45987</v>
      </c>
      <c r="AC16" s="289">
        <f t="shared" si="0"/>
        <v>45988</v>
      </c>
      <c r="AD16" s="289">
        <f t="shared" si="0"/>
        <v>45989</v>
      </c>
      <c r="AE16" s="289">
        <f t="shared" si="0"/>
        <v>45990</v>
      </c>
      <c r="AF16" s="289">
        <f t="shared" si="0"/>
        <v>45991</v>
      </c>
      <c r="AG16" s="289">
        <f t="shared" ref="AG16:AI16" si="1">AG4</f>
        <v>45992</v>
      </c>
      <c r="AH16" s="289">
        <f t="shared" si="1"/>
        <v>45993</v>
      </c>
      <c r="AI16" s="289">
        <f t="shared" si="1"/>
        <v>45994</v>
      </c>
    </row>
    <row r="17" spans="1:35" s="76" customFormat="1" ht="27.75" customHeight="1" x14ac:dyDescent="0.2">
      <c r="A17" s="67"/>
      <c r="B17" s="289">
        <f t="shared" ref="B17:AF17" si="2">B5</f>
        <v>45961</v>
      </c>
      <c r="C17" s="289">
        <f t="shared" si="2"/>
        <v>45962</v>
      </c>
      <c r="D17" s="289">
        <f t="shared" si="2"/>
        <v>45963</v>
      </c>
      <c r="E17" s="289">
        <f t="shared" si="2"/>
        <v>45964</v>
      </c>
      <c r="F17" s="289">
        <f t="shared" si="2"/>
        <v>45965</v>
      </c>
      <c r="G17" s="289">
        <f t="shared" si="2"/>
        <v>45966</v>
      </c>
      <c r="H17" s="289">
        <f t="shared" si="2"/>
        <v>45967</v>
      </c>
      <c r="I17" s="289">
        <f t="shared" si="2"/>
        <v>45968</v>
      </c>
      <c r="J17" s="289">
        <f t="shared" si="2"/>
        <v>45969</v>
      </c>
      <c r="K17" s="289">
        <f t="shared" si="2"/>
        <v>45970</v>
      </c>
      <c r="L17" s="289">
        <f t="shared" si="2"/>
        <v>45971</v>
      </c>
      <c r="M17" s="289">
        <f t="shared" si="2"/>
        <v>45972</v>
      </c>
      <c r="N17" s="289">
        <f t="shared" si="2"/>
        <v>45973</v>
      </c>
      <c r="O17" s="289">
        <f t="shared" si="2"/>
        <v>45974</v>
      </c>
      <c r="P17" s="289">
        <f t="shared" si="2"/>
        <v>45975</v>
      </c>
      <c r="Q17" s="289">
        <f t="shared" si="2"/>
        <v>45976</v>
      </c>
      <c r="R17" s="289">
        <f t="shared" si="2"/>
        <v>45977</v>
      </c>
      <c r="S17" s="289">
        <f t="shared" si="2"/>
        <v>45978</v>
      </c>
      <c r="T17" s="289">
        <f t="shared" si="2"/>
        <v>45979</v>
      </c>
      <c r="U17" s="289">
        <f t="shared" si="2"/>
        <v>45980</v>
      </c>
      <c r="V17" s="289">
        <f t="shared" si="2"/>
        <v>45981</v>
      </c>
      <c r="W17" s="289">
        <f t="shared" si="2"/>
        <v>45982</v>
      </c>
      <c r="X17" s="289">
        <f t="shared" si="2"/>
        <v>45983</v>
      </c>
      <c r="Y17" s="289">
        <f t="shared" si="2"/>
        <v>45984</v>
      </c>
      <c r="Z17" s="289">
        <f t="shared" si="2"/>
        <v>45985</v>
      </c>
      <c r="AA17" s="289">
        <f t="shared" si="2"/>
        <v>45986</v>
      </c>
      <c r="AB17" s="289">
        <f t="shared" si="2"/>
        <v>45987</v>
      </c>
      <c r="AC17" s="289">
        <f t="shared" si="2"/>
        <v>45988</v>
      </c>
      <c r="AD17" s="289">
        <f t="shared" si="2"/>
        <v>45989</v>
      </c>
      <c r="AE17" s="289">
        <f t="shared" si="2"/>
        <v>45990</v>
      </c>
      <c r="AF17" s="289">
        <f t="shared" si="2"/>
        <v>45991</v>
      </c>
      <c r="AG17" s="289">
        <f t="shared" ref="AG17:AI17" si="3">AG5</f>
        <v>45992</v>
      </c>
      <c r="AH17" s="289">
        <f t="shared" si="3"/>
        <v>45993</v>
      </c>
      <c r="AI17" s="289">
        <f t="shared" si="3"/>
        <v>45994</v>
      </c>
    </row>
    <row r="18" spans="1:35" s="76" customFormat="1" x14ac:dyDescent="0.2">
      <c r="A18" s="73" t="s">
        <v>135</v>
      </c>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row>
    <row r="19" spans="1:35" s="76" customFormat="1" x14ac:dyDescent="0.2">
      <c r="A19" s="74" t="s">
        <v>142</v>
      </c>
      <c r="B19" s="269">
        <f t="shared" ref="B19:AF19" si="4">ROUNDUP(B7*0.87,)</f>
        <v>12876</v>
      </c>
      <c r="C19" s="269">
        <f t="shared" si="4"/>
        <v>12876</v>
      </c>
      <c r="D19" s="269">
        <f t="shared" si="4"/>
        <v>12876</v>
      </c>
      <c r="E19" s="269">
        <f t="shared" si="4"/>
        <v>10788</v>
      </c>
      <c r="F19" s="269">
        <f t="shared" si="4"/>
        <v>7047</v>
      </c>
      <c r="G19" s="269">
        <f t="shared" si="4"/>
        <v>7656</v>
      </c>
      <c r="H19" s="269">
        <f t="shared" si="4"/>
        <v>7047</v>
      </c>
      <c r="I19" s="269">
        <f t="shared" si="4"/>
        <v>8700</v>
      </c>
      <c r="J19" s="269">
        <f t="shared" si="4"/>
        <v>8700</v>
      </c>
      <c r="K19" s="269">
        <f t="shared" si="4"/>
        <v>5829</v>
      </c>
      <c r="L19" s="269">
        <f t="shared" si="4"/>
        <v>5829</v>
      </c>
      <c r="M19" s="269">
        <f t="shared" si="4"/>
        <v>5829</v>
      </c>
      <c r="N19" s="269">
        <f t="shared" si="4"/>
        <v>6438</v>
      </c>
      <c r="O19" s="269">
        <f t="shared" si="4"/>
        <v>5829</v>
      </c>
      <c r="P19" s="269">
        <f t="shared" si="4"/>
        <v>6438</v>
      </c>
      <c r="Q19" s="269">
        <f t="shared" si="4"/>
        <v>6438</v>
      </c>
      <c r="R19" s="269">
        <f t="shared" si="4"/>
        <v>7047</v>
      </c>
      <c r="S19" s="269">
        <f t="shared" si="4"/>
        <v>7656</v>
      </c>
      <c r="T19" s="269">
        <f t="shared" si="4"/>
        <v>7656</v>
      </c>
      <c r="U19" s="269">
        <f t="shared" si="4"/>
        <v>8700</v>
      </c>
      <c r="V19" s="269">
        <f t="shared" si="4"/>
        <v>8700</v>
      </c>
      <c r="W19" s="269">
        <f t="shared" si="4"/>
        <v>7047</v>
      </c>
      <c r="X19" s="269">
        <f t="shared" si="4"/>
        <v>7047</v>
      </c>
      <c r="Y19" s="269">
        <f t="shared" si="4"/>
        <v>5829</v>
      </c>
      <c r="Z19" s="269">
        <f t="shared" si="4"/>
        <v>5829</v>
      </c>
      <c r="AA19" s="269">
        <f t="shared" si="4"/>
        <v>5829</v>
      </c>
      <c r="AB19" s="269">
        <f t="shared" si="4"/>
        <v>5829</v>
      </c>
      <c r="AC19" s="269">
        <f t="shared" si="4"/>
        <v>5829</v>
      </c>
      <c r="AD19" s="269">
        <f t="shared" si="4"/>
        <v>6438</v>
      </c>
      <c r="AE19" s="269">
        <f t="shared" si="4"/>
        <v>6438</v>
      </c>
      <c r="AF19" s="269">
        <f t="shared" si="4"/>
        <v>5829</v>
      </c>
      <c r="AG19" s="269">
        <f t="shared" ref="AG19:AI19" si="5">ROUNDUP(AG7*0.87,)</f>
        <v>7569</v>
      </c>
      <c r="AH19" s="269">
        <f t="shared" si="5"/>
        <v>7569</v>
      </c>
      <c r="AI19" s="269">
        <f t="shared" si="5"/>
        <v>7569</v>
      </c>
    </row>
    <row r="20" spans="1:35" s="76" customFormat="1" x14ac:dyDescent="0.2">
      <c r="A20" s="95" t="s">
        <v>143</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row>
    <row r="21" spans="1:35" s="76" customFormat="1" x14ac:dyDescent="0.2">
      <c r="A21" s="74" t="s">
        <v>142</v>
      </c>
      <c r="B21" s="269">
        <f t="shared" ref="B21:AF21" si="6">ROUNDUP(B9*0.87,)</f>
        <v>14616</v>
      </c>
      <c r="C21" s="269">
        <f t="shared" si="6"/>
        <v>14616</v>
      </c>
      <c r="D21" s="269">
        <f t="shared" si="6"/>
        <v>14616</v>
      </c>
      <c r="E21" s="269">
        <f t="shared" si="6"/>
        <v>12528</v>
      </c>
      <c r="F21" s="269">
        <f t="shared" si="6"/>
        <v>8787</v>
      </c>
      <c r="G21" s="269">
        <f t="shared" si="6"/>
        <v>9396</v>
      </c>
      <c r="H21" s="269">
        <f t="shared" si="6"/>
        <v>8787</v>
      </c>
      <c r="I21" s="269">
        <f t="shared" si="6"/>
        <v>10440</v>
      </c>
      <c r="J21" s="269">
        <f t="shared" si="6"/>
        <v>10440</v>
      </c>
      <c r="K21" s="269">
        <f t="shared" si="6"/>
        <v>7569</v>
      </c>
      <c r="L21" s="269">
        <f t="shared" si="6"/>
        <v>7569</v>
      </c>
      <c r="M21" s="269">
        <f t="shared" si="6"/>
        <v>7569</v>
      </c>
      <c r="N21" s="269">
        <f t="shared" si="6"/>
        <v>8178</v>
      </c>
      <c r="O21" s="269">
        <f t="shared" si="6"/>
        <v>7569</v>
      </c>
      <c r="P21" s="269">
        <f t="shared" si="6"/>
        <v>8178</v>
      </c>
      <c r="Q21" s="269">
        <f t="shared" si="6"/>
        <v>8178</v>
      </c>
      <c r="R21" s="269">
        <f t="shared" si="6"/>
        <v>8787</v>
      </c>
      <c r="S21" s="269">
        <f t="shared" si="6"/>
        <v>9396</v>
      </c>
      <c r="T21" s="269">
        <f t="shared" si="6"/>
        <v>9396</v>
      </c>
      <c r="U21" s="269">
        <f t="shared" si="6"/>
        <v>10440</v>
      </c>
      <c r="V21" s="269">
        <f t="shared" si="6"/>
        <v>10440</v>
      </c>
      <c r="W21" s="269">
        <f t="shared" si="6"/>
        <v>8787</v>
      </c>
      <c r="X21" s="269">
        <f t="shared" si="6"/>
        <v>8787</v>
      </c>
      <c r="Y21" s="269">
        <f t="shared" si="6"/>
        <v>7569</v>
      </c>
      <c r="Z21" s="269">
        <f t="shared" si="6"/>
        <v>7569</v>
      </c>
      <c r="AA21" s="269">
        <f t="shared" si="6"/>
        <v>7569</v>
      </c>
      <c r="AB21" s="269">
        <f t="shared" si="6"/>
        <v>7569</v>
      </c>
      <c r="AC21" s="269">
        <f t="shared" si="6"/>
        <v>7569</v>
      </c>
      <c r="AD21" s="269">
        <f t="shared" si="6"/>
        <v>8178</v>
      </c>
      <c r="AE21" s="269">
        <f t="shared" si="6"/>
        <v>8178</v>
      </c>
      <c r="AF21" s="269">
        <f t="shared" si="6"/>
        <v>7569</v>
      </c>
      <c r="AG21" s="269">
        <f t="shared" ref="AG21:AI21" si="7">ROUNDUP(AG9*0.87,)</f>
        <v>10179</v>
      </c>
      <c r="AH21" s="269">
        <f t="shared" si="7"/>
        <v>10179</v>
      </c>
      <c r="AI21" s="269">
        <f t="shared" si="7"/>
        <v>10179</v>
      </c>
    </row>
    <row r="22" spans="1:35" s="76" customFormat="1" x14ac:dyDescent="0.2">
      <c r="A22" s="73" t="s">
        <v>134</v>
      </c>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row>
    <row r="23" spans="1:35" s="76" customFormat="1" x14ac:dyDescent="0.2">
      <c r="A23" s="74" t="s">
        <v>142</v>
      </c>
      <c r="B23" s="269">
        <f t="shared" ref="B23:AF23" si="8">ROUNDUP(B11*0.87,)</f>
        <v>20706</v>
      </c>
      <c r="C23" s="269">
        <f t="shared" si="8"/>
        <v>20706</v>
      </c>
      <c r="D23" s="269">
        <f t="shared" si="8"/>
        <v>20706</v>
      </c>
      <c r="E23" s="269">
        <f t="shared" si="8"/>
        <v>18618</v>
      </c>
      <c r="F23" s="269">
        <f t="shared" si="8"/>
        <v>14877</v>
      </c>
      <c r="G23" s="269">
        <f t="shared" si="8"/>
        <v>15486</v>
      </c>
      <c r="H23" s="269">
        <f t="shared" si="8"/>
        <v>14877</v>
      </c>
      <c r="I23" s="269">
        <f t="shared" si="8"/>
        <v>16530</v>
      </c>
      <c r="J23" s="269">
        <f t="shared" si="8"/>
        <v>16530</v>
      </c>
      <c r="K23" s="269">
        <f t="shared" si="8"/>
        <v>13659</v>
      </c>
      <c r="L23" s="269">
        <f t="shared" si="8"/>
        <v>13659</v>
      </c>
      <c r="M23" s="269">
        <f t="shared" si="8"/>
        <v>13659</v>
      </c>
      <c r="N23" s="269">
        <f t="shared" si="8"/>
        <v>14268</v>
      </c>
      <c r="O23" s="269">
        <f t="shared" si="8"/>
        <v>13659</v>
      </c>
      <c r="P23" s="269">
        <f t="shared" si="8"/>
        <v>14268</v>
      </c>
      <c r="Q23" s="269">
        <f t="shared" si="8"/>
        <v>14268</v>
      </c>
      <c r="R23" s="269">
        <f t="shared" si="8"/>
        <v>14877</v>
      </c>
      <c r="S23" s="269">
        <f t="shared" si="8"/>
        <v>15486</v>
      </c>
      <c r="T23" s="269">
        <f t="shared" si="8"/>
        <v>15486</v>
      </c>
      <c r="U23" s="269">
        <f t="shared" si="8"/>
        <v>16530</v>
      </c>
      <c r="V23" s="269">
        <f t="shared" si="8"/>
        <v>16530</v>
      </c>
      <c r="W23" s="269">
        <f t="shared" si="8"/>
        <v>14877</v>
      </c>
      <c r="X23" s="269">
        <f t="shared" si="8"/>
        <v>14877</v>
      </c>
      <c r="Y23" s="269">
        <f t="shared" si="8"/>
        <v>13659</v>
      </c>
      <c r="Z23" s="269">
        <f t="shared" si="8"/>
        <v>13659</v>
      </c>
      <c r="AA23" s="269">
        <f t="shared" si="8"/>
        <v>13659</v>
      </c>
      <c r="AB23" s="269">
        <f t="shared" si="8"/>
        <v>13659</v>
      </c>
      <c r="AC23" s="269">
        <f t="shared" si="8"/>
        <v>13659</v>
      </c>
      <c r="AD23" s="269">
        <f t="shared" si="8"/>
        <v>14268</v>
      </c>
      <c r="AE23" s="269">
        <f t="shared" si="8"/>
        <v>14268</v>
      </c>
      <c r="AF23" s="269">
        <f t="shared" si="8"/>
        <v>13659</v>
      </c>
      <c r="AG23" s="269">
        <f t="shared" ref="AG23:AI23" si="9">ROUNDUP(AG11*0.87,)</f>
        <v>15399</v>
      </c>
      <c r="AH23" s="269">
        <f t="shared" si="9"/>
        <v>15399</v>
      </c>
      <c r="AI23" s="269">
        <f t="shared" si="9"/>
        <v>15399</v>
      </c>
    </row>
    <row r="24" spans="1:35" s="76" customFormat="1" x14ac:dyDescent="0.2">
      <c r="A24" s="73" t="s">
        <v>136</v>
      </c>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row>
    <row r="25" spans="1:35" s="76" customFormat="1" x14ac:dyDescent="0.2">
      <c r="A25" s="74" t="s">
        <v>142</v>
      </c>
      <c r="B25" s="269">
        <f t="shared" ref="B25:AF25" si="10">ROUNDUP(B13*0.87,)</f>
        <v>25056</v>
      </c>
      <c r="C25" s="269">
        <f t="shared" si="10"/>
        <v>25056</v>
      </c>
      <c r="D25" s="269">
        <f t="shared" si="10"/>
        <v>25056</v>
      </c>
      <c r="E25" s="269">
        <f t="shared" si="10"/>
        <v>22968</v>
      </c>
      <c r="F25" s="269">
        <f t="shared" si="10"/>
        <v>19227</v>
      </c>
      <c r="G25" s="269">
        <f t="shared" si="10"/>
        <v>19836</v>
      </c>
      <c r="H25" s="269">
        <f t="shared" si="10"/>
        <v>19227</v>
      </c>
      <c r="I25" s="269">
        <f t="shared" si="10"/>
        <v>20880</v>
      </c>
      <c r="J25" s="269">
        <f t="shared" si="10"/>
        <v>20880</v>
      </c>
      <c r="K25" s="269">
        <f t="shared" si="10"/>
        <v>18009</v>
      </c>
      <c r="L25" s="269">
        <f t="shared" si="10"/>
        <v>18009</v>
      </c>
      <c r="M25" s="269">
        <f t="shared" si="10"/>
        <v>18009</v>
      </c>
      <c r="N25" s="269">
        <f t="shared" si="10"/>
        <v>18618</v>
      </c>
      <c r="O25" s="269">
        <f t="shared" si="10"/>
        <v>18009</v>
      </c>
      <c r="P25" s="269">
        <f t="shared" si="10"/>
        <v>18618</v>
      </c>
      <c r="Q25" s="269">
        <f t="shared" si="10"/>
        <v>18618</v>
      </c>
      <c r="R25" s="269">
        <f t="shared" si="10"/>
        <v>19227</v>
      </c>
      <c r="S25" s="269">
        <f t="shared" si="10"/>
        <v>19836</v>
      </c>
      <c r="T25" s="269">
        <f t="shared" si="10"/>
        <v>19836</v>
      </c>
      <c r="U25" s="269">
        <f t="shared" si="10"/>
        <v>20880</v>
      </c>
      <c r="V25" s="269">
        <f t="shared" si="10"/>
        <v>20880</v>
      </c>
      <c r="W25" s="269">
        <f t="shared" si="10"/>
        <v>19227</v>
      </c>
      <c r="X25" s="269">
        <f t="shared" si="10"/>
        <v>19227</v>
      </c>
      <c r="Y25" s="269">
        <f t="shared" si="10"/>
        <v>18009</v>
      </c>
      <c r="Z25" s="269">
        <f t="shared" si="10"/>
        <v>18009</v>
      </c>
      <c r="AA25" s="269">
        <f t="shared" si="10"/>
        <v>18009</v>
      </c>
      <c r="AB25" s="269">
        <f t="shared" si="10"/>
        <v>18009</v>
      </c>
      <c r="AC25" s="269">
        <f t="shared" si="10"/>
        <v>18009</v>
      </c>
      <c r="AD25" s="269">
        <f t="shared" si="10"/>
        <v>18618</v>
      </c>
      <c r="AE25" s="269">
        <f t="shared" si="10"/>
        <v>18618</v>
      </c>
      <c r="AF25" s="269">
        <f t="shared" si="10"/>
        <v>18009</v>
      </c>
      <c r="AG25" s="269">
        <f t="shared" ref="AG25:AI25" si="11">ROUNDUP(AG13*0.87,)</f>
        <v>19749</v>
      </c>
      <c r="AH25" s="269">
        <f t="shared" si="11"/>
        <v>19749</v>
      </c>
      <c r="AI25" s="269">
        <f t="shared" si="11"/>
        <v>19749</v>
      </c>
    </row>
    <row r="26" spans="1:35" s="271" customFormat="1" x14ac:dyDescent="0.2">
      <c r="A26" s="261" t="str">
        <f>'RO 2025 | COMMISSION'!A14</f>
        <v xml:space="preserve">Тариф доступен на период 01.10.25-03.12.25, включительно </v>
      </c>
      <c r="B26" s="273"/>
      <c r="C26" s="273"/>
      <c r="D26" s="273"/>
      <c r="E26" s="273"/>
      <c r="F26" s="273"/>
      <c r="G26" s="273"/>
      <c r="H26" s="273"/>
      <c r="I26" s="273"/>
      <c r="J26" s="273"/>
      <c r="K26" s="273"/>
      <c r="L26" s="273"/>
      <c r="M26" s="273"/>
      <c r="N26" s="273"/>
      <c r="O26" s="273"/>
    </row>
    <row r="27" spans="1:35" s="76" customFormat="1" ht="12.75" thickBot="1" x14ac:dyDescent="0.25">
      <c r="A27" s="328" t="str">
        <f>'RO 2025 | COMMISSION'!A15</f>
        <v xml:space="preserve">Тариф не доступен на период 01.11.25-02.11.25, включительно </v>
      </c>
    </row>
    <row r="28" spans="1:35" ht="12.75" thickBot="1" x14ac:dyDescent="0.25">
      <c r="A28" s="245" t="s">
        <v>127</v>
      </c>
    </row>
    <row r="29" spans="1:35" ht="13.35" customHeight="1" x14ac:dyDescent="0.2">
      <c r="A29" s="223" t="s">
        <v>128</v>
      </c>
    </row>
    <row r="30" spans="1:35" ht="13.35" customHeight="1" x14ac:dyDescent="0.2">
      <c r="A30" s="223" t="s">
        <v>129</v>
      </c>
    </row>
    <row r="31" spans="1:35" ht="12.6" customHeight="1" x14ac:dyDescent="0.2">
      <c r="A31" s="97" t="s">
        <v>130</v>
      </c>
    </row>
    <row r="32" spans="1:35" ht="13.35" customHeight="1" x14ac:dyDescent="0.2">
      <c r="A32" s="223" t="s">
        <v>243</v>
      </c>
    </row>
    <row r="33" spans="1:1" ht="11.45" customHeight="1" thickBot="1" x14ac:dyDescent="0.25">
      <c r="A33" s="223"/>
    </row>
    <row r="34" spans="1:1" ht="12.75" thickBot="1" x14ac:dyDescent="0.25">
      <c r="A34" s="245" t="s">
        <v>132</v>
      </c>
    </row>
    <row r="35" spans="1:1" ht="84" x14ac:dyDescent="0.2">
      <c r="A35" s="209" t="s">
        <v>158</v>
      </c>
    </row>
  </sheetData>
  <pageMargins left="0.7" right="0.7" top="0.75" bottom="0.75" header="0.3" footer="0.3"/>
  <pageSetup paperSize="9"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35"/>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65" customWidth="1"/>
    <col min="2" max="2" width="8.7109375" style="65" customWidth="1"/>
    <col min="3" max="3" width="8.7109375" style="65" hidden="1" customWidth="1"/>
    <col min="4" max="4" width="0" style="65" hidden="1" customWidth="1"/>
    <col min="5" max="16384" width="9" style="65"/>
  </cols>
  <sheetData>
    <row r="1" spans="1:35" s="203" customFormat="1" ht="12" customHeight="1" x14ac:dyDescent="0.2">
      <c r="A1" s="68" t="s">
        <v>133</v>
      </c>
    </row>
    <row r="2" spans="1:35" s="203" customFormat="1" ht="12" customHeight="1" x14ac:dyDescent="0.2">
      <c r="A2" s="207" t="s">
        <v>141</v>
      </c>
    </row>
    <row r="3" spans="1:35" s="203" customFormat="1" ht="11.1" customHeight="1" x14ac:dyDescent="0.2">
      <c r="A3" s="207"/>
    </row>
    <row r="4" spans="1:35" s="203" customFormat="1" ht="16.5" customHeight="1" x14ac:dyDescent="0.2">
      <c r="A4" s="207" t="s">
        <v>125</v>
      </c>
      <c r="B4" s="279">
        <f>'RO 2025 | COMMISSION'!B4</f>
        <v>45961</v>
      </c>
      <c r="C4" s="279">
        <f>'RO 2025 | COMMISSION'!C4</f>
        <v>45962</v>
      </c>
      <c r="D4" s="279">
        <f>'RO 2025 | COMMISSION'!D4</f>
        <v>45963</v>
      </c>
      <c r="E4" s="279">
        <f>'RO 2025 | COMMISSION'!E4</f>
        <v>45964</v>
      </c>
      <c r="F4" s="279">
        <f>'RO 2025 | COMMISSION'!F4</f>
        <v>45965</v>
      </c>
      <c r="G4" s="279">
        <f>'RO 2025 | COMMISSION'!G4</f>
        <v>45966</v>
      </c>
      <c r="H4" s="279">
        <f>'RO 2025 | COMMISSION'!H4</f>
        <v>45967</v>
      </c>
      <c r="I4" s="279">
        <f>'RO 2025 | COMMISSION'!I4</f>
        <v>45968</v>
      </c>
      <c r="J4" s="279">
        <f>'RO 2025 | COMMISSION'!J4</f>
        <v>45969</v>
      </c>
      <c r="K4" s="279">
        <f>'RO 2025 | COMMISSION'!K4</f>
        <v>45970</v>
      </c>
      <c r="L4" s="279">
        <f>'RO 2025 | COMMISSION'!L4</f>
        <v>45971</v>
      </c>
      <c r="M4" s="279">
        <f>'RO 2025 | COMMISSION'!M4</f>
        <v>45972</v>
      </c>
      <c r="N4" s="279">
        <f>'RO 2025 | COMMISSION'!N4</f>
        <v>45973</v>
      </c>
      <c r="O4" s="279">
        <f>'RO 2025 | COMMISSION'!O4</f>
        <v>45974</v>
      </c>
      <c r="P4" s="279">
        <f>'RO 2025 | COMMISSION'!P4</f>
        <v>45975</v>
      </c>
      <c r="Q4" s="279">
        <f>'RO 2025 | COMMISSION'!Q4</f>
        <v>45976</v>
      </c>
      <c r="R4" s="279">
        <f>'RO 2025 | COMMISSION'!R4</f>
        <v>45977</v>
      </c>
      <c r="S4" s="279">
        <f>'RO 2025 | COMMISSION'!S4</f>
        <v>45978</v>
      </c>
      <c r="T4" s="279">
        <f>'RO 2025 | COMMISSION'!T4</f>
        <v>45979</v>
      </c>
      <c r="U4" s="279">
        <f>'RO 2025 | COMMISSION'!U4</f>
        <v>45980</v>
      </c>
      <c r="V4" s="279">
        <f>'RO 2025 | COMMISSION'!V4</f>
        <v>45981</v>
      </c>
      <c r="W4" s="279">
        <f>'RO 2025 | COMMISSION'!W4</f>
        <v>45982</v>
      </c>
      <c r="X4" s="279">
        <f>'RO 2025 | COMMISSION'!X4</f>
        <v>45983</v>
      </c>
      <c r="Y4" s="279">
        <f>'RO 2025 | COMMISSION'!Y4</f>
        <v>45984</v>
      </c>
      <c r="Z4" s="279">
        <f>'RO 2025 | COMMISSION'!Z4</f>
        <v>45985</v>
      </c>
      <c r="AA4" s="279">
        <f>'RO 2025 | COMMISSION'!AA4</f>
        <v>45986</v>
      </c>
      <c r="AB4" s="279">
        <f>'RO 2025 | COMMISSION'!AB4</f>
        <v>45987</v>
      </c>
      <c r="AC4" s="279">
        <f>'RO 2025 | COMMISSION'!AC4</f>
        <v>45988</v>
      </c>
      <c r="AD4" s="279">
        <f>'RO 2025 | COMMISSION'!AD4</f>
        <v>45989</v>
      </c>
      <c r="AE4" s="279">
        <f>'RO 2025 | COMMISSION'!AE4</f>
        <v>45990</v>
      </c>
      <c r="AF4" s="279">
        <f>'RO 2025 | COMMISSION'!AF4</f>
        <v>45991</v>
      </c>
      <c r="AG4" s="279">
        <f>'RO 2025 | COMMISSION'!AG4</f>
        <v>45992</v>
      </c>
      <c r="AH4" s="279">
        <f>'RO 2025 | COMMISSION'!AH4</f>
        <v>45993</v>
      </c>
      <c r="AI4" s="279">
        <f>'RO 2025 | COMMISSION'!AI4</f>
        <v>45994</v>
      </c>
    </row>
    <row r="5" spans="1:35" s="100" customFormat="1" ht="24" customHeight="1" x14ac:dyDescent="0.15">
      <c r="A5" s="99"/>
      <c r="B5" s="279">
        <f>'RO 2025 | COMMISSION'!B5</f>
        <v>45961</v>
      </c>
      <c r="C5" s="279">
        <f>'RO 2025 | COMMISSION'!C5</f>
        <v>45962</v>
      </c>
      <c r="D5" s="279">
        <f>'RO 2025 | COMMISSION'!D5</f>
        <v>45963</v>
      </c>
      <c r="E5" s="279">
        <f>'RO 2025 | COMMISSION'!E5</f>
        <v>45964</v>
      </c>
      <c r="F5" s="279">
        <f>'RO 2025 | COMMISSION'!F5</f>
        <v>45965</v>
      </c>
      <c r="G5" s="279">
        <f>'RO 2025 | COMMISSION'!G5</f>
        <v>45966</v>
      </c>
      <c r="H5" s="279">
        <f>'RO 2025 | COMMISSION'!H5</f>
        <v>45967</v>
      </c>
      <c r="I5" s="279">
        <f>'RO 2025 | COMMISSION'!I5</f>
        <v>45968</v>
      </c>
      <c r="J5" s="279">
        <f>'RO 2025 | COMMISSION'!J5</f>
        <v>45969</v>
      </c>
      <c r="K5" s="279">
        <f>'RO 2025 | COMMISSION'!K5</f>
        <v>45970</v>
      </c>
      <c r="L5" s="279">
        <f>'RO 2025 | COMMISSION'!L5</f>
        <v>45971</v>
      </c>
      <c r="M5" s="279">
        <f>'RO 2025 | COMMISSION'!M5</f>
        <v>45972</v>
      </c>
      <c r="N5" s="279">
        <f>'RO 2025 | COMMISSION'!N5</f>
        <v>45973</v>
      </c>
      <c r="O5" s="279">
        <f>'RO 2025 | COMMISSION'!O5</f>
        <v>45974</v>
      </c>
      <c r="P5" s="279">
        <f>'RO 2025 | COMMISSION'!P5</f>
        <v>45975</v>
      </c>
      <c r="Q5" s="279">
        <f>'RO 2025 | COMMISSION'!Q5</f>
        <v>45976</v>
      </c>
      <c r="R5" s="279">
        <f>'RO 2025 | COMMISSION'!R5</f>
        <v>45977</v>
      </c>
      <c r="S5" s="279">
        <f>'RO 2025 | COMMISSION'!S5</f>
        <v>45978</v>
      </c>
      <c r="T5" s="279">
        <f>'RO 2025 | COMMISSION'!T5</f>
        <v>45979</v>
      </c>
      <c r="U5" s="279">
        <f>'RO 2025 | COMMISSION'!U5</f>
        <v>45980</v>
      </c>
      <c r="V5" s="279">
        <f>'RO 2025 | COMMISSION'!V5</f>
        <v>45981</v>
      </c>
      <c r="W5" s="279">
        <f>'RO 2025 | COMMISSION'!W5</f>
        <v>45982</v>
      </c>
      <c r="X5" s="279">
        <f>'RO 2025 | COMMISSION'!X5</f>
        <v>45983</v>
      </c>
      <c r="Y5" s="279">
        <f>'RO 2025 | COMMISSION'!Y5</f>
        <v>45984</v>
      </c>
      <c r="Z5" s="279">
        <f>'RO 2025 | COMMISSION'!Z5</f>
        <v>45985</v>
      </c>
      <c r="AA5" s="279">
        <f>'RO 2025 | COMMISSION'!AA5</f>
        <v>45986</v>
      </c>
      <c r="AB5" s="279">
        <f>'RO 2025 | COMMISSION'!AB5</f>
        <v>45987</v>
      </c>
      <c r="AC5" s="279">
        <f>'RO 2025 | COMMISSION'!AC5</f>
        <v>45988</v>
      </c>
      <c r="AD5" s="279">
        <f>'RO 2025 | COMMISSION'!AD5</f>
        <v>45989</v>
      </c>
      <c r="AE5" s="279">
        <f>'RO 2025 | COMMISSION'!AE5</f>
        <v>45990</v>
      </c>
      <c r="AF5" s="279">
        <f>'RO 2025 | COMMISSION'!AF5</f>
        <v>45991</v>
      </c>
      <c r="AG5" s="279">
        <f>'RO 2025 | COMMISSION'!AG5</f>
        <v>45992</v>
      </c>
      <c r="AH5" s="279">
        <f>'RO 2025 | COMMISSION'!AH5</f>
        <v>45993</v>
      </c>
      <c r="AI5" s="279">
        <f>'RO 2025 | COMMISSION'!AI5</f>
        <v>45994</v>
      </c>
    </row>
    <row r="6" spans="1:35" s="76" customFormat="1" x14ac:dyDescent="0.2">
      <c r="A6" s="73" t="s">
        <v>135</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35" s="76" customFormat="1" x14ac:dyDescent="0.2">
      <c r="A7" s="74" t="s">
        <v>142</v>
      </c>
      <c r="B7" s="269">
        <f>'RO 2025 | COMMISSION'!B7</f>
        <v>14800</v>
      </c>
      <c r="C7" s="269">
        <f>'RO 2025 | COMMISSION'!C7</f>
        <v>14800</v>
      </c>
      <c r="D7" s="269">
        <f>'RO 2025 | COMMISSION'!D7</f>
        <v>14800</v>
      </c>
      <c r="E7" s="269">
        <f>'RO 2025 | COMMISSION'!E7</f>
        <v>12400</v>
      </c>
      <c r="F7" s="269">
        <f>'RO 2025 | COMMISSION'!F7</f>
        <v>8100</v>
      </c>
      <c r="G7" s="269">
        <f>'RO 2025 | COMMISSION'!G7</f>
        <v>8800</v>
      </c>
      <c r="H7" s="269">
        <f>'RO 2025 | COMMISSION'!H7</f>
        <v>8100</v>
      </c>
      <c r="I7" s="269">
        <f>'RO 2025 | COMMISSION'!I7</f>
        <v>10000</v>
      </c>
      <c r="J7" s="269">
        <f>'RO 2025 | COMMISSION'!J7</f>
        <v>10000</v>
      </c>
      <c r="K7" s="269">
        <f>'RO 2025 | COMMISSION'!K7</f>
        <v>6700</v>
      </c>
      <c r="L7" s="269">
        <f>'RO 2025 | COMMISSION'!L7</f>
        <v>6700</v>
      </c>
      <c r="M7" s="269">
        <f>'RO 2025 | COMMISSION'!M7</f>
        <v>6700</v>
      </c>
      <c r="N7" s="269">
        <f>'RO 2025 | COMMISSION'!N7</f>
        <v>7400</v>
      </c>
      <c r="O7" s="269">
        <f>'RO 2025 | COMMISSION'!O7</f>
        <v>6700</v>
      </c>
      <c r="P7" s="269">
        <f>'RO 2025 | COMMISSION'!P7</f>
        <v>7400</v>
      </c>
      <c r="Q7" s="269">
        <f>'RO 2025 | COMMISSION'!Q7</f>
        <v>7400</v>
      </c>
      <c r="R7" s="269">
        <f>'RO 2025 | COMMISSION'!R7</f>
        <v>8100</v>
      </c>
      <c r="S7" s="269">
        <f>'RO 2025 | COMMISSION'!S7</f>
        <v>8800</v>
      </c>
      <c r="T7" s="269">
        <f>'RO 2025 | COMMISSION'!T7</f>
        <v>8800</v>
      </c>
      <c r="U7" s="269">
        <f>'RO 2025 | COMMISSION'!U7</f>
        <v>10000</v>
      </c>
      <c r="V7" s="269">
        <f>'RO 2025 | COMMISSION'!V7</f>
        <v>10000</v>
      </c>
      <c r="W7" s="269">
        <f>'RO 2025 | COMMISSION'!W7</f>
        <v>8100</v>
      </c>
      <c r="X7" s="269">
        <f>'RO 2025 | COMMISSION'!X7</f>
        <v>8100</v>
      </c>
      <c r="Y7" s="269">
        <f>'RO 2025 | COMMISSION'!Y7</f>
        <v>6700</v>
      </c>
      <c r="Z7" s="269">
        <f>'RO 2025 | COMMISSION'!Z7</f>
        <v>6700</v>
      </c>
      <c r="AA7" s="269">
        <f>'RO 2025 | COMMISSION'!AA7</f>
        <v>6700</v>
      </c>
      <c r="AB7" s="269">
        <f>'RO 2025 | COMMISSION'!AB7</f>
        <v>6700</v>
      </c>
      <c r="AC7" s="269">
        <f>'RO 2025 | COMMISSION'!AC7</f>
        <v>6700</v>
      </c>
      <c r="AD7" s="269">
        <f>'RO 2025 | COMMISSION'!AD7</f>
        <v>7400</v>
      </c>
      <c r="AE7" s="269">
        <f>'RO 2025 | COMMISSION'!AE7</f>
        <v>7400</v>
      </c>
      <c r="AF7" s="269">
        <f>'RO 2025 | COMMISSION'!AF7</f>
        <v>6700</v>
      </c>
      <c r="AG7" s="269">
        <f>'RO 2025 | COMMISSION'!AG7</f>
        <v>8700</v>
      </c>
      <c r="AH7" s="269">
        <f>'RO 2025 | COMMISSION'!AH7</f>
        <v>8700</v>
      </c>
      <c r="AI7" s="269">
        <f>'RO 2025 | COMMISSION'!AI7</f>
        <v>8700</v>
      </c>
    </row>
    <row r="8" spans="1:35" s="76" customFormat="1" x14ac:dyDescent="0.2">
      <c r="A8" s="95" t="s">
        <v>143</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35" s="76" customFormat="1" x14ac:dyDescent="0.2">
      <c r="A9" s="74" t="s">
        <v>142</v>
      </c>
      <c r="B9" s="269">
        <f>'RO 2025 | COMMISSION'!B9</f>
        <v>16800</v>
      </c>
      <c r="C9" s="269">
        <f>'RO 2025 | COMMISSION'!C9</f>
        <v>16800</v>
      </c>
      <c r="D9" s="269">
        <f>'RO 2025 | COMMISSION'!D9</f>
        <v>16800</v>
      </c>
      <c r="E9" s="269">
        <f>'RO 2025 | COMMISSION'!E9</f>
        <v>14400</v>
      </c>
      <c r="F9" s="269">
        <f>'RO 2025 | COMMISSION'!F9</f>
        <v>10100</v>
      </c>
      <c r="G9" s="269">
        <f>'RO 2025 | COMMISSION'!G9</f>
        <v>10800</v>
      </c>
      <c r="H9" s="269">
        <f>'RO 2025 | COMMISSION'!H9</f>
        <v>10100</v>
      </c>
      <c r="I9" s="269">
        <f>'RO 2025 | COMMISSION'!I9</f>
        <v>12000</v>
      </c>
      <c r="J9" s="269">
        <f>'RO 2025 | COMMISSION'!J9</f>
        <v>12000</v>
      </c>
      <c r="K9" s="269">
        <f>'RO 2025 | COMMISSION'!K9</f>
        <v>8700</v>
      </c>
      <c r="L9" s="269">
        <f>'RO 2025 | COMMISSION'!L9</f>
        <v>8700</v>
      </c>
      <c r="M9" s="269">
        <f>'RO 2025 | COMMISSION'!M9</f>
        <v>8700</v>
      </c>
      <c r="N9" s="269">
        <f>'RO 2025 | COMMISSION'!N9</f>
        <v>9400</v>
      </c>
      <c r="O9" s="269">
        <f>'RO 2025 | COMMISSION'!O9</f>
        <v>8700</v>
      </c>
      <c r="P9" s="269">
        <f>'RO 2025 | COMMISSION'!P9</f>
        <v>9400</v>
      </c>
      <c r="Q9" s="269">
        <f>'RO 2025 | COMMISSION'!Q9</f>
        <v>9400</v>
      </c>
      <c r="R9" s="269">
        <f>'RO 2025 | COMMISSION'!R9</f>
        <v>10100</v>
      </c>
      <c r="S9" s="269">
        <f>'RO 2025 | COMMISSION'!S9</f>
        <v>10800</v>
      </c>
      <c r="T9" s="269">
        <f>'RO 2025 | COMMISSION'!T9</f>
        <v>10800</v>
      </c>
      <c r="U9" s="269">
        <f>'RO 2025 | COMMISSION'!U9</f>
        <v>12000</v>
      </c>
      <c r="V9" s="269">
        <f>'RO 2025 | COMMISSION'!V9</f>
        <v>12000</v>
      </c>
      <c r="W9" s="269">
        <f>'RO 2025 | COMMISSION'!W9</f>
        <v>10100</v>
      </c>
      <c r="X9" s="269">
        <f>'RO 2025 | COMMISSION'!X9</f>
        <v>10100</v>
      </c>
      <c r="Y9" s="269">
        <f>'RO 2025 | COMMISSION'!Y9</f>
        <v>8700</v>
      </c>
      <c r="Z9" s="269">
        <f>'RO 2025 | COMMISSION'!Z9</f>
        <v>8700</v>
      </c>
      <c r="AA9" s="269">
        <f>'RO 2025 | COMMISSION'!AA9</f>
        <v>8700</v>
      </c>
      <c r="AB9" s="269">
        <f>'RO 2025 | COMMISSION'!AB9</f>
        <v>8700</v>
      </c>
      <c r="AC9" s="269">
        <f>'RO 2025 | COMMISSION'!AC9</f>
        <v>8700</v>
      </c>
      <c r="AD9" s="269">
        <f>'RO 2025 | COMMISSION'!AD9</f>
        <v>9400</v>
      </c>
      <c r="AE9" s="269">
        <f>'RO 2025 | COMMISSION'!AE9</f>
        <v>9400</v>
      </c>
      <c r="AF9" s="269">
        <f>'RO 2025 | COMMISSION'!AF9</f>
        <v>8700</v>
      </c>
      <c r="AG9" s="269">
        <f>'RO 2025 | COMMISSION'!AG9</f>
        <v>11700</v>
      </c>
      <c r="AH9" s="269">
        <f>'RO 2025 | COMMISSION'!AH9</f>
        <v>11700</v>
      </c>
      <c r="AI9" s="269">
        <f>'RO 2025 | COMMISSION'!AI9</f>
        <v>11700</v>
      </c>
    </row>
    <row r="10" spans="1:35" s="76" customFormat="1" x14ac:dyDescent="0.2">
      <c r="A10" s="73" t="s">
        <v>134</v>
      </c>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row>
    <row r="11" spans="1:35" s="76" customFormat="1" x14ac:dyDescent="0.2">
      <c r="A11" s="74" t="s">
        <v>142</v>
      </c>
      <c r="B11" s="269">
        <f>'RO 2025 | COMMISSION'!B11</f>
        <v>23800</v>
      </c>
      <c r="C11" s="269">
        <f>'RO 2025 | COMMISSION'!C11</f>
        <v>23800</v>
      </c>
      <c r="D11" s="269">
        <f>'RO 2025 | COMMISSION'!D11</f>
        <v>23800</v>
      </c>
      <c r="E11" s="269">
        <f>'RO 2025 | COMMISSION'!E11</f>
        <v>21400</v>
      </c>
      <c r="F11" s="269">
        <f>'RO 2025 | COMMISSION'!F11</f>
        <v>17100</v>
      </c>
      <c r="G11" s="269">
        <f>'RO 2025 | COMMISSION'!G11</f>
        <v>17800</v>
      </c>
      <c r="H11" s="269">
        <f>'RO 2025 | COMMISSION'!H11</f>
        <v>17100</v>
      </c>
      <c r="I11" s="269">
        <f>'RO 2025 | COMMISSION'!I11</f>
        <v>19000</v>
      </c>
      <c r="J11" s="269">
        <f>'RO 2025 | COMMISSION'!J11</f>
        <v>19000</v>
      </c>
      <c r="K11" s="269">
        <f>'RO 2025 | COMMISSION'!K11</f>
        <v>15700</v>
      </c>
      <c r="L11" s="269">
        <f>'RO 2025 | COMMISSION'!L11</f>
        <v>15700</v>
      </c>
      <c r="M11" s="269">
        <f>'RO 2025 | COMMISSION'!M11</f>
        <v>15700</v>
      </c>
      <c r="N11" s="269">
        <f>'RO 2025 | COMMISSION'!N11</f>
        <v>16400</v>
      </c>
      <c r="O11" s="269">
        <f>'RO 2025 | COMMISSION'!O11</f>
        <v>15700</v>
      </c>
      <c r="P11" s="269">
        <f>'RO 2025 | COMMISSION'!P11</f>
        <v>16400</v>
      </c>
      <c r="Q11" s="269">
        <f>'RO 2025 | COMMISSION'!Q11</f>
        <v>16400</v>
      </c>
      <c r="R11" s="269">
        <f>'RO 2025 | COMMISSION'!R11</f>
        <v>17100</v>
      </c>
      <c r="S11" s="269">
        <f>'RO 2025 | COMMISSION'!S11</f>
        <v>17800</v>
      </c>
      <c r="T11" s="269">
        <f>'RO 2025 | COMMISSION'!T11</f>
        <v>17800</v>
      </c>
      <c r="U11" s="269">
        <f>'RO 2025 | COMMISSION'!U11</f>
        <v>19000</v>
      </c>
      <c r="V11" s="269">
        <f>'RO 2025 | COMMISSION'!V11</f>
        <v>19000</v>
      </c>
      <c r="W11" s="269">
        <f>'RO 2025 | COMMISSION'!W11</f>
        <v>17100</v>
      </c>
      <c r="X11" s="269">
        <f>'RO 2025 | COMMISSION'!X11</f>
        <v>17100</v>
      </c>
      <c r="Y11" s="269">
        <f>'RO 2025 | COMMISSION'!Y11</f>
        <v>15700</v>
      </c>
      <c r="Z11" s="269">
        <f>'RO 2025 | COMMISSION'!Z11</f>
        <v>15700</v>
      </c>
      <c r="AA11" s="269">
        <f>'RO 2025 | COMMISSION'!AA11</f>
        <v>15700</v>
      </c>
      <c r="AB11" s="269">
        <f>'RO 2025 | COMMISSION'!AB11</f>
        <v>15700</v>
      </c>
      <c r="AC11" s="269">
        <f>'RO 2025 | COMMISSION'!AC11</f>
        <v>15700</v>
      </c>
      <c r="AD11" s="269">
        <f>'RO 2025 | COMMISSION'!AD11</f>
        <v>16400</v>
      </c>
      <c r="AE11" s="269">
        <f>'RO 2025 | COMMISSION'!AE11</f>
        <v>16400</v>
      </c>
      <c r="AF11" s="269">
        <f>'RO 2025 | COMMISSION'!AF11</f>
        <v>15700</v>
      </c>
      <c r="AG11" s="269">
        <f>'RO 2025 | COMMISSION'!AG11</f>
        <v>17700</v>
      </c>
      <c r="AH11" s="269">
        <f>'RO 2025 | COMMISSION'!AH11</f>
        <v>17700</v>
      </c>
      <c r="AI11" s="269">
        <f>'RO 2025 | COMMISSION'!AI11</f>
        <v>17700</v>
      </c>
    </row>
    <row r="12" spans="1:35" s="76" customFormat="1" x14ac:dyDescent="0.2">
      <c r="A12" s="73" t="s">
        <v>136</v>
      </c>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row>
    <row r="13" spans="1:35" s="76" customFormat="1" ht="10.35" customHeight="1" x14ac:dyDescent="0.2">
      <c r="A13" s="74" t="s">
        <v>142</v>
      </c>
      <c r="B13" s="269">
        <f>'RO 2025 | COMMISSION'!B13</f>
        <v>28800</v>
      </c>
      <c r="C13" s="269">
        <f>'RO 2025 | COMMISSION'!C13</f>
        <v>28800</v>
      </c>
      <c r="D13" s="269">
        <f>'RO 2025 | COMMISSION'!D13</f>
        <v>28800</v>
      </c>
      <c r="E13" s="269">
        <f>'RO 2025 | COMMISSION'!E13</f>
        <v>26400</v>
      </c>
      <c r="F13" s="269">
        <f>'RO 2025 | COMMISSION'!F13</f>
        <v>22100</v>
      </c>
      <c r="G13" s="269">
        <f>'RO 2025 | COMMISSION'!G13</f>
        <v>22800</v>
      </c>
      <c r="H13" s="269">
        <f>'RO 2025 | COMMISSION'!H13</f>
        <v>22100</v>
      </c>
      <c r="I13" s="269">
        <f>'RO 2025 | COMMISSION'!I13</f>
        <v>24000</v>
      </c>
      <c r="J13" s="269">
        <f>'RO 2025 | COMMISSION'!J13</f>
        <v>24000</v>
      </c>
      <c r="K13" s="269">
        <f>'RO 2025 | COMMISSION'!K13</f>
        <v>20700</v>
      </c>
      <c r="L13" s="269">
        <f>'RO 2025 | COMMISSION'!L13</f>
        <v>20700</v>
      </c>
      <c r="M13" s="269">
        <f>'RO 2025 | COMMISSION'!M13</f>
        <v>20700</v>
      </c>
      <c r="N13" s="269">
        <f>'RO 2025 | COMMISSION'!N13</f>
        <v>21400</v>
      </c>
      <c r="O13" s="269">
        <f>'RO 2025 | COMMISSION'!O13</f>
        <v>20700</v>
      </c>
      <c r="P13" s="269">
        <f>'RO 2025 | COMMISSION'!P13</f>
        <v>21400</v>
      </c>
      <c r="Q13" s="269">
        <f>'RO 2025 | COMMISSION'!Q13</f>
        <v>21400</v>
      </c>
      <c r="R13" s="269">
        <f>'RO 2025 | COMMISSION'!R13</f>
        <v>22100</v>
      </c>
      <c r="S13" s="269">
        <f>'RO 2025 | COMMISSION'!S13</f>
        <v>22800</v>
      </c>
      <c r="T13" s="269">
        <f>'RO 2025 | COMMISSION'!T13</f>
        <v>22800</v>
      </c>
      <c r="U13" s="269">
        <f>'RO 2025 | COMMISSION'!U13</f>
        <v>24000</v>
      </c>
      <c r="V13" s="269">
        <f>'RO 2025 | COMMISSION'!V13</f>
        <v>24000</v>
      </c>
      <c r="W13" s="269">
        <f>'RO 2025 | COMMISSION'!W13</f>
        <v>22100</v>
      </c>
      <c r="X13" s="269">
        <f>'RO 2025 | COMMISSION'!X13</f>
        <v>22100</v>
      </c>
      <c r="Y13" s="269">
        <f>'RO 2025 | COMMISSION'!Y13</f>
        <v>20700</v>
      </c>
      <c r="Z13" s="269">
        <f>'RO 2025 | COMMISSION'!Z13</f>
        <v>20700</v>
      </c>
      <c r="AA13" s="269">
        <f>'RO 2025 | COMMISSION'!AA13</f>
        <v>20700</v>
      </c>
      <c r="AB13" s="269">
        <f>'RO 2025 | COMMISSION'!AB13</f>
        <v>20700</v>
      </c>
      <c r="AC13" s="269">
        <f>'RO 2025 | COMMISSION'!AC13</f>
        <v>20700</v>
      </c>
      <c r="AD13" s="269">
        <f>'RO 2025 | COMMISSION'!AD13</f>
        <v>21400</v>
      </c>
      <c r="AE13" s="269">
        <f>'RO 2025 | COMMISSION'!AE13</f>
        <v>21400</v>
      </c>
      <c r="AF13" s="269">
        <f>'RO 2025 | COMMISSION'!AF13</f>
        <v>20700</v>
      </c>
      <c r="AG13" s="269">
        <f>'RO 2025 | COMMISSION'!AG13</f>
        <v>22700</v>
      </c>
      <c r="AH13" s="269">
        <f>'RO 2025 | COMMISSION'!AH13</f>
        <v>22700</v>
      </c>
      <c r="AI13" s="269">
        <f>'RO 2025 | COMMISSION'!AI13</f>
        <v>22700</v>
      </c>
    </row>
    <row r="14" spans="1:35" s="76" customFormat="1" ht="10.35" customHeight="1" x14ac:dyDescent="0.2">
      <c r="A14" s="82"/>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row>
    <row r="15" spans="1:35" s="76" customFormat="1" ht="10.35" customHeight="1" x14ac:dyDescent="0.2">
      <c r="A15" s="82"/>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row>
    <row r="16" spans="1:35" s="76" customFormat="1" ht="19.5" customHeight="1" x14ac:dyDescent="0.2">
      <c r="A16" s="146" t="s">
        <v>159</v>
      </c>
      <c r="B16" s="289">
        <f t="shared" ref="B16:AG16" si="0">B4</f>
        <v>45961</v>
      </c>
      <c r="C16" s="289">
        <f t="shared" si="0"/>
        <v>45962</v>
      </c>
      <c r="D16" s="289">
        <f t="shared" si="0"/>
        <v>45963</v>
      </c>
      <c r="E16" s="289">
        <f t="shared" si="0"/>
        <v>45964</v>
      </c>
      <c r="F16" s="289">
        <f t="shared" si="0"/>
        <v>45965</v>
      </c>
      <c r="G16" s="289">
        <f t="shared" si="0"/>
        <v>45966</v>
      </c>
      <c r="H16" s="289">
        <f t="shared" si="0"/>
        <v>45967</v>
      </c>
      <c r="I16" s="289">
        <f t="shared" si="0"/>
        <v>45968</v>
      </c>
      <c r="J16" s="289">
        <f t="shared" si="0"/>
        <v>45969</v>
      </c>
      <c r="K16" s="289">
        <f t="shared" si="0"/>
        <v>45970</v>
      </c>
      <c r="L16" s="289">
        <f t="shared" si="0"/>
        <v>45971</v>
      </c>
      <c r="M16" s="289">
        <f t="shared" si="0"/>
        <v>45972</v>
      </c>
      <c r="N16" s="289">
        <f t="shared" si="0"/>
        <v>45973</v>
      </c>
      <c r="O16" s="289">
        <f t="shared" si="0"/>
        <v>45974</v>
      </c>
      <c r="P16" s="289">
        <f t="shared" si="0"/>
        <v>45975</v>
      </c>
      <c r="Q16" s="289">
        <f t="shared" si="0"/>
        <v>45976</v>
      </c>
      <c r="R16" s="289">
        <f t="shared" si="0"/>
        <v>45977</v>
      </c>
      <c r="S16" s="289">
        <f t="shared" si="0"/>
        <v>45978</v>
      </c>
      <c r="T16" s="289">
        <f t="shared" si="0"/>
        <v>45979</v>
      </c>
      <c r="U16" s="289">
        <f t="shared" si="0"/>
        <v>45980</v>
      </c>
      <c r="V16" s="289">
        <f t="shared" si="0"/>
        <v>45981</v>
      </c>
      <c r="W16" s="289">
        <f t="shared" si="0"/>
        <v>45982</v>
      </c>
      <c r="X16" s="289">
        <f t="shared" si="0"/>
        <v>45983</v>
      </c>
      <c r="Y16" s="289">
        <f t="shared" si="0"/>
        <v>45984</v>
      </c>
      <c r="Z16" s="289">
        <f t="shared" si="0"/>
        <v>45985</v>
      </c>
      <c r="AA16" s="289">
        <f t="shared" si="0"/>
        <v>45986</v>
      </c>
      <c r="AB16" s="289">
        <f t="shared" si="0"/>
        <v>45987</v>
      </c>
      <c r="AC16" s="289">
        <f t="shared" si="0"/>
        <v>45988</v>
      </c>
      <c r="AD16" s="289">
        <f t="shared" si="0"/>
        <v>45989</v>
      </c>
      <c r="AE16" s="289">
        <f t="shared" si="0"/>
        <v>45990</v>
      </c>
      <c r="AF16" s="289">
        <f t="shared" si="0"/>
        <v>45991</v>
      </c>
      <c r="AG16" s="289">
        <f t="shared" si="0"/>
        <v>45992</v>
      </c>
      <c r="AH16" s="289">
        <f t="shared" ref="AH16:AI16" si="1">AH4</f>
        <v>45993</v>
      </c>
      <c r="AI16" s="289">
        <f t="shared" si="1"/>
        <v>45994</v>
      </c>
    </row>
    <row r="17" spans="1:35" s="76" customFormat="1" ht="27.75" customHeight="1" x14ac:dyDescent="0.2">
      <c r="A17" s="67"/>
      <c r="B17" s="289">
        <f t="shared" ref="B17:AG17" si="2">B5</f>
        <v>45961</v>
      </c>
      <c r="C17" s="289">
        <f t="shared" si="2"/>
        <v>45962</v>
      </c>
      <c r="D17" s="289">
        <f t="shared" si="2"/>
        <v>45963</v>
      </c>
      <c r="E17" s="289">
        <f t="shared" si="2"/>
        <v>45964</v>
      </c>
      <c r="F17" s="289">
        <f t="shared" si="2"/>
        <v>45965</v>
      </c>
      <c r="G17" s="289">
        <f t="shared" si="2"/>
        <v>45966</v>
      </c>
      <c r="H17" s="289">
        <f t="shared" si="2"/>
        <v>45967</v>
      </c>
      <c r="I17" s="289">
        <f t="shared" si="2"/>
        <v>45968</v>
      </c>
      <c r="J17" s="289">
        <f t="shared" si="2"/>
        <v>45969</v>
      </c>
      <c r="K17" s="289">
        <f t="shared" si="2"/>
        <v>45970</v>
      </c>
      <c r="L17" s="289">
        <f t="shared" si="2"/>
        <v>45971</v>
      </c>
      <c r="M17" s="289">
        <f t="shared" si="2"/>
        <v>45972</v>
      </c>
      <c r="N17" s="289">
        <f t="shared" si="2"/>
        <v>45973</v>
      </c>
      <c r="O17" s="289">
        <f t="shared" si="2"/>
        <v>45974</v>
      </c>
      <c r="P17" s="289">
        <f t="shared" si="2"/>
        <v>45975</v>
      </c>
      <c r="Q17" s="289">
        <f t="shared" si="2"/>
        <v>45976</v>
      </c>
      <c r="R17" s="289">
        <f t="shared" si="2"/>
        <v>45977</v>
      </c>
      <c r="S17" s="289">
        <f t="shared" si="2"/>
        <v>45978</v>
      </c>
      <c r="T17" s="289">
        <f t="shared" si="2"/>
        <v>45979</v>
      </c>
      <c r="U17" s="289">
        <f t="shared" si="2"/>
        <v>45980</v>
      </c>
      <c r="V17" s="289">
        <f t="shared" si="2"/>
        <v>45981</v>
      </c>
      <c r="W17" s="289">
        <f t="shared" si="2"/>
        <v>45982</v>
      </c>
      <c r="X17" s="289">
        <f t="shared" si="2"/>
        <v>45983</v>
      </c>
      <c r="Y17" s="289">
        <f t="shared" si="2"/>
        <v>45984</v>
      </c>
      <c r="Z17" s="289">
        <f t="shared" si="2"/>
        <v>45985</v>
      </c>
      <c r="AA17" s="289">
        <f t="shared" si="2"/>
        <v>45986</v>
      </c>
      <c r="AB17" s="289">
        <f t="shared" si="2"/>
        <v>45987</v>
      </c>
      <c r="AC17" s="289">
        <f t="shared" si="2"/>
        <v>45988</v>
      </c>
      <c r="AD17" s="289">
        <f t="shared" si="2"/>
        <v>45989</v>
      </c>
      <c r="AE17" s="289">
        <f t="shared" si="2"/>
        <v>45990</v>
      </c>
      <c r="AF17" s="289">
        <f t="shared" si="2"/>
        <v>45991</v>
      </c>
      <c r="AG17" s="289">
        <f t="shared" si="2"/>
        <v>45992</v>
      </c>
      <c r="AH17" s="289">
        <f t="shared" ref="AH17:AI17" si="3">AH5</f>
        <v>45993</v>
      </c>
      <c r="AI17" s="289">
        <f t="shared" si="3"/>
        <v>45994</v>
      </c>
    </row>
    <row r="18" spans="1:35" s="76" customFormat="1" x14ac:dyDescent="0.2">
      <c r="A18" s="73" t="s">
        <v>135</v>
      </c>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row>
    <row r="19" spans="1:35" s="76" customFormat="1" x14ac:dyDescent="0.2">
      <c r="A19" s="74" t="s">
        <v>142</v>
      </c>
      <c r="B19" s="269">
        <f t="shared" ref="B19:AG19" si="4">ROUNDUP(B7*0.85,)</f>
        <v>12580</v>
      </c>
      <c r="C19" s="269">
        <f t="shared" si="4"/>
        <v>12580</v>
      </c>
      <c r="D19" s="269">
        <f t="shared" si="4"/>
        <v>12580</v>
      </c>
      <c r="E19" s="269">
        <f t="shared" si="4"/>
        <v>10540</v>
      </c>
      <c r="F19" s="269">
        <f t="shared" si="4"/>
        <v>6885</v>
      </c>
      <c r="G19" s="269">
        <f t="shared" si="4"/>
        <v>7480</v>
      </c>
      <c r="H19" s="269">
        <f t="shared" si="4"/>
        <v>6885</v>
      </c>
      <c r="I19" s="269">
        <f t="shared" si="4"/>
        <v>8500</v>
      </c>
      <c r="J19" s="269">
        <f t="shared" si="4"/>
        <v>8500</v>
      </c>
      <c r="K19" s="269">
        <f t="shared" si="4"/>
        <v>5695</v>
      </c>
      <c r="L19" s="269">
        <f t="shared" si="4"/>
        <v>5695</v>
      </c>
      <c r="M19" s="269">
        <f t="shared" si="4"/>
        <v>5695</v>
      </c>
      <c r="N19" s="269">
        <f t="shared" si="4"/>
        <v>6290</v>
      </c>
      <c r="O19" s="269">
        <f t="shared" si="4"/>
        <v>5695</v>
      </c>
      <c r="P19" s="269">
        <f t="shared" si="4"/>
        <v>6290</v>
      </c>
      <c r="Q19" s="269">
        <f t="shared" si="4"/>
        <v>6290</v>
      </c>
      <c r="R19" s="269">
        <f t="shared" si="4"/>
        <v>6885</v>
      </c>
      <c r="S19" s="269">
        <f t="shared" si="4"/>
        <v>7480</v>
      </c>
      <c r="T19" s="269">
        <f t="shared" si="4"/>
        <v>7480</v>
      </c>
      <c r="U19" s="269">
        <f t="shared" si="4"/>
        <v>8500</v>
      </c>
      <c r="V19" s="269">
        <f t="shared" si="4"/>
        <v>8500</v>
      </c>
      <c r="W19" s="269">
        <f t="shared" si="4"/>
        <v>6885</v>
      </c>
      <c r="X19" s="269">
        <f t="shared" si="4"/>
        <v>6885</v>
      </c>
      <c r="Y19" s="269">
        <f t="shared" si="4"/>
        <v>5695</v>
      </c>
      <c r="Z19" s="269">
        <f t="shared" si="4"/>
        <v>5695</v>
      </c>
      <c r="AA19" s="269">
        <f t="shared" si="4"/>
        <v>5695</v>
      </c>
      <c r="AB19" s="269">
        <f t="shared" si="4"/>
        <v>5695</v>
      </c>
      <c r="AC19" s="269">
        <f t="shared" si="4"/>
        <v>5695</v>
      </c>
      <c r="AD19" s="269">
        <f t="shared" si="4"/>
        <v>6290</v>
      </c>
      <c r="AE19" s="269">
        <f t="shared" si="4"/>
        <v>6290</v>
      </c>
      <c r="AF19" s="269">
        <f t="shared" si="4"/>
        <v>5695</v>
      </c>
      <c r="AG19" s="269">
        <f t="shared" si="4"/>
        <v>7395</v>
      </c>
      <c r="AH19" s="269">
        <f t="shared" ref="AH19:AI19" si="5">ROUNDUP(AH7*0.85,)</f>
        <v>7395</v>
      </c>
      <c r="AI19" s="269">
        <f t="shared" si="5"/>
        <v>7395</v>
      </c>
    </row>
    <row r="20" spans="1:35" s="76" customFormat="1" x14ac:dyDescent="0.2">
      <c r="A20" s="95" t="s">
        <v>143</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row>
    <row r="21" spans="1:35" s="76" customFormat="1" x14ac:dyDescent="0.2">
      <c r="A21" s="74" t="s">
        <v>142</v>
      </c>
      <c r="B21" s="269">
        <f t="shared" ref="B21:AG21" si="6">ROUNDUP(B9*0.85,)</f>
        <v>14280</v>
      </c>
      <c r="C21" s="269">
        <f t="shared" si="6"/>
        <v>14280</v>
      </c>
      <c r="D21" s="269">
        <f t="shared" si="6"/>
        <v>14280</v>
      </c>
      <c r="E21" s="269">
        <f t="shared" si="6"/>
        <v>12240</v>
      </c>
      <c r="F21" s="269">
        <f t="shared" si="6"/>
        <v>8585</v>
      </c>
      <c r="G21" s="269">
        <f t="shared" si="6"/>
        <v>9180</v>
      </c>
      <c r="H21" s="269">
        <f t="shared" si="6"/>
        <v>8585</v>
      </c>
      <c r="I21" s="269">
        <f t="shared" si="6"/>
        <v>10200</v>
      </c>
      <c r="J21" s="269">
        <f t="shared" si="6"/>
        <v>10200</v>
      </c>
      <c r="K21" s="269">
        <f t="shared" si="6"/>
        <v>7395</v>
      </c>
      <c r="L21" s="269">
        <f t="shared" si="6"/>
        <v>7395</v>
      </c>
      <c r="M21" s="269">
        <f t="shared" si="6"/>
        <v>7395</v>
      </c>
      <c r="N21" s="269">
        <f t="shared" si="6"/>
        <v>7990</v>
      </c>
      <c r="O21" s="269">
        <f t="shared" si="6"/>
        <v>7395</v>
      </c>
      <c r="P21" s="269">
        <f t="shared" si="6"/>
        <v>7990</v>
      </c>
      <c r="Q21" s="269">
        <f t="shared" si="6"/>
        <v>7990</v>
      </c>
      <c r="R21" s="269">
        <f t="shared" si="6"/>
        <v>8585</v>
      </c>
      <c r="S21" s="269">
        <f t="shared" si="6"/>
        <v>9180</v>
      </c>
      <c r="T21" s="269">
        <f t="shared" si="6"/>
        <v>9180</v>
      </c>
      <c r="U21" s="269">
        <f t="shared" si="6"/>
        <v>10200</v>
      </c>
      <c r="V21" s="269">
        <f t="shared" si="6"/>
        <v>10200</v>
      </c>
      <c r="W21" s="269">
        <f t="shared" si="6"/>
        <v>8585</v>
      </c>
      <c r="X21" s="269">
        <f t="shared" si="6"/>
        <v>8585</v>
      </c>
      <c r="Y21" s="269">
        <f t="shared" si="6"/>
        <v>7395</v>
      </c>
      <c r="Z21" s="269">
        <f t="shared" si="6"/>
        <v>7395</v>
      </c>
      <c r="AA21" s="269">
        <f t="shared" si="6"/>
        <v>7395</v>
      </c>
      <c r="AB21" s="269">
        <f t="shared" si="6"/>
        <v>7395</v>
      </c>
      <c r="AC21" s="269">
        <f t="shared" si="6"/>
        <v>7395</v>
      </c>
      <c r="AD21" s="269">
        <f t="shared" si="6"/>
        <v>7990</v>
      </c>
      <c r="AE21" s="269">
        <f t="shared" si="6"/>
        <v>7990</v>
      </c>
      <c r="AF21" s="269">
        <f t="shared" si="6"/>
        <v>7395</v>
      </c>
      <c r="AG21" s="269">
        <f t="shared" si="6"/>
        <v>9945</v>
      </c>
      <c r="AH21" s="269">
        <f t="shared" ref="AH21:AI21" si="7">ROUNDUP(AH9*0.85,)</f>
        <v>9945</v>
      </c>
      <c r="AI21" s="269">
        <f t="shared" si="7"/>
        <v>9945</v>
      </c>
    </row>
    <row r="22" spans="1:35" s="76" customFormat="1" x14ac:dyDescent="0.2">
      <c r="A22" s="73" t="s">
        <v>134</v>
      </c>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row>
    <row r="23" spans="1:35" s="76" customFormat="1" x14ac:dyDescent="0.2">
      <c r="A23" s="74" t="s">
        <v>142</v>
      </c>
      <c r="B23" s="269">
        <f t="shared" ref="B23:AG23" si="8">ROUNDUP(B11*0.85,)</f>
        <v>20230</v>
      </c>
      <c r="C23" s="269">
        <f t="shared" si="8"/>
        <v>20230</v>
      </c>
      <c r="D23" s="269">
        <f t="shared" si="8"/>
        <v>20230</v>
      </c>
      <c r="E23" s="269">
        <f t="shared" si="8"/>
        <v>18190</v>
      </c>
      <c r="F23" s="269">
        <f t="shared" si="8"/>
        <v>14535</v>
      </c>
      <c r="G23" s="269">
        <f t="shared" si="8"/>
        <v>15130</v>
      </c>
      <c r="H23" s="269">
        <f t="shared" si="8"/>
        <v>14535</v>
      </c>
      <c r="I23" s="269">
        <f t="shared" si="8"/>
        <v>16150</v>
      </c>
      <c r="J23" s="269">
        <f t="shared" si="8"/>
        <v>16150</v>
      </c>
      <c r="K23" s="269">
        <f t="shared" si="8"/>
        <v>13345</v>
      </c>
      <c r="L23" s="269">
        <f t="shared" si="8"/>
        <v>13345</v>
      </c>
      <c r="M23" s="269">
        <f t="shared" si="8"/>
        <v>13345</v>
      </c>
      <c r="N23" s="269">
        <f t="shared" si="8"/>
        <v>13940</v>
      </c>
      <c r="O23" s="269">
        <f t="shared" si="8"/>
        <v>13345</v>
      </c>
      <c r="P23" s="269">
        <f t="shared" si="8"/>
        <v>13940</v>
      </c>
      <c r="Q23" s="269">
        <f t="shared" si="8"/>
        <v>13940</v>
      </c>
      <c r="R23" s="269">
        <f t="shared" si="8"/>
        <v>14535</v>
      </c>
      <c r="S23" s="269">
        <f t="shared" si="8"/>
        <v>15130</v>
      </c>
      <c r="T23" s="269">
        <f t="shared" si="8"/>
        <v>15130</v>
      </c>
      <c r="U23" s="269">
        <f t="shared" si="8"/>
        <v>16150</v>
      </c>
      <c r="V23" s="269">
        <f t="shared" si="8"/>
        <v>16150</v>
      </c>
      <c r="W23" s="269">
        <f t="shared" si="8"/>
        <v>14535</v>
      </c>
      <c r="X23" s="269">
        <f t="shared" si="8"/>
        <v>14535</v>
      </c>
      <c r="Y23" s="269">
        <f t="shared" si="8"/>
        <v>13345</v>
      </c>
      <c r="Z23" s="269">
        <f t="shared" si="8"/>
        <v>13345</v>
      </c>
      <c r="AA23" s="269">
        <f t="shared" si="8"/>
        <v>13345</v>
      </c>
      <c r="AB23" s="269">
        <f t="shared" si="8"/>
        <v>13345</v>
      </c>
      <c r="AC23" s="269">
        <f t="shared" si="8"/>
        <v>13345</v>
      </c>
      <c r="AD23" s="269">
        <f t="shared" si="8"/>
        <v>13940</v>
      </c>
      <c r="AE23" s="269">
        <f t="shared" si="8"/>
        <v>13940</v>
      </c>
      <c r="AF23" s="269">
        <f t="shared" si="8"/>
        <v>13345</v>
      </c>
      <c r="AG23" s="269">
        <f t="shared" si="8"/>
        <v>15045</v>
      </c>
      <c r="AH23" s="269">
        <f t="shared" ref="AH23:AI23" si="9">ROUNDUP(AH11*0.85,)</f>
        <v>15045</v>
      </c>
      <c r="AI23" s="269">
        <f t="shared" si="9"/>
        <v>15045</v>
      </c>
    </row>
    <row r="24" spans="1:35" s="76" customFormat="1" x14ac:dyDescent="0.2">
      <c r="A24" s="73" t="s">
        <v>136</v>
      </c>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row>
    <row r="25" spans="1:35" s="76" customFormat="1" x14ac:dyDescent="0.2">
      <c r="A25" s="74" t="s">
        <v>142</v>
      </c>
      <c r="B25" s="269">
        <f t="shared" ref="B25:AG25" si="10">ROUNDUP(B13*0.85,)</f>
        <v>24480</v>
      </c>
      <c r="C25" s="269">
        <f t="shared" si="10"/>
        <v>24480</v>
      </c>
      <c r="D25" s="269">
        <f t="shared" si="10"/>
        <v>24480</v>
      </c>
      <c r="E25" s="269">
        <f t="shared" si="10"/>
        <v>22440</v>
      </c>
      <c r="F25" s="269">
        <f t="shared" si="10"/>
        <v>18785</v>
      </c>
      <c r="G25" s="269">
        <f t="shared" si="10"/>
        <v>19380</v>
      </c>
      <c r="H25" s="269">
        <f t="shared" si="10"/>
        <v>18785</v>
      </c>
      <c r="I25" s="269">
        <f t="shared" si="10"/>
        <v>20400</v>
      </c>
      <c r="J25" s="269">
        <f t="shared" si="10"/>
        <v>20400</v>
      </c>
      <c r="K25" s="269">
        <f t="shared" si="10"/>
        <v>17595</v>
      </c>
      <c r="L25" s="269">
        <f t="shared" si="10"/>
        <v>17595</v>
      </c>
      <c r="M25" s="269">
        <f t="shared" si="10"/>
        <v>17595</v>
      </c>
      <c r="N25" s="269">
        <f t="shared" si="10"/>
        <v>18190</v>
      </c>
      <c r="O25" s="269">
        <f t="shared" si="10"/>
        <v>17595</v>
      </c>
      <c r="P25" s="269">
        <f t="shared" si="10"/>
        <v>18190</v>
      </c>
      <c r="Q25" s="269">
        <f t="shared" si="10"/>
        <v>18190</v>
      </c>
      <c r="R25" s="269">
        <f t="shared" si="10"/>
        <v>18785</v>
      </c>
      <c r="S25" s="269">
        <f t="shared" si="10"/>
        <v>19380</v>
      </c>
      <c r="T25" s="269">
        <f t="shared" si="10"/>
        <v>19380</v>
      </c>
      <c r="U25" s="269">
        <f t="shared" si="10"/>
        <v>20400</v>
      </c>
      <c r="V25" s="269">
        <f t="shared" si="10"/>
        <v>20400</v>
      </c>
      <c r="W25" s="269">
        <f t="shared" si="10"/>
        <v>18785</v>
      </c>
      <c r="X25" s="269">
        <f t="shared" si="10"/>
        <v>18785</v>
      </c>
      <c r="Y25" s="269">
        <f t="shared" si="10"/>
        <v>17595</v>
      </c>
      <c r="Z25" s="269">
        <f t="shared" si="10"/>
        <v>17595</v>
      </c>
      <c r="AA25" s="269">
        <f t="shared" si="10"/>
        <v>17595</v>
      </c>
      <c r="AB25" s="269">
        <f t="shared" si="10"/>
        <v>17595</v>
      </c>
      <c r="AC25" s="269">
        <f t="shared" si="10"/>
        <v>17595</v>
      </c>
      <c r="AD25" s="269">
        <f t="shared" si="10"/>
        <v>18190</v>
      </c>
      <c r="AE25" s="269">
        <f t="shared" si="10"/>
        <v>18190</v>
      </c>
      <c r="AF25" s="269">
        <f t="shared" si="10"/>
        <v>17595</v>
      </c>
      <c r="AG25" s="269">
        <f t="shared" si="10"/>
        <v>19295</v>
      </c>
      <c r="AH25" s="269">
        <f t="shared" ref="AH25:AI25" si="11">ROUNDUP(AH13*0.85,)</f>
        <v>19295</v>
      </c>
      <c r="AI25" s="269">
        <f t="shared" si="11"/>
        <v>19295</v>
      </c>
    </row>
    <row r="26" spans="1:35" s="271" customFormat="1" x14ac:dyDescent="0.2">
      <c r="A26" s="261" t="str">
        <f>'RO 2025 | COMMISSION'!A14</f>
        <v xml:space="preserve">Тариф доступен на период 01.10.25-03.12.25, включительно </v>
      </c>
      <c r="B26" s="273"/>
      <c r="C26" s="273"/>
      <c r="D26" s="273"/>
      <c r="E26" s="273"/>
      <c r="F26" s="273"/>
      <c r="G26" s="273"/>
      <c r="H26" s="273"/>
      <c r="I26" s="273"/>
      <c r="J26" s="273"/>
      <c r="K26" s="273"/>
      <c r="L26" s="273"/>
      <c r="M26" s="273"/>
      <c r="N26" s="273"/>
      <c r="O26" s="273"/>
    </row>
    <row r="27" spans="1:35" s="76" customFormat="1" ht="12.75" thickBot="1" x14ac:dyDescent="0.25">
      <c r="A27" s="328" t="str">
        <f>'RO 2025 | COMMISSION'!A15</f>
        <v xml:space="preserve">Тариф не доступен на период 01.11.25-02.11.25, включительно </v>
      </c>
    </row>
    <row r="28" spans="1:35" ht="12.75" thickBot="1" x14ac:dyDescent="0.25">
      <c r="A28" s="245" t="s">
        <v>127</v>
      </c>
    </row>
    <row r="29" spans="1:35" ht="13.35" customHeight="1" x14ac:dyDescent="0.2">
      <c r="A29" s="223" t="s">
        <v>128</v>
      </c>
    </row>
    <row r="30" spans="1:35" ht="13.35" customHeight="1" x14ac:dyDescent="0.2">
      <c r="A30" s="223" t="s">
        <v>129</v>
      </c>
    </row>
    <row r="31" spans="1:35" ht="12.6" customHeight="1" x14ac:dyDescent="0.2">
      <c r="A31" s="97" t="s">
        <v>130</v>
      </c>
    </row>
    <row r="32" spans="1:35" ht="13.35" customHeight="1" x14ac:dyDescent="0.2">
      <c r="A32" s="223" t="s">
        <v>243</v>
      </c>
    </row>
    <row r="33" spans="1:1" ht="11.45" customHeight="1" thickBot="1" x14ac:dyDescent="0.25">
      <c r="A33" s="223"/>
    </row>
    <row r="34" spans="1:1" ht="12.75" thickBot="1" x14ac:dyDescent="0.25">
      <c r="A34" s="245" t="s">
        <v>132</v>
      </c>
    </row>
    <row r="35" spans="1:1" ht="84" x14ac:dyDescent="0.2">
      <c r="A35" s="209" t="s">
        <v>158</v>
      </c>
    </row>
  </sheetData>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AI22"/>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65" customWidth="1"/>
    <col min="2" max="2" width="8.7109375" style="65" customWidth="1"/>
    <col min="3" max="3" width="8.7109375" style="65" hidden="1" customWidth="1"/>
    <col min="4" max="4" width="0" style="65" hidden="1" customWidth="1"/>
    <col min="5" max="16384" width="9" style="65"/>
  </cols>
  <sheetData>
    <row r="1" spans="1:35" s="203" customFormat="1" ht="12" customHeight="1" x14ac:dyDescent="0.2">
      <c r="A1" s="68" t="s">
        <v>133</v>
      </c>
    </row>
    <row r="2" spans="1:35" s="203" customFormat="1" ht="12" customHeight="1" x14ac:dyDescent="0.2">
      <c r="A2" s="207" t="s">
        <v>141</v>
      </c>
    </row>
    <row r="3" spans="1:35" s="76" customFormat="1" ht="19.5" customHeight="1" x14ac:dyDescent="0.2">
      <c r="A3" s="146" t="s">
        <v>159</v>
      </c>
      <c r="B3" s="289">
        <f>'RO 2025 | FIT18'!B16</f>
        <v>45961</v>
      </c>
      <c r="C3" s="289">
        <f>'RO 2025 | FIT18'!C16</f>
        <v>45962</v>
      </c>
      <c r="D3" s="289">
        <f>'RO 2025 | FIT18'!D16</f>
        <v>45963</v>
      </c>
      <c r="E3" s="289">
        <f>'RO 2025 | FIT18'!E16</f>
        <v>45964</v>
      </c>
      <c r="F3" s="289">
        <f>'RO 2025 | FIT18'!F16</f>
        <v>45965</v>
      </c>
      <c r="G3" s="289">
        <f>'RO 2025 | FIT18'!G16</f>
        <v>45966</v>
      </c>
      <c r="H3" s="289">
        <f>'RO 2025 | FIT18'!H16</f>
        <v>45967</v>
      </c>
      <c r="I3" s="289">
        <f>'RO 2025 | FIT18'!I16</f>
        <v>45968</v>
      </c>
      <c r="J3" s="289">
        <f>'RO 2025 | FIT18'!J16</f>
        <v>45969</v>
      </c>
      <c r="K3" s="289">
        <f>'RO 2025 | FIT18'!K16</f>
        <v>45970</v>
      </c>
      <c r="L3" s="289">
        <f>'RO 2025 | FIT18'!L16</f>
        <v>45971</v>
      </c>
      <c r="M3" s="289">
        <f>'RO 2025 | FIT18'!M16</f>
        <v>45972</v>
      </c>
      <c r="N3" s="289">
        <f>'RO 2025 | FIT18'!N16</f>
        <v>45973</v>
      </c>
      <c r="O3" s="289">
        <f>'RO 2025 | FIT18'!O16</f>
        <v>45974</v>
      </c>
      <c r="P3" s="289">
        <f>'RO 2025 | FIT18'!P16</f>
        <v>45975</v>
      </c>
      <c r="Q3" s="289">
        <f>'RO 2025 | FIT18'!Q16</f>
        <v>45976</v>
      </c>
      <c r="R3" s="289">
        <f>'RO 2025 | FIT18'!R16</f>
        <v>45977</v>
      </c>
      <c r="S3" s="289">
        <f>'RO 2025 | FIT18'!S16</f>
        <v>45978</v>
      </c>
      <c r="T3" s="289">
        <f>'RO 2025 | FIT18'!T16</f>
        <v>45979</v>
      </c>
      <c r="U3" s="289">
        <f>'RO 2025 | FIT18'!U16</f>
        <v>45980</v>
      </c>
      <c r="V3" s="289">
        <f>'RO 2025 | FIT18'!V16</f>
        <v>45981</v>
      </c>
      <c r="W3" s="289">
        <f>'RO 2025 | FIT18'!W16</f>
        <v>45982</v>
      </c>
      <c r="X3" s="289">
        <f>'RO 2025 | FIT18'!X16</f>
        <v>45983</v>
      </c>
      <c r="Y3" s="289">
        <f>'RO 2025 | FIT18'!Y16</f>
        <v>45984</v>
      </c>
      <c r="Z3" s="289">
        <f>'RO 2025 | FIT18'!Z16</f>
        <v>45985</v>
      </c>
      <c r="AA3" s="289">
        <f>'RO 2025 | FIT18'!AA16</f>
        <v>45986</v>
      </c>
      <c r="AB3" s="289">
        <f>'RO 2025 | FIT18'!AB16</f>
        <v>45987</v>
      </c>
      <c r="AC3" s="289">
        <f>'RO 2025 | FIT18'!AC16</f>
        <v>45988</v>
      </c>
      <c r="AD3" s="289">
        <f>'RO 2025 | FIT18'!AD16</f>
        <v>45989</v>
      </c>
      <c r="AE3" s="289">
        <f>'RO 2025 | FIT18'!AE16</f>
        <v>45990</v>
      </c>
      <c r="AF3" s="289">
        <f>'RO 2025 | FIT18'!AF16</f>
        <v>45991</v>
      </c>
      <c r="AG3" s="289">
        <f>'RO 2025 | FIT18'!AG16</f>
        <v>45992</v>
      </c>
      <c r="AH3" s="289">
        <f>'RO 2025 | FIT18'!AH16</f>
        <v>45993</v>
      </c>
      <c r="AI3" s="289">
        <f>'RO 2025 | FIT18'!AI16</f>
        <v>45994</v>
      </c>
    </row>
    <row r="4" spans="1:35" s="76" customFormat="1" ht="27.75" customHeight="1" x14ac:dyDescent="0.2">
      <c r="A4" s="67"/>
      <c r="B4" s="289">
        <f>'RO 2025 | FIT18'!B17</f>
        <v>45961</v>
      </c>
      <c r="C4" s="289">
        <f>'RO 2025 | FIT18'!C17</f>
        <v>45962</v>
      </c>
      <c r="D4" s="289">
        <f>'RO 2025 | FIT18'!D17</f>
        <v>45963</v>
      </c>
      <c r="E4" s="289">
        <f>'RO 2025 | FIT18'!E17</f>
        <v>45964</v>
      </c>
      <c r="F4" s="289">
        <f>'RO 2025 | FIT18'!F17</f>
        <v>45965</v>
      </c>
      <c r="G4" s="289">
        <f>'RO 2025 | FIT18'!G17</f>
        <v>45966</v>
      </c>
      <c r="H4" s="289">
        <f>'RO 2025 | FIT18'!H17</f>
        <v>45967</v>
      </c>
      <c r="I4" s="289">
        <f>'RO 2025 | FIT18'!I17</f>
        <v>45968</v>
      </c>
      <c r="J4" s="289">
        <f>'RO 2025 | FIT18'!J17</f>
        <v>45969</v>
      </c>
      <c r="K4" s="289">
        <f>'RO 2025 | FIT18'!K17</f>
        <v>45970</v>
      </c>
      <c r="L4" s="289">
        <f>'RO 2025 | FIT18'!L17</f>
        <v>45971</v>
      </c>
      <c r="M4" s="289">
        <f>'RO 2025 | FIT18'!M17</f>
        <v>45972</v>
      </c>
      <c r="N4" s="289">
        <f>'RO 2025 | FIT18'!N17</f>
        <v>45973</v>
      </c>
      <c r="O4" s="289">
        <f>'RO 2025 | FIT18'!O17</f>
        <v>45974</v>
      </c>
      <c r="P4" s="289">
        <f>'RO 2025 | FIT18'!P17</f>
        <v>45975</v>
      </c>
      <c r="Q4" s="289">
        <f>'RO 2025 | FIT18'!Q17</f>
        <v>45976</v>
      </c>
      <c r="R4" s="289">
        <f>'RO 2025 | FIT18'!R17</f>
        <v>45977</v>
      </c>
      <c r="S4" s="289">
        <f>'RO 2025 | FIT18'!S17</f>
        <v>45978</v>
      </c>
      <c r="T4" s="289">
        <f>'RO 2025 | FIT18'!T17</f>
        <v>45979</v>
      </c>
      <c r="U4" s="289">
        <f>'RO 2025 | FIT18'!U17</f>
        <v>45980</v>
      </c>
      <c r="V4" s="289">
        <f>'RO 2025 | FIT18'!V17</f>
        <v>45981</v>
      </c>
      <c r="W4" s="289">
        <f>'RO 2025 | FIT18'!W17</f>
        <v>45982</v>
      </c>
      <c r="X4" s="289">
        <f>'RO 2025 | FIT18'!X17</f>
        <v>45983</v>
      </c>
      <c r="Y4" s="289">
        <f>'RO 2025 | FIT18'!Y17</f>
        <v>45984</v>
      </c>
      <c r="Z4" s="289">
        <f>'RO 2025 | FIT18'!Z17</f>
        <v>45985</v>
      </c>
      <c r="AA4" s="289">
        <f>'RO 2025 | FIT18'!AA17</f>
        <v>45986</v>
      </c>
      <c r="AB4" s="289">
        <f>'RO 2025 | FIT18'!AB17</f>
        <v>45987</v>
      </c>
      <c r="AC4" s="289">
        <f>'RO 2025 | FIT18'!AC17</f>
        <v>45988</v>
      </c>
      <c r="AD4" s="289">
        <f>'RO 2025 | FIT18'!AD17</f>
        <v>45989</v>
      </c>
      <c r="AE4" s="289">
        <f>'RO 2025 | FIT18'!AE17</f>
        <v>45990</v>
      </c>
      <c r="AF4" s="289">
        <f>'RO 2025 | FIT18'!AF17</f>
        <v>45991</v>
      </c>
      <c r="AG4" s="289">
        <f>'RO 2025 | FIT18'!AG17</f>
        <v>45992</v>
      </c>
      <c r="AH4" s="289">
        <f>'RO 2025 | FIT18'!AH17</f>
        <v>45993</v>
      </c>
      <c r="AI4" s="289">
        <f>'RO 2025 | FIT18'!AI17</f>
        <v>45994</v>
      </c>
    </row>
    <row r="5" spans="1:35" s="76" customFormat="1" x14ac:dyDescent="0.2">
      <c r="A5" s="73" t="s">
        <v>135</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row>
    <row r="6" spans="1:35" s="76" customFormat="1" x14ac:dyDescent="0.2">
      <c r="A6" s="74" t="s">
        <v>142</v>
      </c>
      <c r="B6" s="269">
        <f>'RO 2025 | FIT18'!B19+25</f>
        <v>12605</v>
      </c>
      <c r="C6" s="269">
        <f>'RO 2025 | FIT18'!C19+25</f>
        <v>12605</v>
      </c>
      <c r="D6" s="269">
        <f>'RO 2025 | FIT18'!D19+25</f>
        <v>12605</v>
      </c>
      <c r="E6" s="269">
        <f>'RO 2025 | FIT18'!E19+25</f>
        <v>10565</v>
      </c>
      <c r="F6" s="269">
        <f>'RO 2025 | FIT18'!F19+25</f>
        <v>6910</v>
      </c>
      <c r="G6" s="269">
        <f>'RO 2025 | FIT18'!G19+25</f>
        <v>7505</v>
      </c>
      <c r="H6" s="269">
        <f>'RO 2025 | FIT18'!H19+25</f>
        <v>6910</v>
      </c>
      <c r="I6" s="269">
        <f>'RO 2025 | FIT18'!I19+25</f>
        <v>8525</v>
      </c>
      <c r="J6" s="269">
        <f>'RO 2025 | FIT18'!J19+25</f>
        <v>8525</v>
      </c>
      <c r="K6" s="269">
        <f>'RO 2025 | FIT18'!K19+25</f>
        <v>5720</v>
      </c>
      <c r="L6" s="269">
        <f>'RO 2025 | FIT18'!L19+25</f>
        <v>5720</v>
      </c>
      <c r="M6" s="269">
        <f>'RO 2025 | FIT18'!M19+25</f>
        <v>5720</v>
      </c>
      <c r="N6" s="269">
        <f>'RO 2025 | FIT18'!N19+25</f>
        <v>6315</v>
      </c>
      <c r="O6" s="269">
        <f>'RO 2025 | FIT18'!O19+25</f>
        <v>5720</v>
      </c>
      <c r="P6" s="269">
        <f>'RO 2025 | FIT18'!P19+25</f>
        <v>6315</v>
      </c>
      <c r="Q6" s="269">
        <f>'RO 2025 | FIT18'!Q19+25</f>
        <v>6315</v>
      </c>
      <c r="R6" s="269">
        <f>'RO 2025 | FIT18'!R19+25</f>
        <v>6910</v>
      </c>
      <c r="S6" s="269">
        <f>'RO 2025 | FIT18'!S19+25</f>
        <v>7505</v>
      </c>
      <c r="T6" s="269">
        <f>'RO 2025 | FIT18'!T19+25</f>
        <v>7505</v>
      </c>
      <c r="U6" s="269">
        <f>'RO 2025 | FIT18'!U19+25</f>
        <v>8525</v>
      </c>
      <c r="V6" s="269">
        <f>'RO 2025 | FIT18'!V19+25</f>
        <v>8525</v>
      </c>
      <c r="W6" s="269">
        <f>'RO 2025 | FIT18'!W19+25</f>
        <v>6910</v>
      </c>
      <c r="X6" s="269">
        <f>'RO 2025 | FIT18'!X19+25</f>
        <v>6910</v>
      </c>
      <c r="Y6" s="269">
        <f>'RO 2025 | FIT18'!Y19+25</f>
        <v>5720</v>
      </c>
      <c r="Z6" s="269">
        <f>'RO 2025 | FIT18'!Z19+25</f>
        <v>5720</v>
      </c>
      <c r="AA6" s="269">
        <f>'RO 2025 | FIT18'!AA19+25</f>
        <v>5720</v>
      </c>
      <c r="AB6" s="269">
        <f>'RO 2025 | FIT18'!AB19+25</f>
        <v>5720</v>
      </c>
      <c r="AC6" s="269">
        <f>'RO 2025 | FIT18'!AC19+25</f>
        <v>5720</v>
      </c>
      <c r="AD6" s="269">
        <f>'RO 2025 | FIT18'!AD19+25</f>
        <v>6315</v>
      </c>
      <c r="AE6" s="269">
        <f>'RO 2025 | FIT18'!AE19+25</f>
        <v>6315</v>
      </c>
      <c r="AF6" s="269">
        <f>'RO 2025 | FIT18'!AF19+25</f>
        <v>5720</v>
      </c>
      <c r="AG6" s="269">
        <f>'RO 2025 | FIT18'!AG19+25</f>
        <v>7420</v>
      </c>
      <c r="AH6" s="269">
        <f>'RO 2025 | FIT18'!AH19+25</f>
        <v>7420</v>
      </c>
      <c r="AI6" s="269">
        <f>'RO 2025 | FIT18'!AI19+25</f>
        <v>7420</v>
      </c>
    </row>
    <row r="7" spans="1:35" s="76" customFormat="1" x14ac:dyDescent="0.2">
      <c r="A7" s="95" t="s">
        <v>143</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row>
    <row r="8" spans="1:35" s="76" customFormat="1" x14ac:dyDescent="0.2">
      <c r="A8" s="74" t="s">
        <v>142</v>
      </c>
      <c r="B8" s="269">
        <f>'RO 2025 | FIT18'!B21+25</f>
        <v>14305</v>
      </c>
      <c r="C8" s="269">
        <f>'RO 2025 | FIT18'!C21+25</f>
        <v>14305</v>
      </c>
      <c r="D8" s="269">
        <f>'RO 2025 | FIT18'!D21+25</f>
        <v>14305</v>
      </c>
      <c r="E8" s="269">
        <f>'RO 2025 | FIT18'!E21+25</f>
        <v>12265</v>
      </c>
      <c r="F8" s="269">
        <f>'RO 2025 | FIT18'!F21+25</f>
        <v>8610</v>
      </c>
      <c r="G8" s="269">
        <f>'RO 2025 | FIT18'!G21+25</f>
        <v>9205</v>
      </c>
      <c r="H8" s="269">
        <f>'RO 2025 | FIT18'!H21+25</f>
        <v>8610</v>
      </c>
      <c r="I8" s="269">
        <f>'RO 2025 | FIT18'!I21+25</f>
        <v>10225</v>
      </c>
      <c r="J8" s="269">
        <f>'RO 2025 | FIT18'!J21+25</f>
        <v>10225</v>
      </c>
      <c r="K8" s="269">
        <f>'RO 2025 | FIT18'!K21+25</f>
        <v>7420</v>
      </c>
      <c r="L8" s="269">
        <f>'RO 2025 | FIT18'!L21+25</f>
        <v>7420</v>
      </c>
      <c r="M8" s="269">
        <f>'RO 2025 | FIT18'!M21+25</f>
        <v>7420</v>
      </c>
      <c r="N8" s="269">
        <f>'RO 2025 | FIT18'!N21+25</f>
        <v>8015</v>
      </c>
      <c r="O8" s="269">
        <f>'RO 2025 | FIT18'!O21+25</f>
        <v>7420</v>
      </c>
      <c r="P8" s="269">
        <f>'RO 2025 | FIT18'!P21+25</f>
        <v>8015</v>
      </c>
      <c r="Q8" s="269">
        <f>'RO 2025 | FIT18'!Q21+25</f>
        <v>8015</v>
      </c>
      <c r="R8" s="269">
        <f>'RO 2025 | FIT18'!R21+25</f>
        <v>8610</v>
      </c>
      <c r="S8" s="269">
        <f>'RO 2025 | FIT18'!S21+25</f>
        <v>9205</v>
      </c>
      <c r="T8" s="269">
        <f>'RO 2025 | FIT18'!T21+25</f>
        <v>9205</v>
      </c>
      <c r="U8" s="269">
        <f>'RO 2025 | FIT18'!U21+25</f>
        <v>10225</v>
      </c>
      <c r="V8" s="269">
        <f>'RO 2025 | FIT18'!V21+25</f>
        <v>10225</v>
      </c>
      <c r="W8" s="269">
        <f>'RO 2025 | FIT18'!W21+25</f>
        <v>8610</v>
      </c>
      <c r="X8" s="269">
        <f>'RO 2025 | FIT18'!X21+25</f>
        <v>8610</v>
      </c>
      <c r="Y8" s="269">
        <f>'RO 2025 | FIT18'!Y21+25</f>
        <v>7420</v>
      </c>
      <c r="Z8" s="269">
        <f>'RO 2025 | FIT18'!Z21+25</f>
        <v>7420</v>
      </c>
      <c r="AA8" s="269">
        <f>'RO 2025 | FIT18'!AA21+25</f>
        <v>7420</v>
      </c>
      <c r="AB8" s="269">
        <f>'RO 2025 | FIT18'!AB21+25</f>
        <v>7420</v>
      </c>
      <c r="AC8" s="269">
        <f>'RO 2025 | FIT18'!AC21+25</f>
        <v>7420</v>
      </c>
      <c r="AD8" s="269">
        <f>'RO 2025 | FIT18'!AD21+25</f>
        <v>8015</v>
      </c>
      <c r="AE8" s="269">
        <f>'RO 2025 | FIT18'!AE21+25</f>
        <v>8015</v>
      </c>
      <c r="AF8" s="269">
        <f>'RO 2025 | FIT18'!AF21+25</f>
        <v>7420</v>
      </c>
      <c r="AG8" s="269">
        <f>'RO 2025 | FIT18'!AG21+25</f>
        <v>9970</v>
      </c>
      <c r="AH8" s="269">
        <f>'RO 2025 | FIT18'!AH21+25</f>
        <v>9970</v>
      </c>
      <c r="AI8" s="269">
        <f>'RO 2025 | FIT18'!AI21+25</f>
        <v>9970</v>
      </c>
    </row>
    <row r="9" spans="1:35" s="76" customFormat="1" x14ac:dyDescent="0.2">
      <c r="A9" s="73" t="s">
        <v>134</v>
      </c>
      <c r="B9" s="269"/>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row>
    <row r="10" spans="1:35" s="76" customFormat="1" x14ac:dyDescent="0.2">
      <c r="A10" s="74" t="s">
        <v>142</v>
      </c>
      <c r="B10" s="269">
        <f>'RO 2025 | FIT18'!B23+25</f>
        <v>20255</v>
      </c>
      <c r="C10" s="269">
        <f>'RO 2025 | FIT18'!C23+25</f>
        <v>20255</v>
      </c>
      <c r="D10" s="269">
        <f>'RO 2025 | FIT18'!D23+25</f>
        <v>20255</v>
      </c>
      <c r="E10" s="269">
        <f>'RO 2025 | FIT18'!E23+25</f>
        <v>18215</v>
      </c>
      <c r="F10" s="269">
        <f>'RO 2025 | FIT18'!F23+25</f>
        <v>14560</v>
      </c>
      <c r="G10" s="269">
        <f>'RO 2025 | FIT18'!G23+25</f>
        <v>15155</v>
      </c>
      <c r="H10" s="269">
        <f>'RO 2025 | FIT18'!H23+25</f>
        <v>14560</v>
      </c>
      <c r="I10" s="269">
        <f>'RO 2025 | FIT18'!I23+25</f>
        <v>16175</v>
      </c>
      <c r="J10" s="269">
        <f>'RO 2025 | FIT18'!J23+25</f>
        <v>16175</v>
      </c>
      <c r="K10" s="269">
        <f>'RO 2025 | FIT18'!K23+25</f>
        <v>13370</v>
      </c>
      <c r="L10" s="269">
        <f>'RO 2025 | FIT18'!L23+25</f>
        <v>13370</v>
      </c>
      <c r="M10" s="269">
        <f>'RO 2025 | FIT18'!M23+25</f>
        <v>13370</v>
      </c>
      <c r="N10" s="269">
        <f>'RO 2025 | FIT18'!N23+25</f>
        <v>13965</v>
      </c>
      <c r="O10" s="269">
        <f>'RO 2025 | FIT18'!O23+25</f>
        <v>13370</v>
      </c>
      <c r="P10" s="269">
        <f>'RO 2025 | FIT18'!P23+25</f>
        <v>13965</v>
      </c>
      <c r="Q10" s="269">
        <f>'RO 2025 | FIT18'!Q23+25</f>
        <v>13965</v>
      </c>
      <c r="R10" s="269">
        <f>'RO 2025 | FIT18'!R23+25</f>
        <v>14560</v>
      </c>
      <c r="S10" s="269">
        <f>'RO 2025 | FIT18'!S23+25</f>
        <v>15155</v>
      </c>
      <c r="T10" s="269">
        <f>'RO 2025 | FIT18'!T23+25</f>
        <v>15155</v>
      </c>
      <c r="U10" s="269">
        <f>'RO 2025 | FIT18'!U23+25</f>
        <v>16175</v>
      </c>
      <c r="V10" s="269">
        <f>'RO 2025 | FIT18'!V23+25</f>
        <v>16175</v>
      </c>
      <c r="W10" s="269">
        <f>'RO 2025 | FIT18'!W23+25</f>
        <v>14560</v>
      </c>
      <c r="X10" s="269">
        <f>'RO 2025 | FIT18'!X23+25</f>
        <v>14560</v>
      </c>
      <c r="Y10" s="269">
        <f>'RO 2025 | FIT18'!Y23+25</f>
        <v>13370</v>
      </c>
      <c r="Z10" s="269">
        <f>'RO 2025 | FIT18'!Z23+25</f>
        <v>13370</v>
      </c>
      <c r="AA10" s="269">
        <f>'RO 2025 | FIT18'!AA23+25</f>
        <v>13370</v>
      </c>
      <c r="AB10" s="269">
        <f>'RO 2025 | FIT18'!AB23+25</f>
        <v>13370</v>
      </c>
      <c r="AC10" s="269">
        <f>'RO 2025 | FIT18'!AC23+25</f>
        <v>13370</v>
      </c>
      <c r="AD10" s="269">
        <f>'RO 2025 | FIT18'!AD23+25</f>
        <v>13965</v>
      </c>
      <c r="AE10" s="269">
        <f>'RO 2025 | FIT18'!AE23+25</f>
        <v>13965</v>
      </c>
      <c r="AF10" s="269">
        <f>'RO 2025 | FIT18'!AF23+25</f>
        <v>13370</v>
      </c>
      <c r="AG10" s="269">
        <f>'RO 2025 | FIT18'!AG23+25</f>
        <v>15070</v>
      </c>
      <c r="AH10" s="269">
        <f>'RO 2025 | FIT18'!AH23+25</f>
        <v>15070</v>
      </c>
      <c r="AI10" s="269">
        <f>'RO 2025 | FIT18'!AI23+25</f>
        <v>15070</v>
      </c>
    </row>
    <row r="11" spans="1:35" s="76" customFormat="1" x14ac:dyDescent="0.2">
      <c r="A11" s="73" t="s">
        <v>136</v>
      </c>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row>
    <row r="12" spans="1:35" s="76" customFormat="1" x14ac:dyDescent="0.2">
      <c r="A12" s="74" t="s">
        <v>142</v>
      </c>
      <c r="B12" s="269">
        <f>'RO 2025 | FIT18'!B25+25</f>
        <v>24505</v>
      </c>
      <c r="C12" s="269">
        <f>'RO 2025 | FIT18'!C25+25</f>
        <v>24505</v>
      </c>
      <c r="D12" s="269">
        <f>'RO 2025 | FIT18'!D25+25</f>
        <v>24505</v>
      </c>
      <c r="E12" s="269">
        <f>'RO 2025 | FIT18'!E25+25</f>
        <v>22465</v>
      </c>
      <c r="F12" s="269">
        <f>'RO 2025 | FIT18'!F25+25</f>
        <v>18810</v>
      </c>
      <c r="G12" s="269">
        <f>'RO 2025 | FIT18'!G25+25</f>
        <v>19405</v>
      </c>
      <c r="H12" s="269">
        <f>'RO 2025 | FIT18'!H25+25</f>
        <v>18810</v>
      </c>
      <c r="I12" s="269">
        <f>'RO 2025 | FIT18'!I25+25</f>
        <v>20425</v>
      </c>
      <c r="J12" s="269">
        <f>'RO 2025 | FIT18'!J25+25</f>
        <v>20425</v>
      </c>
      <c r="K12" s="269">
        <f>'RO 2025 | FIT18'!K25+25</f>
        <v>17620</v>
      </c>
      <c r="L12" s="269">
        <f>'RO 2025 | FIT18'!L25+25</f>
        <v>17620</v>
      </c>
      <c r="M12" s="269">
        <f>'RO 2025 | FIT18'!M25+25</f>
        <v>17620</v>
      </c>
      <c r="N12" s="269">
        <f>'RO 2025 | FIT18'!N25+25</f>
        <v>18215</v>
      </c>
      <c r="O12" s="269">
        <f>'RO 2025 | FIT18'!O25+25</f>
        <v>17620</v>
      </c>
      <c r="P12" s="269">
        <f>'RO 2025 | FIT18'!P25+25</f>
        <v>18215</v>
      </c>
      <c r="Q12" s="269">
        <f>'RO 2025 | FIT18'!Q25+25</f>
        <v>18215</v>
      </c>
      <c r="R12" s="269">
        <f>'RO 2025 | FIT18'!R25+25</f>
        <v>18810</v>
      </c>
      <c r="S12" s="269">
        <f>'RO 2025 | FIT18'!S25+25</f>
        <v>19405</v>
      </c>
      <c r="T12" s="269">
        <f>'RO 2025 | FIT18'!T25+25</f>
        <v>19405</v>
      </c>
      <c r="U12" s="269">
        <f>'RO 2025 | FIT18'!U25+25</f>
        <v>20425</v>
      </c>
      <c r="V12" s="269">
        <f>'RO 2025 | FIT18'!V25+25</f>
        <v>20425</v>
      </c>
      <c r="W12" s="269">
        <f>'RO 2025 | FIT18'!W25+25</f>
        <v>18810</v>
      </c>
      <c r="X12" s="269">
        <f>'RO 2025 | FIT18'!X25+25</f>
        <v>18810</v>
      </c>
      <c r="Y12" s="269">
        <f>'RO 2025 | FIT18'!Y25+25</f>
        <v>17620</v>
      </c>
      <c r="Z12" s="269">
        <f>'RO 2025 | FIT18'!Z25+25</f>
        <v>17620</v>
      </c>
      <c r="AA12" s="269">
        <f>'RO 2025 | FIT18'!AA25+25</f>
        <v>17620</v>
      </c>
      <c r="AB12" s="269">
        <f>'RO 2025 | FIT18'!AB25+25</f>
        <v>17620</v>
      </c>
      <c r="AC12" s="269">
        <f>'RO 2025 | FIT18'!AC25+25</f>
        <v>17620</v>
      </c>
      <c r="AD12" s="269">
        <f>'RO 2025 | FIT18'!AD25+25</f>
        <v>18215</v>
      </c>
      <c r="AE12" s="269">
        <f>'RO 2025 | FIT18'!AE25+25</f>
        <v>18215</v>
      </c>
      <c r="AF12" s="269">
        <f>'RO 2025 | FIT18'!AF25+25</f>
        <v>17620</v>
      </c>
      <c r="AG12" s="269">
        <f>'RO 2025 | FIT18'!AG25+25</f>
        <v>19320</v>
      </c>
      <c r="AH12" s="269">
        <f>'RO 2025 | FIT18'!AH25+25</f>
        <v>19320</v>
      </c>
      <c r="AI12" s="269">
        <f>'RO 2025 | FIT18'!AI25+25</f>
        <v>19320</v>
      </c>
    </row>
    <row r="13" spans="1:35" s="271" customFormat="1" x14ac:dyDescent="0.2">
      <c r="A13" s="261" t="str">
        <f>'RO 2025 | COMMISSION'!A14</f>
        <v xml:space="preserve">Тариф доступен на период 01.10.25-03.12.25, включительно </v>
      </c>
      <c r="B13" s="273"/>
      <c r="C13" s="273"/>
      <c r="D13" s="273"/>
      <c r="E13" s="273"/>
      <c r="F13" s="273"/>
      <c r="G13" s="273"/>
      <c r="H13" s="273"/>
      <c r="I13" s="273"/>
      <c r="J13" s="273"/>
      <c r="K13" s="273"/>
      <c r="L13" s="273"/>
      <c r="M13" s="273"/>
      <c r="N13" s="273"/>
      <c r="O13" s="273"/>
    </row>
    <row r="14" spans="1:35" s="76" customFormat="1" ht="12.75" thickBot="1" x14ac:dyDescent="0.25">
      <c r="A14" s="328" t="str">
        <f>'RO 2025 | COMMISSION'!A15</f>
        <v xml:space="preserve">Тариф не доступен на период 01.11.25-02.11.25, включительно </v>
      </c>
    </row>
    <row r="15" spans="1:35" ht="12.75" thickBot="1" x14ac:dyDescent="0.25">
      <c r="A15" s="245" t="s">
        <v>127</v>
      </c>
    </row>
    <row r="16" spans="1:35" ht="13.35" customHeight="1" x14ac:dyDescent="0.2">
      <c r="A16" s="223" t="s">
        <v>128</v>
      </c>
    </row>
    <row r="17" spans="1:1" ht="13.35" customHeight="1" x14ac:dyDescent="0.2">
      <c r="A17" s="223" t="s">
        <v>129</v>
      </c>
    </row>
    <row r="18" spans="1:1" ht="12.6" customHeight="1" x14ac:dyDescent="0.2">
      <c r="A18" s="97" t="s">
        <v>130</v>
      </c>
    </row>
    <row r="19" spans="1:1" ht="13.35" customHeight="1" x14ac:dyDescent="0.2">
      <c r="A19" s="223" t="s">
        <v>243</v>
      </c>
    </row>
    <row r="20" spans="1:1" ht="11.45" customHeight="1" thickBot="1" x14ac:dyDescent="0.25">
      <c r="A20" s="223"/>
    </row>
    <row r="21" spans="1:1" ht="12.75" thickBot="1" x14ac:dyDescent="0.25">
      <c r="A21" s="245" t="s">
        <v>132</v>
      </c>
    </row>
    <row r="22" spans="1:1" ht="84" x14ac:dyDescent="0.2">
      <c r="A22" s="209" t="s">
        <v>158</v>
      </c>
    </row>
  </sheetData>
  <pageMargins left="0.7" right="0.7" top="0.75" bottom="0.75" header="0.3" footer="0.3"/>
  <pageSetup paperSize="9"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AI35"/>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65" customWidth="1"/>
    <col min="2" max="2" width="8.7109375" style="65" bestFit="1" customWidth="1"/>
    <col min="3" max="3" width="8.7109375" style="65" hidden="1" customWidth="1"/>
    <col min="4" max="4" width="9" style="65" hidden="1" customWidth="1"/>
    <col min="5" max="16384" width="9" style="65"/>
  </cols>
  <sheetData>
    <row r="1" spans="1:35" s="203" customFormat="1" ht="12" customHeight="1" x14ac:dyDescent="0.2">
      <c r="A1" s="68" t="s">
        <v>133</v>
      </c>
    </row>
    <row r="2" spans="1:35" s="203" customFormat="1" ht="12" customHeight="1" x14ac:dyDescent="0.2">
      <c r="A2" s="207" t="s">
        <v>141</v>
      </c>
    </row>
    <row r="3" spans="1:35" s="203" customFormat="1" ht="11.1" customHeight="1" x14ac:dyDescent="0.2">
      <c r="A3" s="207"/>
    </row>
    <row r="4" spans="1:35" s="203" customFormat="1" ht="16.5" customHeight="1" x14ac:dyDescent="0.2">
      <c r="A4" s="207" t="s">
        <v>125</v>
      </c>
      <c r="B4" s="279">
        <f>'C завтраками| Bed and breakfast'!B4</f>
        <v>45961</v>
      </c>
      <c r="C4" s="279">
        <f>'C завтраками| Bed and breakfast'!C4</f>
        <v>45962</v>
      </c>
      <c r="D4" s="279">
        <f>'C завтраками| Bed and breakfast'!D4</f>
        <v>45963</v>
      </c>
      <c r="E4" s="279">
        <f>'C завтраками| Bed and breakfast'!E4</f>
        <v>45964</v>
      </c>
      <c r="F4" s="279">
        <f>'C завтраками| Bed and breakfast'!F4</f>
        <v>45965</v>
      </c>
      <c r="G4" s="279">
        <f>'C завтраками| Bed and breakfast'!G4</f>
        <v>45966</v>
      </c>
      <c r="H4" s="279">
        <f>'C завтраками| Bed and breakfast'!H4</f>
        <v>45967</v>
      </c>
      <c r="I4" s="279">
        <f>'C завтраками| Bed and breakfast'!I4</f>
        <v>45968</v>
      </c>
      <c r="J4" s="279">
        <f>'C завтраками| Bed and breakfast'!J4</f>
        <v>45969</v>
      </c>
      <c r="K4" s="279">
        <f>'C завтраками| Bed and breakfast'!K4</f>
        <v>45970</v>
      </c>
      <c r="L4" s="279">
        <f>'C завтраками| Bed and breakfast'!L4</f>
        <v>45971</v>
      </c>
      <c r="M4" s="279">
        <f>'C завтраками| Bed and breakfast'!M4</f>
        <v>45972</v>
      </c>
      <c r="N4" s="279">
        <f>'C завтраками| Bed and breakfast'!N4</f>
        <v>45973</v>
      </c>
      <c r="O4" s="279">
        <f>'C завтраками| Bed and breakfast'!O4</f>
        <v>45974</v>
      </c>
      <c r="P4" s="279">
        <f>'C завтраками| Bed and breakfast'!P4</f>
        <v>45975</v>
      </c>
      <c r="Q4" s="279">
        <f>'C завтраками| Bed and breakfast'!Q4</f>
        <v>45976</v>
      </c>
      <c r="R4" s="279">
        <f>'C завтраками| Bed and breakfast'!R4</f>
        <v>45977</v>
      </c>
      <c r="S4" s="279">
        <f>'C завтраками| Bed and breakfast'!S4</f>
        <v>45978</v>
      </c>
      <c r="T4" s="279">
        <f>'C завтраками| Bed and breakfast'!T4</f>
        <v>45979</v>
      </c>
      <c r="U4" s="279">
        <f>'C завтраками| Bed and breakfast'!U4</f>
        <v>45980</v>
      </c>
      <c r="V4" s="279">
        <f>'C завтраками| Bed and breakfast'!V4</f>
        <v>45981</v>
      </c>
      <c r="W4" s="279">
        <f>'C завтраками| Bed and breakfast'!W4</f>
        <v>45982</v>
      </c>
      <c r="X4" s="279">
        <f>'C завтраками| Bed and breakfast'!X4</f>
        <v>45983</v>
      </c>
      <c r="Y4" s="279">
        <f>'C завтраками| Bed and breakfast'!Y4</f>
        <v>45984</v>
      </c>
      <c r="Z4" s="279">
        <f>'C завтраками| Bed and breakfast'!Z4</f>
        <v>45985</v>
      </c>
      <c r="AA4" s="279">
        <f>'C завтраками| Bed and breakfast'!AA4</f>
        <v>45986</v>
      </c>
      <c r="AB4" s="279">
        <f>'C завтраками| Bed and breakfast'!AB4</f>
        <v>45987</v>
      </c>
      <c r="AC4" s="279">
        <f>'C завтраками| Bed and breakfast'!AC4</f>
        <v>45988</v>
      </c>
      <c r="AD4" s="279">
        <f>'C завтраками| Bed and breakfast'!AD4</f>
        <v>45989</v>
      </c>
      <c r="AE4" s="279">
        <f>'C завтраками| Bed and breakfast'!AE4</f>
        <v>45990</v>
      </c>
      <c r="AF4" s="279">
        <f>'C завтраками| Bed and breakfast'!AF4</f>
        <v>45991</v>
      </c>
      <c r="AG4" s="279">
        <f>'C завтраками| Bed and breakfast'!AG4</f>
        <v>45992</v>
      </c>
      <c r="AH4" s="279">
        <f>'C завтраками| Bed and breakfast'!AH4</f>
        <v>45993</v>
      </c>
      <c r="AI4" s="279">
        <f>'C завтраками| Bed and breakfast'!AI4</f>
        <v>45994</v>
      </c>
    </row>
    <row r="5" spans="1:35" s="100" customFormat="1" ht="24" customHeight="1" x14ac:dyDescent="0.15">
      <c r="A5" s="99"/>
      <c r="B5" s="279">
        <f>'C завтраками| Bed and breakfast'!B5</f>
        <v>45961</v>
      </c>
      <c r="C5" s="279">
        <f>'C завтраками| Bed and breakfast'!C5</f>
        <v>45962</v>
      </c>
      <c r="D5" s="279">
        <f>'C завтраками| Bed and breakfast'!D5</f>
        <v>45963</v>
      </c>
      <c r="E5" s="279">
        <f>'C завтраками| Bed and breakfast'!E5</f>
        <v>45964</v>
      </c>
      <c r="F5" s="279">
        <f>'C завтраками| Bed and breakfast'!F5</f>
        <v>45965</v>
      </c>
      <c r="G5" s="279">
        <f>'C завтраками| Bed and breakfast'!G5</f>
        <v>45966</v>
      </c>
      <c r="H5" s="279">
        <f>'C завтраками| Bed and breakfast'!H5</f>
        <v>45967</v>
      </c>
      <c r="I5" s="279">
        <f>'C завтраками| Bed and breakfast'!I5</f>
        <v>45968</v>
      </c>
      <c r="J5" s="279">
        <f>'C завтраками| Bed and breakfast'!J5</f>
        <v>45969</v>
      </c>
      <c r="K5" s="279">
        <f>'C завтраками| Bed and breakfast'!K5</f>
        <v>45970</v>
      </c>
      <c r="L5" s="279">
        <f>'C завтраками| Bed and breakfast'!L5</f>
        <v>45971</v>
      </c>
      <c r="M5" s="279">
        <f>'C завтраками| Bed and breakfast'!M5</f>
        <v>45972</v>
      </c>
      <c r="N5" s="279">
        <f>'C завтраками| Bed and breakfast'!N5</f>
        <v>45973</v>
      </c>
      <c r="O5" s="279">
        <f>'C завтраками| Bed and breakfast'!O5</f>
        <v>45974</v>
      </c>
      <c r="P5" s="279">
        <f>'C завтраками| Bed and breakfast'!P5</f>
        <v>45975</v>
      </c>
      <c r="Q5" s="279">
        <f>'C завтраками| Bed and breakfast'!Q5</f>
        <v>45976</v>
      </c>
      <c r="R5" s="279">
        <f>'C завтраками| Bed and breakfast'!R5</f>
        <v>45977</v>
      </c>
      <c r="S5" s="279">
        <f>'C завтраками| Bed and breakfast'!S5</f>
        <v>45978</v>
      </c>
      <c r="T5" s="279">
        <f>'C завтраками| Bed and breakfast'!T5</f>
        <v>45979</v>
      </c>
      <c r="U5" s="279">
        <f>'C завтраками| Bed and breakfast'!U5</f>
        <v>45980</v>
      </c>
      <c r="V5" s="279">
        <f>'C завтраками| Bed and breakfast'!V5</f>
        <v>45981</v>
      </c>
      <c r="W5" s="279">
        <f>'C завтраками| Bed and breakfast'!W5</f>
        <v>45982</v>
      </c>
      <c r="X5" s="279">
        <f>'C завтраками| Bed and breakfast'!X5</f>
        <v>45983</v>
      </c>
      <c r="Y5" s="279">
        <f>'C завтраками| Bed and breakfast'!Y5</f>
        <v>45984</v>
      </c>
      <c r="Z5" s="279">
        <f>'C завтраками| Bed and breakfast'!Z5</f>
        <v>45985</v>
      </c>
      <c r="AA5" s="279">
        <f>'C завтраками| Bed and breakfast'!AA5</f>
        <v>45986</v>
      </c>
      <c r="AB5" s="279">
        <f>'C завтраками| Bed and breakfast'!AB5</f>
        <v>45987</v>
      </c>
      <c r="AC5" s="279">
        <f>'C завтраками| Bed and breakfast'!AC5</f>
        <v>45988</v>
      </c>
      <c r="AD5" s="279">
        <f>'C завтраками| Bed and breakfast'!AD5</f>
        <v>45989</v>
      </c>
      <c r="AE5" s="279">
        <f>'C завтраками| Bed and breakfast'!AE5</f>
        <v>45990</v>
      </c>
      <c r="AF5" s="279">
        <f>'C завтраками| Bed and breakfast'!AF5</f>
        <v>45991</v>
      </c>
      <c r="AG5" s="279">
        <f>'C завтраками| Bed and breakfast'!AG5</f>
        <v>45992</v>
      </c>
      <c r="AH5" s="279">
        <f>'C завтраками| Bed and breakfast'!AH5</f>
        <v>45993</v>
      </c>
      <c r="AI5" s="279">
        <f>'C завтраками| Bed and breakfast'!AI5</f>
        <v>45994</v>
      </c>
    </row>
    <row r="6" spans="1:35" s="76" customFormat="1" x14ac:dyDescent="0.2">
      <c r="A6" s="73" t="s">
        <v>135</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35" s="76" customFormat="1" x14ac:dyDescent="0.2">
      <c r="A7" s="74" t="s">
        <v>142</v>
      </c>
      <c r="B7" s="269">
        <f>'RO 2025 | COMMISSION'!B7</f>
        <v>14800</v>
      </c>
      <c r="C7" s="269">
        <f>'RO 2025 | COMMISSION'!C7</f>
        <v>14800</v>
      </c>
      <c r="D7" s="269">
        <f>'RO 2025 | COMMISSION'!D7</f>
        <v>14800</v>
      </c>
      <c r="E7" s="269">
        <f>'RO 2025 | COMMISSION'!E7</f>
        <v>12400</v>
      </c>
      <c r="F7" s="269">
        <f>'RO 2025 | COMMISSION'!F7</f>
        <v>8100</v>
      </c>
      <c r="G7" s="269">
        <f>'RO 2025 | COMMISSION'!G7</f>
        <v>8800</v>
      </c>
      <c r="H7" s="269">
        <f>'RO 2025 | COMMISSION'!H7</f>
        <v>8100</v>
      </c>
      <c r="I7" s="269">
        <f>'RO 2025 | COMMISSION'!I7</f>
        <v>10000</v>
      </c>
      <c r="J7" s="269">
        <f>'RO 2025 | COMMISSION'!J7</f>
        <v>10000</v>
      </c>
      <c r="K7" s="269">
        <f>'RO 2025 | COMMISSION'!K7</f>
        <v>6700</v>
      </c>
      <c r="L7" s="269">
        <f>'RO 2025 | COMMISSION'!L7</f>
        <v>6700</v>
      </c>
      <c r="M7" s="269">
        <f>'RO 2025 | COMMISSION'!M7</f>
        <v>6700</v>
      </c>
      <c r="N7" s="269">
        <f>'RO 2025 | COMMISSION'!N7</f>
        <v>7400</v>
      </c>
      <c r="O7" s="269">
        <f>'RO 2025 | COMMISSION'!O7</f>
        <v>6700</v>
      </c>
      <c r="P7" s="269">
        <f>'RO 2025 | COMMISSION'!P7</f>
        <v>7400</v>
      </c>
      <c r="Q7" s="269">
        <f>'RO 2025 | COMMISSION'!Q7</f>
        <v>7400</v>
      </c>
      <c r="R7" s="269">
        <f>'RO 2025 | COMMISSION'!R7</f>
        <v>8100</v>
      </c>
      <c r="S7" s="269">
        <f>'RO 2025 | COMMISSION'!S7</f>
        <v>8800</v>
      </c>
      <c r="T7" s="269">
        <f>'RO 2025 | COMMISSION'!T7</f>
        <v>8800</v>
      </c>
      <c r="U7" s="269">
        <f>'RO 2025 | COMMISSION'!U7</f>
        <v>10000</v>
      </c>
      <c r="V7" s="269">
        <f>'RO 2025 | COMMISSION'!V7</f>
        <v>10000</v>
      </c>
      <c r="W7" s="269">
        <f>'RO 2025 | COMMISSION'!W7</f>
        <v>8100</v>
      </c>
      <c r="X7" s="269">
        <f>'RO 2025 | COMMISSION'!X7</f>
        <v>8100</v>
      </c>
      <c r="Y7" s="269">
        <f>'RO 2025 | COMMISSION'!Y7</f>
        <v>6700</v>
      </c>
      <c r="Z7" s="269">
        <f>'RO 2025 | COMMISSION'!Z7</f>
        <v>6700</v>
      </c>
      <c r="AA7" s="269">
        <f>'RO 2025 | COMMISSION'!AA7</f>
        <v>6700</v>
      </c>
      <c r="AB7" s="269">
        <f>'RO 2025 | COMMISSION'!AB7</f>
        <v>6700</v>
      </c>
      <c r="AC7" s="269">
        <f>'RO 2025 | COMMISSION'!AC7</f>
        <v>6700</v>
      </c>
      <c r="AD7" s="269">
        <f>'RO 2025 | COMMISSION'!AD7</f>
        <v>7400</v>
      </c>
      <c r="AE7" s="269">
        <f>'RO 2025 | COMMISSION'!AE7</f>
        <v>7400</v>
      </c>
      <c r="AF7" s="269">
        <f>'RO 2025 | COMMISSION'!AF7</f>
        <v>6700</v>
      </c>
      <c r="AG7" s="269">
        <f>'RO 2025 | COMMISSION'!AG7</f>
        <v>8700</v>
      </c>
      <c r="AH7" s="269">
        <f>'RO 2025 | COMMISSION'!AH7</f>
        <v>8700</v>
      </c>
      <c r="AI7" s="269">
        <f>'RO 2025 | COMMISSION'!AI7</f>
        <v>8700</v>
      </c>
    </row>
    <row r="8" spans="1:35" s="76" customFormat="1" x14ac:dyDescent="0.2">
      <c r="A8" s="95" t="s">
        <v>143</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35" s="76" customFormat="1" x14ac:dyDescent="0.2">
      <c r="A9" s="74" t="s">
        <v>142</v>
      </c>
      <c r="B9" s="269">
        <f>'RO 2025 | COMMISSION'!B9</f>
        <v>16800</v>
      </c>
      <c r="C9" s="269">
        <f>'RO 2025 | COMMISSION'!C9</f>
        <v>16800</v>
      </c>
      <c r="D9" s="269">
        <f>'RO 2025 | COMMISSION'!D9</f>
        <v>16800</v>
      </c>
      <c r="E9" s="269">
        <f>'RO 2025 | COMMISSION'!E9</f>
        <v>14400</v>
      </c>
      <c r="F9" s="269">
        <f>'RO 2025 | COMMISSION'!F9</f>
        <v>10100</v>
      </c>
      <c r="G9" s="269">
        <f>'RO 2025 | COMMISSION'!G9</f>
        <v>10800</v>
      </c>
      <c r="H9" s="269">
        <f>'RO 2025 | COMMISSION'!H9</f>
        <v>10100</v>
      </c>
      <c r="I9" s="269">
        <f>'RO 2025 | COMMISSION'!I9</f>
        <v>12000</v>
      </c>
      <c r="J9" s="269">
        <f>'RO 2025 | COMMISSION'!J9</f>
        <v>12000</v>
      </c>
      <c r="K9" s="269">
        <f>'RO 2025 | COMMISSION'!K9</f>
        <v>8700</v>
      </c>
      <c r="L9" s="269">
        <f>'RO 2025 | COMMISSION'!L9</f>
        <v>8700</v>
      </c>
      <c r="M9" s="269">
        <f>'RO 2025 | COMMISSION'!M9</f>
        <v>8700</v>
      </c>
      <c r="N9" s="269">
        <f>'RO 2025 | COMMISSION'!N9</f>
        <v>9400</v>
      </c>
      <c r="O9" s="269">
        <f>'RO 2025 | COMMISSION'!O9</f>
        <v>8700</v>
      </c>
      <c r="P9" s="269">
        <f>'RO 2025 | COMMISSION'!P9</f>
        <v>9400</v>
      </c>
      <c r="Q9" s="269">
        <f>'RO 2025 | COMMISSION'!Q9</f>
        <v>9400</v>
      </c>
      <c r="R9" s="269">
        <f>'RO 2025 | COMMISSION'!R9</f>
        <v>10100</v>
      </c>
      <c r="S9" s="269">
        <f>'RO 2025 | COMMISSION'!S9</f>
        <v>10800</v>
      </c>
      <c r="T9" s="269">
        <f>'RO 2025 | COMMISSION'!T9</f>
        <v>10800</v>
      </c>
      <c r="U9" s="269">
        <f>'RO 2025 | COMMISSION'!U9</f>
        <v>12000</v>
      </c>
      <c r="V9" s="269">
        <f>'RO 2025 | COMMISSION'!V9</f>
        <v>12000</v>
      </c>
      <c r="W9" s="269">
        <f>'RO 2025 | COMMISSION'!W9</f>
        <v>10100</v>
      </c>
      <c r="X9" s="269">
        <f>'RO 2025 | COMMISSION'!X9</f>
        <v>10100</v>
      </c>
      <c r="Y9" s="269">
        <f>'RO 2025 | COMMISSION'!Y9</f>
        <v>8700</v>
      </c>
      <c r="Z9" s="269">
        <f>'RO 2025 | COMMISSION'!Z9</f>
        <v>8700</v>
      </c>
      <c r="AA9" s="269">
        <f>'RO 2025 | COMMISSION'!AA9</f>
        <v>8700</v>
      </c>
      <c r="AB9" s="269">
        <f>'RO 2025 | COMMISSION'!AB9</f>
        <v>8700</v>
      </c>
      <c r="AC9" s="269">
        <f>'RO 2025 | COMMISSION'!AC9</f>
        <v>8700</v>
      </c>
      <c r="AD9" s="269">
        <f>'RO 2025 | COMMISSION'!AD9</f>
        <v>9400</v>
      </c>
      <c r="AE9" s="269">
        <f>'RO 2025 | COMMISSION'!AE9</f>
        <v>9400</v>
      </c>
      <c r="AF9" s="269">
        <f>'RO 2025 | COMMISSION'!AF9</f>
        <v>8700</v>
      </c>
      <c r="AG9" s="269">
        <f>'RO 2025 | COMMISSION'!AG9</f>
        <v>11700</v>
      </c>
      <c r="AH9" s="269">
        <f>'RO 2025 | COMMISSION'!AH9</f>
        <v>11700</v>
      </c>
      <c r="AI9" s="269">
        <f>'RO 2025 | COMMISSION'!AI9</f>
        <v>11700</v>
      </c>
    </row>
    <row r="10" spans="1:35" s="76" customFormat="1" x14ac:dyDescent="0.2">
      <c r="A10" s="73" t="s">
        <v>134</v>
      </c>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row>
    <row r="11" spans="1:35" s="76" customFormat="1" x14ac:dyDescent="0.2">
      <c r="A11" s="74" t="s">
        <v>142</v>
      </c>
      <c r="B11" s="269">
        <f>'RO 2025 | COMMISSION'!B11</f>
        <v>23800</v>
      </c>
      <c r="C11" s="269">
        <f>'RO 2025 | COMMISSION'!C11</f>
        <v>23800</v>
      </c>
      <c r="D11" s="269">
        <f>'RO 2025 | COMMISSION'!D11</f>
        <v>23800</v>
      </c>
      <c r="E11" s="269">
        <f>'RO 2025 | COMMISSION'!E11</f>
        <v>21400</v>
      </c>
      <c r="F11" s="269">
        <f>'RO 2025 | COMMISSION'!F11</f>
        <v>17100</v>
      </c>
      <c r="G11" s="269">
        <f>'RO 2025 | COMMISSION'!G11</f>
        <v>17800</v>
      </c>
      <c r="H11" s="269">
        <f>'RO 2025 | COMMISSION'!H11</f>
        <v>17100</v>
      </c>
      <c r="I11" s="269">
        <f>'RO 2025 | COMMISSION'!I11</f>
        <v>19000</v>
      </c>
      <c r="J11" s="269">
        <f>'RO 2025 | COMMISSION'!J11</f>
        <v>19000</v>
      </c>
      <c r="K11" s="269">
        <f>'RO 2025 | COMMISSION'!K11</f>
        <v>15700</v>
      </c>
      <c r="L11" s="269">
        <f>'RO 2025 | COMMISSION'!L11</f>
        <v>15700</v>
      </c>
      <c r="M11" s="269">
        <f>'RO 2025 | COMMISSION'!M11</f>
        <v>15700</v>
      </c>
      <c r="N11" s="269">
        <f>'RO 2025 | COMMISSION'!N11</f>
        <v>16400</v>
      </c>
      <c r="O11" s="269">
        <f>'RO 2025 | COMMISSION'!O11</f>
        <v>15700</v>
      </c>
      <c r="P11" s="269">
        <f>'RO 2025 | COMMISSION'!P11</f>
        <v>16400</v>
      </c>
      <c r="Q11" s="269">
        <f>'RO 2025 | COMMISSION'!Q11</f>
        <v>16400</v>
      </c>
      <c r="R11" s="269">
        <f>'RO 2025 | COMMISSION'!R11</f>
        <v>17100</v>
      </c>
      <c r="S11" s="269">
        <f>'RO 2025 | COMMISSION'!S11</f>
        <v>17800</v>
      </c>
      <c r="T11" s="269">
        <f>'RO 2025 | COMMISSION'!T11</f>
        <v>17800</v>
      </c>
      <c r="U11" s="269">
        <f>'RO 2025 | COMMISSION'!U11</f>
        <v>19000</v>
      </c>
      <c r="V11" s="269">
        <f>'RO 2025 | COMMISSION'!V11</f>
        <v>19000</v>
      </c>
      <c r="W11" s="269">
        <f>'RO 2025 | COMMISSION'!W11</f>
        <v>17100</v>
      </c>
      <c r="X11" s="269">
        <f>'RO 2025 | COMMISSION'!X11</f>
        <v>17100</v>
      </c>
      <c r="Y11" s="269">
        <f>'RO 2025 | COMMISSION'!Y11</f>
        <v>15700</v>
      </c>
      <c r="Z11" s="269">
        <f>'RO 2025 | COMMISSION'!Z11</f>
        <v>15700</v>
      </c>
      <c r="AA11" s="269">
        <f>'RO 2025 | COMMISSION'!AA11</f>
        <v>15700</v>
      </c>
      <c r="AB11" s="269">
        <f>'RO 2025 | COMMISSION'!AB11</f>
        <v>15700</v>
      </c>
      <c r="AC11" s="269">
        <f>'RO 2025 | COMMISSION'!AC11</f>
        <v>15700</v>
      </c>
      <c r="AD11" s="269">
        <f>'RO 2025 | COMMISSION'!AD11</f>
        <v>16400</v>
      </c>
      <c r="AE11" s="269">
        <f>'RO 2025 | COMMISSION'!AE11</f>
        <v>16400</v>
      </c>
      <c r="AF11" s="269">
        <f>'RO 2025 | COMMISSION'!AF11</f>
        <v>15700</v>
      </c>
      <c r="AG11" s="269">
        <f>'RO 2025 | COMMISSION'!AG11</f>
        <v>17700</v>
      </c>
      <c r="AH11" s="269">
        <f>'RO 2025 | COMMISSION'!AH11</f>
        <v>17700</v>
      </c>
      <c r="AI11" s="269">
        <f>'RO 2025 | COMMISSION'!AI11</f>
        <v>17700</v>
      </c>
    </row>
    <row r="12" spans="1:35" s="76" customFormat="1" x14ac:dyDescent="0.2">
      <c r="A12" s="73" t="s">
        <v>136</v>
      </c>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row>
    <row r="13" spans="1:35" s="76" customFormat="1" ht="10.35" customHeight="1" x14ac:dyDescent="0.2">
      <c r="A13" s="74" t="s">
        <v>142</v>
      </c>
      <c r="B13" s="269">
        <f>'RO 2025 | COMMISSION'!B13</f>
        <v>28800</v>
      </c>
      <c r="C13" s="269">
        <f>'RO 2025 | COMMISSION'!C13</f>
        <v>28800</v>
      </c>
      <c r="D13" s="269">
        <f>'RO 2025 | COMMISSION'!D13</f>
        <v>28800</v>
      </c>
      <c r="E13" s="269">
        <f>'RO 2025 | COMMISSION'!E13</f>
        <v>26400</v>
      </c>
      <c r="F13" s="269">
        <f>'RO 2025 | COMMISSION'!F13</f>
        <v>22100</v>
      </c>
      <c r="G13" s="269">
        <f>'RO 2025 | COMMISSION'!G13</f>
        <v>22800</v>
      </c>
      <c r="H13" s="269">
        <f>'RO 2025 | COMMISSION'!H13</f>
        <v>22100</v>
      </c>
      <c r="I13" s="269">
        <f>'RO 2025 | COMMISSION'!I13</f>
        <v>24000</v>
      </c>
      <c r="J13" s="269">
        <f>'RO 2025 | COMMISSION'!J13</f>
        <v>24000</v>
      </c>
      <c r="K13" s="269">
        <f>'RO 2025 | COMMISSION'!K13</f>
        <v>20700</v>
      </c>
      <c r="L13" s="269">
        <f>'RO 2025 | COMMISSION'!L13</f>
        <v>20700</v>
      </c>
      <c r="M13" s="269">
        <f>'RO 2025 | COMMISSION'!M13</f>
        <v>20700</v>
      </c>
      <c r="N13" s="269">
        <f>'RO 2025 | COMMISSION'!N13</f>
        <v>21400</v>
      </c>
      <c r="O13" s="269">
        <f>'RO 2025 | COMMISSION'!O13</f>
        <v>20700</v>
      </c>
      <c r="P13" s="269">
        <f>'RO 2025 | COMMISSION'!P13</f>
        <v>21400</v>
      </c>
      <c r="Q13" s="269">
        <f>'RO 2025 | COMMISSION'!Q13</f>
        <v>21400</v>
      </c>
      <c r="R13" s="269">
        <f>'RO 2025 | COMMISSION'!R13</f>
        <v>22100</v>
      </c>
      <c r="S13" s="269">
        <f>'RO 2025 | COMMISSION'!S13</f>
        <v>22800</v>
      </c>
      <c r="T13" s="269">
        <f>'RO 2025 | COMMISSION'!T13</f>
        <v>22800</v>
      </c>
      <c r="U13" s="269">
        <f>'RO 2025 | COMMISSION'!U13</f>
        <v>24000</v>
      </c>
      <c r="V13" s="269">
        <f>'RO 2025 | COMMISSION'!V13</f>
        <v>24000</v>
      </c>
      <c r="W13" s="269">
        <f>'RO 2025 | COMMISSION'!W13</f>
        <v>22100</v>
      </c>
      <c r="X13" s="269">
        <f>'RO 2025 | COMMISSION'!X13</f>
        <v>22100</v>
      </c>
      <c r="Y13" s="269">
        <f>'RO 2025 | COMMISSION'!Y13</f>
        <v>20700</v>
      </c>
      <c r="Z13" s="269">
        <f>'RO 2025 | COMMISSION'!Z13</f>
        <v>20700</v>
      </c>
      <c r="AA13" s="269">
        <f>'RO 2025 | COMMISSION'!AA13</f>
        <v>20700</v>
      </c>
      <c r="AB13" s="269">
        <f>'RO 2025 | COMMISSION'!AB13</f>
        <v>20700</v>
      </c>
      <c r="AC13" s="269">
        <f>'RO 2025 | COMMISSION'!AC13</f>
        <v>20700</v>
      </c>
      <c r="AD13" s="269">
        <f>'RO 2025 | COMMISSION'!AD13</f>
        <v>21400</v>
      </c>
      <c r="AE13" s="269">
        <f>'RO 2025 | COMMISSION'!AE13</f>
        <v>21400</v>
      </c>
      <c r="AF13" s="269">
        <f>'RO 2025 | COMMISSION'!AF13</f>
        <v>20700</v>
      </c>
      <c r="AG13" s="269">
        <f>'RO 2025 | COMMISSION'!AG13</f>
        <v>22700</v>
      </c>
      <c r="AH13" s="269">
        <f>'RO 2025 | COMMISSION'!AH13</f>
        <v>22700</v>
      </c>
      <c r="AI13" s="269">
        <f>'RO 2025 | COMMISSION'!AI13</f>
        <v>22700</v>
      </c>
    </row>
    <row r="14" spans="1:35" s="76" customFormat="1" ht="10.35" customHeight="1" x14ac:dyDescent="0.2">
      <c r="A14" s="82"/>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row>
    <row r="15" spans="1:35" s="76" customFormat="1" ht="10.35" customHeight="1" x14ac:dyDescent="0.2">
      <c r="A15" s="82"/>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row>
    <row r="16" spans="1:35" s="76" customFormat="1" ht="19.5" customHeight="1" x14ac:dyDescent="0.2">
      <c r="A16" s="146" t="s">
        <v>159</v>
      </c>
      <c r="B16" s="289">
        <f t="shared" ref="B16:Z16" si="0">B4</f>
        <v>45961</v>
      </c>
      <c r="C16" s="289">
        <f t="shared" si="0"/>
        <v>45962</v>
      </c>
      <c r="D16" s="289">
        <f t="shared" si="0"/>
        <v>45963</v>
      </c>
      <c r="E16" s="289">
        <f t="shared" si="0"/>
        <v>45964</v>
      </c>
      <c r="F16" s="289">
        <f t="shared" si="0"/>
        <v>45965</v>
      </c>
      <c r="G16" s="289">
        <f t="shared" si="0"/>
        <v>45966</v>
      </c>
      <c r="H16" s="289">
        <f t="shared" si="0"/>
        <v>45967</v>
      </c>
      <c r="I16" s="289">
        <f t="shared" si="0"/>
        <v>45968</v>
      </c>
      <c r="J16" s="289">
        <f t="shared" si="0"/>
        <v>45969</v>
      </c>
      <c r="K16" s="289">
        <f t="shared" si="0"/>
        <v>45970</v>
      </c>
      <c r="L16" s="289">
        <f t="shared" si="0"/>
        <v>45971</v>
      </c>
      <c r="M16" s="289">
        <f t="shared" si="0"/>
        <v>45972</v>
      </c>
      <c r="N16" s="289">
        <f t="shared" si="0"/>
        <v>45973</v>
      </c>
      <c r="O16" s="289">
        <f t="shared" si="0"/>
        <v>45974</v>
      </c>
      <c r="P16" s="289">
        <f t="shared" si="0"/>
        <v>45975</v>
      </c>
      <c r="Q16" s="289">
        <f t="shared" si="0"/>
        <v>45976</v>
      </c>
      <c r="R16" s="289">
        <f t="shared" si="0"/>
        <v>45977</v>
      </c>
      <c r="S16" s="289">
        <f t="shared" si="0"/>
        <v>45978</v>
      </c>
      <c r="T16" s="289">
        <f t="shared" si="0"/>
        <v>45979</v>
      </c>
      <c r="U16" s="289">
        <f t="shared" si="0"/>
        <v>45980</v>
      </c>
      <c r="V16" s="289">
        <f t="shared" si="0"/>
        <v>45981</v>
      </c>
      <c r="W16" s="289">
        <f t="shared" si="0"/>
        <v>45982</v>
      </c>
      <c r="X16" s="289">
        <f t="shared" si="0"/>
        <v>45983</v>
      </c>
      <c r="Y16" s="289">
        <f t="shared" si="0"/>
        <v>45984</v>
      </c>
      <c r="Z16" s="289">
        <f t="shared" si="0"/>
        <v>45985</v>
      </c>
      <c r="AA16" s="289">
        <f t="shared" ref="AA16:AI16" si="1">AA4</f>
        <v>45986</v>
      </c>
      <c r="AB16" s="289">
        <f t="shared" si="1"/>
        <v>45987</v>
      </c>
      <c r="AC16" s="289">
        <f t="shared" si="1"/>
        <v>45988</v>
      </c>
      <c r="AD16" s="289">
        <f t="shared" si="1"/>
        <v>45989</v>
      </c>
      <c r="AE16" s="289">
        <f t="shared" si="1"/>
        <v>45990</v>
      </c>
      <c r="AF16" s="289">
        <f t="shared" si="1"/>
        <v>45991</v>
      </c>
      <c r="AG16" s="289">
        <f t="shared" si="1"/>
        <v>45992</v>
      </c>
      <c r="AH16" s="289">
        <f t="shared" si="1"/>
        <v>45993</v>
      </c>
      <c r="AI16" s="289">
        <f t="shared" si="1"/>
        <v>45994</v>
      </c>
    </row>
    <row r="17" spans="1:35" s="76" customFormat="1" ht="27.75" customHeight="1" x14ac:dyDescent="0.2">
      <c r="A17" s="67"/>
      <c r="B17" s="289">
        <f t="shared" ref="B17:Z17" si="2">B5</f>
        <v>45961</v>
      </c>
      <c r="C17" s="289">
        <f t="shared" si="2"/>
        <v>45962</v>
      </c>
      <c r="D17" s="289">
        <f t="shared" si="2"/>
        <v>45963</v>
      </c>
      <c r="E17" s="289">
        <f t="shared" si="2"/>
        <v>45964</v>
      </c>
      <c r="F17" s="289">
        <f t="shared" si="2"/>
        <v>45965</v>
      </c>
      <c r="G17" s="289">
        <f t="shared" si="2"/>
        <v>45966</v>
      </c>
      <c r="H17" s="289">
        <f t="shared" si="2"/>
        <v>45967</v>
      </c>
      <c r="I17" s="289">
        <f t="shared" si="2"/>
        <v>45968</v>
      </c>
      <c r="J17" s="289">
        <f t="shared" si="2"/>
        <v>45969</v>
      </c>
      <c r="K17" s="289">
        <f t="shared" si="2"/>
        <v>45970</v>
      </c>
      <c r="L17" s="289">
        <f t="shared" si="2"/>
        <v>45971</v>
      </c>
      <c r="M17" s="289">
        <f t="shared" si="2"/>
        <v>45972</v>
      </c>
      <c r="N17" s="289">
        <f t="shared" si="2"/>
        <v>45973</v>
      </c>
      <c r="O17" s="289">
        <f t="shared" si="2"/>
        <v>45974</v>
      </c>
      <c r="P17" s="289">
        <f t="shared" si="2"/>
        <v>45975</v>
      </c>
      <c r="Q17" s="289">
        <f t="shared" si="2"/>
        <v>45976</v>
      </c>
      <c r="R17" s="289">
        <f t="shared" si="2"/>
        <v>45977</v>
      </c>
      <c r="S17" s="289">
        <f t="shared" si="2"/>
        <v>45978</v>
      </c>
      <c r="T17" s="289">
        <f t="shared" si="2"/>
        <v>45979</v>
      </c>
      <c r="U17" s="289">
        <f t="shared" si="2"/>
        <v>45980</v>
      </c>
      <c r="V17" s="289">
        <f t="shared" si="2"/>
        <v>45981</v>
      </c>
      <c r="W17" s="289">
        <f t="shared" si="2"/>
        <v>45982</v>
      </c>
      <c r="X17" s="289">
        <f t="shared" si="2"/>
        <v>45983</v>
      </c>
      <c r="Y17" s="289">
        <f t="shared" si="2"/>
        <v>45984</v>
      </c>
      <c r="Z17" s="289">
        <f t="shared" si="2"/>
        <v>45985</v>
      </c>
      <c r="AA17" s="289">
        <f t="shared" ref="AA17:AI17" si="3">AA5</f>
        <v>45986</v>
      </c>
      <c r="AB17" s="289">
        <f t="shared" si="3"/>
        <v>45987</v>
      </c>
      <c r="AC17" s="289">
        <f t="shared" si="3"/>
        <v>45988</v>
      </c>
      <c r="AD17" s="289">
        <f t="shared" si="3"/>
        <v>45989</v>
      </c>
      <c r="AE17" s="289">
        <f t="shared" si="3"/>
        <v>45990</v>
      </c>
      <c r="AF17" s="289">
        <f t="shared" si="3"/>
        <v>45991</v>
      </c>
      <c r="AG17" s="289">
        <f t="shared" si="3"/>
        <v>45992</v>
      </c>
      <c r="AH17" s="289">
        <f t="shared" si="3"/>
        <v>45993</v>
      </c>
      <c r="AI17" s="289">
        <f t="shared" si="3"/>
        <v>45994</v>
      </c>
    </row>
    <row r="18" spans="1:35" s="76" customFormat="1" x14ac:dyDescent="0.2">
      <c r="A18" s="73" t="s">
        <v>135</v>
      </c>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row>
    <row r="19" spans="1:35" s="76" customFormat="1" x14ac:dyDescent="0.2">
      <c r="A19" s="74" t="s">
        <v>142</v>
      </c>
      <c r="B19" s="269">
        <f t="shared" ref="B19:Z19" si="4">ROUNDUP(B7*0.82,)</f>
        <v>12136</v>
      </c>
      <c r="C19" s="269">
        <f t="shared" si="4"/>
        <v>12136</v>
      </c>
      <c r="D19" s="269">
        <f t="shared" si="4"/>
        <v>12136</v>
      </c>
      <c r="E19" s="269">
        <f t="shared" si="4"/>
        <v>10168</v>
      </c>
      <c r="F19" s="269">
        <f t="shared" si="4"/>
        <v>6642</v>
      </c>
      <c r="G19" s="269">
        <f t="shared" si="4"/>
        <v>7216</v>
      </c>
      <c r="H19" s="269">
        <f t="shared" si="4"/>
        <v>6642</v>
      </c>
      <c r="I19" s="269">
        <f t="shared" si="4"/>
        <v>8200</v>
      </c>
      <c r="J19" s="269">
        <f t="shared" si="4"/>
        <v>8200</v>
      </c>
      <c r="K19" s="269">
        <f t="shared" si="4"/>
        <v>5494</v>
      </c>
      <c r="L19" s="269">
        <f t="shared" si="4"/>
        <v>5494</v>
      </c>
      <c r="M19" s="269">
        <f t="shared" si="4"/>
        <v>5494</v>
      </c>
      <c r="N19" s="269">
        <f t="shared" si="4"/>
        <v>6068</v>
      </c>
      <c r="O19" s="269">
        <f t="shared" si="4"/>
        <v>5494</v>
      </c>
      <c r="P19" s="269">
        <f t="shared" si="4"/>
        <v>6068</v>
      </c>
      <c r="Q19" s="269">
        <f t="shared" si="4"/>
        <v>6068</v>
      </c>
      <c r="R19" s="269">
        <f t="shared" si="4"/>
        <v>6642</v>
      </c>
      <c r="S19" s="269">
        <f t="shared" si="4"/>
        <v>7216</v>
      </c>
      <c r="T19" s="269">
        <f t="shared" si="4"/>
        <v>7216</v>
      </c>
      <c r="U19" s="269">
        <f t="shared" si="4"/>
        <v>8200</v>
      </c>
      <c r="V19" s="269">
        <f t="shared" si="4"/>
        <v>8200</v>
      </c>
      <c r="W19" s="269">
        <f t="shared" si="4"/>
        <v>6642</v>
      </c>
      <c r="X19" s="269">
        <f t="shared" si="4"/>
        <v>6642</v>
      </c>
      <c r="Y19" s="269">
        <f t="shared" si="4"/>
        <v>5494</v>
      </c>
      <c r="Z19" s="269">
        <f t="shared" si="4"/>
        <v>5494</v>
      </c>
      <c r="AA19" s="269">
        <f t="shared" ref="AA19:AI19" si="5">ROUNDUP(AA7*0.82,)</f>
        <v>5494</v>
      </c>
      <c r="AB19" s="269">
        <f t="shared" si="5"/>
        <v>5494</v>
      </c>
      <c r="AC19" s="269">
        <f t="shared" si="5"/>
        <v>5494</v>
      </c>
      <c r="AD19" s="269">
        <f t="shared" si="5"/>
        <v>6068</v>
      </c>
      <c r="AE19" s="269">
        <f t="shared" si="5"/>
        <v>6068</v>
      </c>
      <c r="AF19" s="269">
        <f t="shared" si="5"/>
        <v>5494</v>
      </c>
      <c r="AG19" s="269">
        <f t="shared" si="5"/>
        <v>7134</v>
      </c>
      <c r="AH19" s="269">
        <f t="shared" si="5"/>
        <v>7134</v>
      </c>
      <c r="AI19" s="269">
        <f t="shared" si="5"/>
        <v>7134</v>
      </c>
    </row>
    <row r="20" spans="1:35" s="76" customFormat="1" x14ac:dyDescent="0.2">
      <c r="A20" s="95" t="s">
        <v>143</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row>
    <row r="21" spans="1:35" s="76" customFormat="1" x14ac:dyDescent="0.2">
      <c r="A21" s="74" t="s">
        <v>142</v>
      </c>
      <c r="B21" s="269">
        <f t="shared" ref="B21:Z21" si="6">ROUNDUP(B9*0.82,)</f>
        <v>13776</v>
      </c>
      <c r="C21" s="269">
        <f t="shared" si="6"/>
        <v>13776</v>
      </c>
      <c r="D21" s="269">
        <f t="shared" si="6"/>
        <v>13776</v>
      </c>
      <c r="E21" s="269">
        <f t="shared" si="6"/>
        <v>11808</v>
      </c>
      <c r="F21" s="269">
        <f t="shared" si="6"/>
        <v>8282</v>
      </c>
      <c r="G21" s="269">
        <f t="shared" si="6"/>
        <v>8856</v>
      </c>
      <c r="H21" s="269">
        <f t="shared" si="6"/>
        <v>8282</v>
      </c>
      <c r="I21" s="269">
        <f t="shared" si="6"/>
        <v>9840</v>
      </c>
      <c r="J21" s="269">
        <f t="shared" si="6"/>
        <v>9840</v>
      </c>
      <c r="K21" s="269">
        <f t="shared" si="6"/>
        <v>7134</v>
      </c>
      <c r="L21" s="269">
        <f t="shared" si="6"/>
        <v>7134</v>
      </c>
      <c r="M21" s="269">
        <f t="shared" si="6"/>
        <v>7134</v>
      </c>
      <c r="N21" s="269">
        <f t="shared" si="6"/>
        <v>7708</v>
      </c>
      <c r="O21" s="269">
        <f t="shared" si="6"/>
        <v>7134</v>
      </c>
      <c r="P21" s="269">
        <f t="shared" si="6"/>
        <v>7708</v>
      </c>
      <c r="Q21" s="269">
        <f t="shared" si="6"/>
        <v>7708</v>
      </c>
      <c r="R21" s="269">
        <f t="shared" si="6"/>
        <v>8282</v>
      </c>
      <c r="S21" s="269">
        <f t="shared" si="6"/>
        <v>8856</v>
      </c>
      <c r="T21" s="269">
        <f t="shared" si="6"/>
        <v>8856</v>
      </c>
      <c r="U21" s="269">
        <f t="shared" si="6"/>
        <v>9840</v>
      </c>
      <c r="V21" s="269">
        <f t="shared" si="6"/>
        <v>9840</v>
      </c>
      <c r="W21" s="269">
        <f t="shared" si="6"/>
        <v>8282</v>
      </c>
      <c r="X21" s="269">
        <f t="shared" si="6"/>
        <v>8282</v>
      </c>
      <c r="Y21" s="269">
        <f t="shared" si="6"/>
        <v>7134</v>
      </c>
      <c r="Z21" s="269">
        <f t="shared" si="6"/>
        <v>7134</v>
      </c>
      <c r="AA21" s="269">
        <f t="shared" ref="AA21:AI21" si="7">ROUNDUP(AA9*0.82,)</f>
        <v>7134</v>
      </c>
      <c r="AB21" s="269">
        <f t="shared" si="7"/>
        <v>7134</v>
      </c>
      <c r="AC21" s="269">
        <f t="shared" si="7"/>
        <v>7134</v>
      </c>
      <c r="AD21" s="269">
        <f t="shared" si="7"/>
        <v>7708</v>
      </c>
      <c r="AE21" s="269">
        <f t="shared" si="7"/>
        <v>7708</v>
      </c>
      <c r="AF21" s="269">
        <f t="shared" si="7"/>
        <v>7134</v>
      </c>
      <c r="AG21" s="269">
        <f t="shared" si="7"/>
        <v>9594</v>
      </c>
      <c r="AH21" s="269">
        <f t="shared" si="7"/>
        <v>9594</v>
      </c>
      <c r="AI21" s="269">
        <f t="shared" si="7"/>
        <v>9594</v>
      </c>
    </row>
    <row r="22" spans="1:35" s="76" customFormat="1" x14ac:dyDescent="0.2">
      <c r="A22" s="73" t="s">
        <v>134</v>
      </c>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row>
    <row r="23" spans="1:35" s="76" customFormat="1" x14ac:dyDescent="0.2">
      <c r="A23" s="74" t="s">
        <v>142</v>
      </c>
      <c r="B23" s="269">
        <f t="shared" ref="B23:Z23" si="8">ROUNDUP(B11*0.82,)</f>
        <v>19516</v>
      </c>
      <c r="C23" s="269">
        <f t="shared" si="8"/>
        <v>19516</v>
      </c>
      <c r="D23" s="269">
        <f t="shared" si="8"/>
        <v>19516</v>
      </c>
      <c r="E23" s="269">
        <f t="shared" si="8"/>
        <v>17548</v>
      </c>
      <c r="F23" s="269">
        <f t="shared" si="8"/>
        <v>14022</v>
      </c>
      <c r="G23" s="269">
        <f t="shared" si="8"/>
        <v>14596</v>
      </c>
      <c r="H23" s="269">
        <f t="shared" si="8"/>
        <v>14022</v>
      </c>
      <c r="I23" s="269">
        <f t="shared" si="8"/>
        <v>15580</v>
      </c>
      <c r="J23" s="269">
        <f t="shared" si="8"/>
        <v>15580</v>
      </c>
      <c r="K23" s="269">
        <f t="shared" si="8"/>
        <v>12874</v>
      </c>
      <c r="L23" s="269">
        <f t="shared" si="8"/>
        <v>12874</v>
      </c>
      <c r="M23" s="269">
        <f t="shared" si="8"/>
        <v>12874</v>
      </c>
      <c r="N23" s="269">
        <f t="shared" si="8"/>
        <v>13448</v>
      </c>
      <c r="O23" s="269">
        <f t="shared" si="8"/>
        <v>12874</v>
      </c>
      <c r="P23" s="269">
        <f t="shared" si="8"/>
        <v>13448</v>
      </c>
      <c r="Q23" s="269">
        <f t="shared" si="8"/>
        <v>13448</v>
      </c>
      <c r="R23" s="269">
        <f t="shared" si="8"/>
        <v>14022</v>
      </c>
      <c r="S23" s="269">
        <f t="shared" si="8"/>
        <v>14596</v>
      </c>
      <c r="T23" s="269">
        <f t="shared" si="8"/>
        <v>14596</v>
      </c>
      <c r="U23" s="269">
        <f t="shared" si="8"/>
        <v>15580</v>
      </c>
      <c r="V23" s="269">
        <f t="shared" si="8"/>
        <v>15580</v>
      </c>
      <c r="W23" s="269">
        <f t="shared" si="8"/>
        <v>14022</v>
      </c>
      <c r="X23" s="269">
        <f t="shared" si="8"/>
        <v>14022</v>
      </c>
      <c r="Y23" s="269">
        <f t="shared" si="8"/>
        <v>12874</v>
      </c>
      <c r="Z23" s="269">
        <f t="shared" si="8"/>
        <v>12874</v>
      </c>
      <c r="AA23" s="269">
        <f t="shared" ref="AA23:AI23" si="9">ROUNDUP(AA11*0.82,)</f>
        <v>12874</v>
      </c>
      <c r="AB23" s="269">
        <f t="shared" si="9"/>
        <v>12874</v>
      </c>
      <c r="AC23" s="269">
        <f t="shared" si="9"/>
        <v>12874</v>
      </c>
      <c r="AD23" s="269">
        <f t="shared" si="9"/>
        <v>13448</v>
      </c>
      <c r="AE23" s="269">
        <f t="shared" si="9"/>
        <v>13448</v>
      </c>
      <c r="AF23" s="269">
        <f t="shared" si="9"/>
        <v>12874</v>
      </c>
      <c r="AG23" s="269">
        <f t="shared" si="9"/>
        <v>14514</v>
      </c>
      <c r="AH23" s="269">
        <f t="shared" si="9"/>
        <v>14514</v>
      </c>
      <c r="AI23" s="269">
        <f t="shared" si="9"/>
        <v>14514</v>
      </c>
    </row>
    <row r="24" spans="1:35" s="76" customFormat="1" x14ac:dyDescent="0.2">
      <c r="A24" s="73" t="s">
        <v>136</v>
      </c>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row>
    <row r="25" spans="1:35" s="76" customFormat="1" x14ac:dyDescent="0.2">
      <c r="A25" s="74" t="s">
        <v>142</v>
      </c>
      <c r="B25" s="269">
        <f t="shared" ref="B25:Z25" si="10">ROUNDUP(B13*0.82,)</f>
        <v>23616</v>
      </c>
      <c r="C25" s="269">
        <f t="shared" si="10"/>
        <v>23616</v>
      </c>
      <c r="D25" s="269">
        <f t="shared" si="10"/>
        <v>23616</v>
      </c>
      <c r="E25" s="269">
        <f t="shared" si="10"/>
        <v>21648</v>
      </c>
      <c r="F25" s="269">
        <f t="shared" si="10"/>
        <v>18122</v>
      </c>
      <c r="G25" s="269">
        <f t="shared" si="10"/>
        <v>18696</v>
      </c>
      <c r="H25" s="269">
        <f t="shared" si="10"/>
        <v>18122</v>
      </c>
      <c r="I25" s="269">
        <f t="shared" si="10"/>
        <v>19680</v>
      </c>
      <c r="J25" s="269">
        <f t="shared" si="10"/>
        <v>19680</v>
      </c>
      <c r="K25" s="269">
        <f t="shared" si="10"/>
        <v>16974</v>
      </c>
      <c r="L25" s="269">
        <f t="shared" si="10"/>
        <v>16974</v>
      </c>
      <c r="M25" s="269">
        <f t="shared" si="10"/>
        <v>16974</v>
      </c>
      <c r="N25" s="269">
        <f t="shared" si="10"/>
        <v>17548</v>
      </c>
      <c r="O25" s="269">
        <f t="shared" si="10"/>
        <v>16974</v>
      </c>
      <c r="P25" s="269">
        <f t="shared" si="10"/>
        <v>17548</v>
      </c>
      <c r="Q25" s="269">
        <f t="shared" si="10"/>
        <v>17548</v>
      </c>
      <c r="R25" s="269">
        <f t="shared" si="10"/>
        <v>18122</v>
      </c>
      <c r="S25" s="269">
        <f t="shared" si="10"/>
        <v>18696</v>
      </c>
      <c r="T25" s="269">
        <f t="shared" si="10"/>
        <v>18696</v>
      </c>
      <c r="U25" s="269">
        <f t="shared" si="10"/>
        <v>19680</v>
      </c>
      <c r="V25" s="269">
        <f t="shared" si="10"/>
        <v>19680</v>
      </c>
      <c r="W25" s="269">
        <f t="shared" si="10"/>
        <v>18122</v>
      </c>
      <c r="X25" s="269">
        <f t="shared" si="10"/>
        <v>18122</v>
      </c>
      <c r="Y25" s="269">
        <f t="shared" si="10"/>
        <v>16974</v>
      </c>
      <c r="Z25" s="269">
        <f t="shared" si="10"/>
        <v>16974</v>
      </c>
      <c r="AA25" s="269">
        <f t="shared" ref="AA25:AI25" si="11">ROUNDUP(AA13*0.82,)</f>
        <v>16974</v>
      </c>
      <c r="AB25" s="269">
        <f t="shared" si="11"/>
        <v>16974</v>
      </c>
      <c r="AC25" s="269">
        <f t="shared" si="11"/>
        <v>16974</v>
      </c>
      <c r="AD25" s="269">
        <f t="shared" si="11"/>
        <v>17548</v>
      </c>
      <c r="AE25" s="269">
        <f t="shared" si="11"/>
        <v>17548</v>
      </c>
      <c r="AF25" s="269">
        <f t="shared" si="11"/>
        <v>16974</v>
      </c>
      <c r="AG25" s="269">
        <f t="shared" si="11"/>
        <v>18614</v>
      </c>
      <c r="AH25" s="269">
        <f t="shared" si="11"/>
        <v>18614</v>
      </c>
      <c r="AI25" s="269">
        <f t="shared" si="11"/>
        <v>18614</v>
      </c>
    </row>
    <row r="26" spans="1:35" s="271" customFormat="1" x14ac:dyDescent="0.2">
      <c r="A26" s="261" t="str">
        <f>'RO 2025 | COMMISSION'!A14</f>
        <v xml:space="preserve">Тариф доступен на период 01.10.25-03.12.25, включительно </v>
      </c>
      <c r="B26" s="273"/>
      <c r="C26" s="273"/>
      <c r="D26" s="273"/>
      <c r="E26" s="273"/>
      <c r="F26" s="273"/>
      <c r="G26" s="273"/>
      <c r="H26" s="273"/>
      <c r="I26" s="273"/>
      <c r="J26" s="273"/>
      <c r="K26" s="273"/>
      <c r="L26" s="273"/>
    </row>
    <row r="27" spans="1:35" s="76" customFormat="1" ht="12.75" thickBot="1" x14ac:dyDescent="0.25">
      <c r="A27" s="328" t="str">
        <f>'RO 2025 | COMMISSION'!A15</f>
        <v xml:space="preserve">Тариф не доступен на период 01.11.25-02.11.25, включительно </v>
      </c>
    </row>
    <row r="28" spans="1:35" ht="12.75" thickBot="1" x14ac:dyDescent="0.25">
      <c r="A28" s="245" t="s">
        <v>127</v>
      </c>
    </row>
    <row r="29" spans="1:35" ht="13.35" customHeight="1" x14ac:dyDescent="0.2">
      <c r="A29" s="223" t="s">
        <v>128</v>
      </c>
    </row>
    <row r="30" spans="1:35" ht="13.35" customHeight="1" x14ac:dyDescent="0.2">
      <c r="A30" s="223" t="s">
        <v>129</v>
      </c>
    </row>
    <row r="31" spans="1:35" ht="12.6" customHeight="1" x14ac:dyDescent="0.2">
      <c r="A31" s="97" t="s">
        <v>130</v>
      </c>
    </row>
    <row r="32" spans="1:35" ht="13.35" customHeight="1" x14ac:dyDescent="0.2">
      <c r="A32" s="223" t="s">
        <v>243</v>
      </c>
    </row>
    <row r="33" spans="1:1" ht="11.45" customHeight="1" thickBot="1" x14ac:dyDescent="0.25">
      <c r="A33" s="223"/>
    </row>
    <row r="34" spans="1:1" ht="12.75" thickBot="1" x14ac:dyDescent="0.25">
      <c r="A34" s="245" t="s">
        <v>132</v>
      </c>
    </row>
    <row r="35" spans="1:1" ht="84" x14ac:dyDescent="0.2">
      <c r="A35" s="209" t="s">
        <v>158</v>
      </c>
    </row>
  </sheetData>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40"/>
  <sheetViews>
    <sheetView zoomScaleNormal="100" workbookViewId="0">
      <pane xSplit="1" topLeftCell="E1" activePane="topRight" state="frozen"/>
      <selection activeCell="B1" sqref="B1:C1048576"/>
      <selection pane="topRight" activeCell="A30" sqref="A30"/>
    </sheetView>
  </sheetViews>
  <sheetFormatPr defaultColWidth="9" defaultRowHeight="12" x14ac:dyDescent="0.2"/>
  <cols>
    <col min="1" max="1" width="106.28515625" style="268" bestFit="1" customWidth="1"/>
    <col min="2" max="4" width="8.7109375" style="268" hidden="1" customWidth="1"/>
    <col min="5" max="16384" width="9" style="268"/>
  </cols>
  <sheetData>
    <row r="1" spans="1:35" ht="11.45" customHeight="1" x14ac:dyDescent="0.2">
      <c r="A1" s="83" t="s">
        <v>133</v>
      </c>
    </row>
    <row r="2" spans="1:35" ht="11.45" customHeight="1" x14ac:dyDescent="0.2">
      <c r="A2" s="244" t="s">
        <v>312</v>
      </c>
    </row>
    <row r="3" spans="1:35" ht="11.45" customHeight="1" x14ac:dyDescent="0.2">
      <c r="A3" s="207"/>
    </row>
    <row r="4" spans="1:35" ht="11.45" customHeight="1" x14ac:dyDescent="0.2">
      <c r="A4" s="207" t="s">
        <v>125</v>
      </c>
      <c r="B4" s="183">
        <f>'C завтраками| Bed and breakfast'!B4</f>
        <v>45961</v>
      </c>
      <c r="C4" s="183">
        <f>'C завтраками| Bed and breakfast'!C4</f>
        <v>45962</v>
      </c>
      <c r="D4" s="183">
        <f>'C завтраками| Bed and breakfast'!D4</f>
        <v>45963</v>
      </c>
      <c r="E4" s="183">
        <f>'C завтраками| Bed and breakfast'!E4</f>
        <v>45964</v>
      </c>
      <c r="F4" s="183">
        <f>'C завтраками| Bed and breakfast'!F4</f>
        <v>45965</v>
      </c>
      <c r="G4" s="183">
        <f>'C завтраками| Bed and breakfast'!G4</f>
        <v>45966</v>
      </c>
      <c r="H4" s="183">
        <f>'C завтраками| Bed and breakfast'!H4</f>
        <v>45967</v>
      </c>
      <c r="I4" s="183">
        <f>'C завтраками| Bed and breakfast'!I4</f>
        <v>45968</v>
      </c>
      <c r="J4" s="183">
        <f>'C завтраками| Bed and breakfast'!J4</f>
        <v>45969</v>
      </c>
      <c r="K4" s="183">
        <f>'C завтраками| Bed and breakfast'!K4</f>
        <v>45970</v>
      </c>
      <c r="L4" s="183">
        <f>'C завтраками| Bed and breakfast'!L4</f>
        <v>45971</v>
      </c>
      <c r="M4" s="183">
        <f>'C завтраками| Bed and breakfast'!M4</f>
        <v>45972</v>
      </c>
      <c r="N4" s="183">
        <f>'C завтраками| Bed and breakfast'!N4</f>
        <v>45973</v>
      </c>
      <c r="O4" s="183">
        <f>'C завтраками| Bed and breakfast'!O4</f>
        <v>45974</v>
      </c>
      <c r="P4" s="183">
        <f>'C завтраками| Bed and breakfast'!P4</f>
        <v>45975</v>
      </c>
      <c r="Q4" s="183">
        <f>'C завтраками| Bed and breakfast'!Q4</f>
        <v>45976</v>
      </c>
      <c r="R4" s="177">
        <f>'C завтраками| Bed and breakfast'!R4</f>
        <v>45977</v>
      </c>
      <c r="S4" s="177">
        <f>'C завтраками| Bed and breakfast'!S4</f>
        <v>45978</v>
      </c>
      <c r="T4" s="177">
        <f>'C завтраками| Bed and breakfast'!T4</f>
        <v>45979</v>
      </c>
      <c r="U4" s="177">
        <f>'C завтраками| Bed and breakfast'!U4</f>
        <v>45980</v>
      </c>
      <c r="V4" s="177">
        <f>'C завтраками| Bed and breakfast'!V4</f>
        <v>45981</v>
      </c>
      <c r="W4" s="183">
        <f>'C завтраками| Bed and breakfast'!W4</f>
        <v>45982</v>
      </c>
      <c r="X4" s="183">
        <f>'C завтраками| Bed and breakfast'!X4</f>
        <v>45983</v>
      </c>
      <c r="Y4" s="183">
        <f>'C завтраками| Bed and breakfast'!Y4</f>
        <v>45984</v>
      </c>
      <c r="Z4" s="183">
        <f>'C завтраками| Bed and breakfast'!Z4</f>
        <v>45985</v>
      </c>
      <c r="AA4" s="183">
        <f>'C завтраками| Bed and breakfast'!AA4</f>
        <v>45986</v>
      </c>
      <c r="AB4" s="183">
        <f>'C завтраками| Bed and breakfast'!AB4</f>
        <v>45987</v>
      </c>
      <c r="AC4" s="183">
        <f>'C завтраками| Bed and breakfast'!AC4</f>
        <v>45988</v>
      </c>
      <c r="AD4" s="183">
        <f>'C завтраками| Bed and breakfast'!AD4</f>
        <v>45989</v>
      </c>
      <c r="AE4" s="183">
        <f>'C завтраками| Bed and breakfast'!AE4</f>
        <v>45990</v>
      </c>
      <c r="AF4" s="183">
        <f>'C завтраками| Bed and breakfast'!AF4</f>
        <v>45991</v>
      </c>
      <c r="AG4" s="177">
        <f>'C завтраками| Bed and breakfast'!AG4</f>
        <v>45992</v>
      </c>
      <c r="AH4" s="177">
        <f>'C завтраками| Bed and breakfast'!AH4</f>
        <v>45993</v>
      </c>
      <c r="AI4" s="177">
        <f>'C завтраками| Bed and breakfast'!AI4</f>
        <v>45994</v>
      </c>
    </row>
    <row r="5" spans="1:35" s="34" customFormat="1" ht="21.6" customHeight="1" x14ac:dyDescent="0.2">
      <c r="A5" s="67" t="s">
        <v>124</v>
      </c>
      <c r="B5" s="183">
        <f>'C завтраками| Bed and breakfast'!B5</f>
        <v>45961</v>
      </c>
      <c r="C5" s="183">
        <f>'C завтраками| Bed and breakfast'!C5</f>
        <v>45962</v>
      </c>
      <c r="D5" s="183">
        <f>'C завтраками| Bed and breakfast'!D5</f>
        <v>45963</v>
      </c>
      <c r="E5" s="183">
        <f>'C завтраками| Bed and breakfast'!E5</f>
        <v>45964</v>
      </c>
      <c r="F5" s="183">
        <f>'C завтраками| Bed and breakfast'!F5</f>
        <v>45965</v>
      </c>
      <c r="G5" s="183">
        <f>'C завтраками| Bed and breakfast'!G5</f>
        <v>45966</v>
      </c>
      <c r="H5" s="183">
        <f>'C завтраками| Bed and breakfast'!H5</f>
        <v>45967</v>
      </c>
      <c r="I5" s="183">
        <f>'C завтраками| Bed and breakfast'!I5</f>
        <v>45968</v>
      </c>
      <c r="J5" s="183">
        <f>'C завтраками| Bed and breakfast'!J5</f>
        <v>45969</v>
      </c>
      <c r="K5" s="183">
        <f>'C завтраками| Bed and breakfast'!K5</f>
        <v>45970</v>
      </c>
      <c r="L5" s="183">
        <f>'C завтраками| Bed and breakfast'!L5</f>
        <v>45971</v>
      </c>
      <c r="M5" s="183">
        <f>'C завтраками| Bed and breakfast'!M5</f>
        <v>45972</v>
      </c>
      <c r="N5" s="183">
        <f>'C завтраками| Bed and breakfast'!N5</f>
        <v>45973</v>
      </c>
      <c r="O5" s="183">
        <f>'C завтраками| Bed and breakfast'!O5</f>
        <v>45974</v>
      </c>
      <c r="P5" s="183">
        <f>'C завтраками| Bed and breakfast'!P5</f>
        <v>45975</v>
      </c>
      <c r="Q5" s="183">
        <f>'C завтраками| Bed and breakfast'!Q5</f>
        <v>45976</v>
      </c>
      <c r="R5" s="177">
        <f>'C завтраками| Bed and breakfast'!R5</f>
        <v>45977</v>
      </c>
      <c r="S5" s="177">
        <f>'C завтраками| Bed and breakfast'!S5</f>
        <v>45978</v>
      </c>
      <c r="T5" s="177">
        <f>'C завтраками| Bed and breakfast'!T5</f>
        <v>45979</v>
      </c>
      <c r="U5" s="177">
        <f>'C завтраками| Bed and breakfast'!U5</f>
        <v>45980</v>
      </c>
      <c r="V5" s="177">
        <f>'C завтраками| Bed and breakfast'!V5</f>
        <v>45981</v>
      </c>
      <c r="W5" s="183">
        <f>'C завтраками| Bed and breakfast'!W5</f>
        <v>45982</v>
      </c>
      <c r="X5" s="183">
        <f>'C завтраками| Bed and breakfast'!X5</f>
        <v>45983</v>
      </c>
      <c r="Y5" s="183">
        <f>'C завтраками| Bed and breakfast'!Y5</f>
        <v>45984</v>
      </c>
      <c r="Z5" s="183">
        <f>'C завтраками| Bed and breakfast'!Z5</f>
        <v>45985</v>
      </c>
      <c r="AA5" s="183">
        <f>'C завтраками| Bed and breakfast'!AA5</f>
        <v>45986</v>
      </c>
      <c r="AB5" s="183">
        <f>'C завтраками| Bed and breakfast'!AB5</f>
        <v>45987</v>
      </c>
      <c r="AC5" s="183">
        <f>'C завтраками| Bed and breakfast'!AC5</f>
        <v>45988</v>
      </c>
      <c r="AD5" s="183">
        <f>'C завтраками| Bed and breakfast'!AD5</f>
        <v>45989</v>
      </c>
      <c r="AE5" s="183">
        <f>'C завтраками| Bed and breakfast'!AE5</f>
        <v>45990</v>
      </c>
      <c r="AF5" s="183">
        <f>'C завтраками| Bed and breakfast'!AF5</f>
        <v>45991</v>
      </c>
      <c r="AG5" s="177">
        <f>'C завтраками| Bed and breakfast'!AG5</f>
        <v>45992</v>
      </c>
      <c r="AH5" s="177">
        <f>'C завтраками| Bed and breakfast'!AH5</f>
        <v>45993</v>
      </c>
      <c r="AI5" s="177">
        <f>'C завтраками| Bed and breakfast'!AI5</f>
        <v>45994</v>
      </c>
    </row>
    <row r="6" spans="1:35" x14ac:dyDescent="0.2">
      <c r="A6" s="73" t="s">
        <v>144</v>
      </c>
    </row>
    <row r="7" spans="1:35" x14ac:dyDescent="0.2">
      <c r="A7" s="269">
        <v>1</v>
      </c>
      <c r="B7" s="280">
        <f>'C завтраками| Bed and breakfast'!B7*0.75</f>
        <v>12525</v>
      </c>
      <c r="C7" s="280">
        <f>'C завтраками| Bed and breakfast'!C7*0.75</f>
        <v>12525</v>
      </c>
      <c r="D7" s="280">
        <f>'C завтраками| Bed and breakfast'!D7*0.75</f>
        <v>12525</v>
      </c>
      <c r="E7" s="280">
        <f>'C завтраками| Bed and breakfast'!E7*0.75</f>
        <v>10725</v>
      </c>
      <c r="F7" s="280">
        <f>'C завтраками| Bed and breakfast'!F7*0.75</f>
        <v>7500</v>
      </c>
      <c r="G7" s="280">
        <f>'C завтраками| Bed and breakfast'!G7*0.75</f>
        <v>8025</v>
      </c>
      <c r="H7" s="280">
        <f>'C завтраками| Bed and breakfast'!H7*0.75</f>
        <v>7500</v>
      </c>
      <c r="I7" s="280">
        <f>'C завтраками| Bed and breakfast'!I7*0.75</f>
        <v>8925</v>
      </c>
      <c r="J7" s="280">
        <f>'C завтраками| Bed and breakfast'!J7*0.75</f>
        <v>8925</v>
      </c>
      <c r="K7" s="280">
        <f>'C завтраками| Bed and breakfast'!K7*0.75</f>
        <v>6450</v>
      </c>
      <c r="L7" s="280">
        <f>'C завтраками| Bed and breakfast'!L7*0.75</f>
        <v>6450</v>
      </c>
      <c r="M7" s="280">
        <f>'C завтраками| Bed and breakfast'!M7*0.75</f>
        <v>6450</v>
      </c>
      <c r="N7" s="280">
        <f>'C завтраками| Bed and breakfast'!N7*0.75</f>
        <v>6975</v>
      </c>
      <c r="O7" s="280">
        <f>'C завтраками| Bed and breakfast'!O7*0.75</f>
        <v>6450</v>
      </c>
      <c r="P7" s="280">
        <f>'C завтраками| Bed and breakfast'!P7*0.75</f>
        <v>6975</v>
      </c>
      <c r="Q7" s="280">
        <f>'C завтраками| Bed and breakfast'!Q7*0.75</f>
        <v>6975</v>
      </c>
      <c r="R7" s="280">
        <f>'C завтраками| Bed and breakfast'!R7*0.75</f>
        <v>7500</v>
      </c>
      <c r="S7" s="280">
        <f>'C завтраками| Bed and breakfast'!S7*0.75</f>
        <v>8025</v>
      </c>
      <c r="T7" s="280">
        <f>'C завтраками| Bed and breakfast'!T7*0.75</f>
        <v>8025</v>
      </c>
      <c r="U7" s="280">
        <f>'C завтраками| Bed and breakfast'!U7*0.75</f>
        <v>8925</v>
      </c>
      <c r="V7" s="280">
        <f>'C завтраками| Bed and breakfast'!V7*0.75</f>
        <v>8925</v>
      </c>
      <c r="W7" s="280">
        <f>'C завтраками| Bed and breakfast'!W7*0.75</f>
        <v>7500</v>
      </c>
      <c r="X7" s="280">
        <f>'C завтраками| Bed and breakfast'!X7*0.75</f>
        <v>7500</v>
      </c>
      <c r="Y7" s="280">
        <f>'C завтраками| Bed and breakfast'!Y7*0.75</f>
        <v>6450</v>
      </c>
      <c r="Z7" s="280">
        <f>'C завтраками| Bed and breakfast'!Z7*0.75</f>
        <v>6450</v>
      </c>
      <c r="AA7" s="280">
        <f>'C завтраками| Bed and breakfast'!AA7*0.75</f>
        <v>6450</v>
      </c>
      <c r="AB7" s="280">
        <f>'C завтраками| Bed and breakfast'!AB7*0.75</f>
        <v>6450</v>
      </c>
      <c r="AC7" s="280">
        <f>'C завтраками| Bed and breakfast'!AC7*0.75</f>
        <v>6450</v>
      </c>
      <c r="AD7" s="280">
        <f>'C завтраками| Bed and breakfast'!AD7*0.75</f>
        <v>6975</v>
      </c>
      <c r="AE7" s="280">
        <f>'C завтраками| Bed and breakfast'!AE7*0.75</f>
        <v>6975</v>
      </c>
      <c r="AF7" s="280">
        <f>'C завтраками| Bed and breakfast'!AF7*0.75</f>
        <v>6450</v>
      </c>
      <c r="AG7" s="280">
        <f>'C завтраками| Bed and breakfast'!AG7*0.75</f>
        <v>7950</v>
      </c>
      <c r="AH7" s="280">
        <f>'C завтраками| Bed and breakfast'!AH7*0.75</f>
        <v>7950</v>
      </c>
      <c r="AI7" s="280">
        <f>'C завтраками| Bed and breakfast'!AI7*0.75</f>
        <v>7950</v>
      </c>
    </row>
    <row r="8" spans="1:35" x14ac:dyDescent="0.2">
      <c r="A8" s="269">
        <v>2</v>
      </c>
      <c r="B8" s="280">
        <f>'C завтраками| Bed and breakfast'!B8*0.75</f>
        <v>13950</v>
      </c>
      <c r="C8" s="280">
        <f>'C завтраками| Bed and breakfast'!C8*0.75</f>
        <v>13950</v>
      </c>
      <c r="D8" s="280">
        <f>'C завтраками| Bed and breakfast'!D8*0.75</f>
        <v>13950</v>
      </c>
      <c r="E8" s="280">
        <f>'C завтраками| Bed and breakfast'!E8*0.75</f>
        <v>12150</v>
      </c>
      <c r="F8" s="280">
        <f>'C завтраками| Bed and breakfast'!F8*0.75</f>
        <v>8925</v>
      </c>
      <c r="G8" s="280">
        <f>'C завтраками| Bed and breakfast'!G8*0.75</f>
        <v>9450</v>
      </c>
      <c r="H8" s="280">
        <f>'C завтраками| Bed and breakfast'!H8*0.75</f>
        <v>8925</v>
      </c>
      <c r="I8" s="280">
        <f>'C завтраками| Bed and breakfast'!I8*0.75</f>
        <v>10350</v>
      </c>
      <c r="J8" s="280">
        <f>'C завтраками| Bed and breakfast'!J8*0.75</f>
        <v>10350</v>
      </c>
      <c r="K8" s="280">
        <f>'C завтраками| Bed and breakfast'!K8*0.75</f>
        <v>7875</v>
      </c>
      <c r="L8" s="280">
        <f>'C завтраками| Bed and breakfast'!L8*0.75</f>
        <v>7875</v>
      </c>
      <c r="M8" s="280">
        <f>'C завтраками| Bed and breakfast'!M8*0.75</f>
        <v>7875</v>
      </c>
      <c r="N8" s="280">
        <f>'C завтраками| Bed and breakfast'!N8*0.75</f>
        <v>8400</v>
      </c>
      <c r="O8" s="280">
        <f>'C завтраками| Bed and breakfast'!O8*0.75</f>
        <v>7875</v>
      </c>
      <c r="P8" s="280">
        <f>'C завтраками| Bed and breakfast'!P8*0.75</f>
        <v>8400</v>
      </c>
      <c r="Q8" s="280">
        <f>'C завтраками| Bed and breakfast'!Q8*0.75</f>
        <v>8400</v>
      </c>
      <c r="R8" s="280">
        <f>'C завтраками| Bed and breakfast'!R8*0.75</f>
        <v>8925</v>
      </c>
      <c r="S8" s="280">
        <f>'C завтраками| Bed and breakfast'!S8*0.75</f>
        <v>9450</v>
      </c>
      <c r="T8" s="280">
        <f>'C завтраками| Bed and breakfast'!T8*0.75</f>
        <v>9450</v>
      </c>
      <c r="U8" s="280">
        <f>'C завтраками| Bed and breakfast'!U8*0.75</f>
        <v>10350</v>
      </c>
      <c r="V8" s="280">
        <f>'C завтраками| Bed and breakfast'!V8*0.75</f>
        <v>10350</v>
      </c>
      <c r="W8" s="280">
        <f>'C завтраками| Bed and breakfast'!W8*0.75</f>
        <v>8925</v>
      </c>
      <c r="X8" s="280">
        <f>'C завтраками| Bed and breakfast'!X8*0.75</f>
        <v>8925</v>
      </c>
      <c r="Y8" s="280">
        <f>'C завтраками| Bed and breakfast'!Y8*0.75</f>
        <v>7875</v>
      </c>
      <c r="Z8" s="280">
        <f>'C завтраками| Bed and breakfast'!Z8*0.75</f>
        <v>7875</v>
      </c>
      <c r="AA8" s="280">
        <f>'C завтраками| Bed and breakfast'!AA8*0.75</f>
        <v>7875</v>
      </c>
      <c r="AB8" s="280">
        <f>'C завтраками| Bed and breakfast'!AB8*0.75</f>
        <v>7875</v>
      </c>
      <c r="AC8" s="280">
        <f>'C завтраками| Bed and breakfast'!AC8*0.75</f>
        <v>7875</v>
      </c>
      <c r="AD8" s="280">
        <f>'C завтраками| Bed and breakfast'!AD8*0.75</f>
        <v>8400</v>
      </c>
      <c r="AE8" s="280">
        <f>'C завтраками| Bed and breakfast'!AE8*0.75</f>
        <v>8400</v>
      </c>
      <c r="AF8" s="280">
        <f>'C завтраками| Bed and breakfast'!AF8*0.75</f>
        <v>7875</v>
      </c>
      <c r="AG8" s="280">
        <f>'C завтраками| Bed and breakfast'!AG8*0.75</f>
        <v>9375</v>
      </c>
      <c r="AH8" s="280">
        <f>'C завтраками| Bed and breakfast'!AH8*0.75</f>
        <v>9375</v>
      </c>
      <c r="AI8" s="280">
        <f>'C завтраками| Bed and breakfast'!AI8*0.75</f>
        <v>9375</v>
      </c>
    </row>
    <row r="9" spans="1:35" x14ac:dyDescent="0.2">
      <c r="A9" s="73" t="s">
        <v>145</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row>
    <row r="10" spans="1:35" x14ac:dyDescent="0.2">
      <c r="A10" s="269">
        <v>1</v>
      </c>
      <c r="B10" s="280">
        <f>'C завтраками| Bed and breakfast'!B10*0.75</f>
        <v>14025</v>
      </c>
      <c r="C10" s="280">
        <f>'C завтраками| Bed and breakfast'!C10*0.75</f>
        <v>14025</v>
      </c>
      <c r="D10" s="280">
        <f>'C завтраками| Bed and breakfast'!D10*0.75</f>
        <v>14025</v>
      </c>
      <c r="E10" s="280">
        <f>'C завтраками| Bed and breakfast'!E10*0.75</f>
        <v>12225</v>
      </c>
      <c r="F10" s="280">
        <f>'C завтраками| Bed and breakfast'!F10*0.75</f>
        <v>9000</v>
      </c>
      <c r="G10" s="280">
        <f>'C завтраками| Bed and breakfast'!G10*0.75</f>
        <v>9525</v>
      </c>
      <c r="H10" s="280">
        <f>'C завтраками| Bed and breakfast'!H10*0.75</f>
        <v>9000</v>
      </c>
      <c r="I10" s="280">
        <f>'C завтраками| Bed and breakfast'!I10*0.75</f>
        <v>10425</v>
      </c>
      <c r="J10" s="280">
        <f>'C завтраками| Bed and breakfast'!J10*0.75</f>
        <v>10425</v>
      </c>
      <c r="K10" s="280">
        <f>'C завтраками| Bed and breakfast'!K10*0.75</f>
        <v>7950</v>
      </c>
      <c r="L10" s="280">
        <f>'C завтраками| Bed and breakfast'!L10*0.75</f>
        <v>7950</v>
      </c>
      <c r="M10" s="280">
        <f>'C завтраками| Bed and breakfast'!M10*0.75</f>
        <v>7950</v>
      </c>
      <c r="N10" s="280">
        <f>'C завтраками| Bed and breakfast'!N10*0.75</f>
        <v>8475</v>
      </c>
      <c r="O10" s="280">
        <f>'C завтраками| Bed and breakfast'!O10*0.75</f>
        <v>7950</v>
      </c>
      <c r="P10" s="280">
        <f>'C завтраками| Bed and breakfast'!P10*0.75</f>
        <v>8475</v>
      </c>
      <c r="Q10" s="280">
        <f>'C завтраками| Bed and breakfast'!Q10*0.75</f>
        <v>8475</v>
      </c>
      <c r="R10" s="280">
        <f>'C завтраками| Bed and breakfast'!R10*0.75</f>
        <v>9000</v>
      </c>
      <c r="S10" s="280">
        <f>'C завтраками| Bed and breakfast'!S10*0.75</f>
        <v>9525</v>
      </c>
      <c r="T10" s="280">
        <f>'C завтраками| Bed and breakfast'!T10*0.75</f>
        <v>9525</v>
      </c>
      <c r="U10" s="280">
        <f>'C завтраками| Bed and breakfast'!U10*0.75</f>
        <v>10425</v>
      </c>
      <c r="V10" s="280">
        <f>'C завтраками| Bed and breakfast'!V10*0.75</f>
        <v>10425</v>
      </c>
      <c r="W10" s="280">
        <f>'C завтраками| Bed and breakfast'!W10*0.75</f>
        <v>9000</v>
      </c>
      <c r="X10" s="280">
        <f>'C завтраками| Bed and breakfast'!X10*0.75</f>
        <v>9000</v>
      </c>
      <c r="Y10" s="280">
        <f>'C завтраками| Bed and breakfast'!Y10*0.75</f>
        <v>7950</v>
      </c>
      <c r="Z10" s="280">
        <f>'C завтраками| Bed and breakfast'!Z10*0.75</f>
        <v>7950</v>
      </c>
      <c r="AA10" s="280">
        <f>'C завтраками| Bed and breakfast'!AA10*0.75</f>
        <v>7950</v>
      </c>
      <c r="AB10" s="280">
        <f>'C завтраками| Bed and breakfast'!AB10*0.75</f>
        <v>7950</v>
      </c>
      <c r="AC10" s="280">
        <f>'C завтраками| Bed and breakfast'!AC10*0.75</f>
        <v>7950</v>
      </c>
      <c r="AD10" s="280">
        <f>'C завтраками| Bed and breakfast'!AD10*0.75</f>
        <v>8475</v>
      </c>
      <c r="AE10" s="280">
        <f>'C завтраками| Bed and breakfast'!AE10*0.75</f>
        <v>8475</v>
      </c>
      <c r="AF10" s="280">
        <f>'C завтраками| Bed and breakfast'!AF10*0.75</f>
        <v>7950</v>
      </c>
      <c r="AG10" s="280">
        <f>'C завтраками| Bed and breakfast'!AG10*0.75</f>
        <v>10200</v>
      </c>
      <c r="AH10" s="280">
        <f>'C завтраками| Bed and breakfast'!AH10*0.75</f>
        <v>10200</v>
      </c>
      <c r="AI10" s="280">
        <f>'C завтраками| Bed and breakfast'!AI10*0.75</f>
        <v>10200</v>
      </c>
    </row>
    <row r="11" spans="1:35" x14ac:dyDescent="0.2">
      <c r="A11" s="269">
        <v>2</v>
      </c>
      <c r="B11" s="280">
        <f>'C завтраками| Bed and breakfast'!B11*0.75</f>
        <v>15450</v>
      </c>
      <c r="C11" s="280">
        <f>'C завтраками| Bed and breakfast'!C11*0.75</f>
        <v>15450</v>
      </c>
      <c r="D11" s="280">
        <f>'C завтраками| Bed and breakfast'!D11*0.75</f>
        <v>15450</v>
      </c>
      <c r="E11" s="280">
        <f>'C завтраками| Bed and breakfast'!E11*0.75</f>
        <v>13650</v>
      </c>
      <c r="F11" s="280">
        <f>'C завтраками| Bed and breakfast'!F11*0.75</f>
        <v>10425</v>
      </c>
      <c r="G11" s="280">
        <f>'C завтраками| Bed and breakfast'!G11*0.75</f>
        <v>10950</v>
      </c>
      <c r="H11" s="280">
        <f>'C завтраками| Bed and breakfast'!H11*0.75</f>
        <v>10425</v>
      </c>
      <c r="I11" s="280">
        <f>'C завтраками| Bed and breakfast'!I11*0.75</f>
        <v>11850</v>
      </c>
      <c r="J11" s="280">
        <f>'C завтраками| Bed and breakfast'!J11*0.75</f>
        <v>11850</v>
      </c>
      <c r="K11" s="280">
        <f>'C завтраками| Bed and breakfast'!K11*0.75</f>
        <v>9375</v>
      </c>
      <c r="L11" s="280">
        <f>'C завтраками| Bed and breakfast'!L11*0.75</f>
        <v>9375</v>
      </c>
      <c r="M11" s="280">
        <f>'C завтраками| Bed and breakfast'!M11*0.75</f>
        <v>9375</v>
      </c>
      <c r="N11" s="280">
        <f>'C завтраками| Bed and breakfast'!N11*0.75</f>
        <v>9900</v>
      </c>
      <c r="O11" s="280">
        <f>'C завтраками| Bed and breakfast'!O11*0.75</f>
        <v>9375</v>
      </c>
      <c r="P11" s="280">
        <f>'C завтраками| Bed and breakfast'!P11*0.75</f>
        <v>9900</v>
      </c>
      <c r="Q11" s="280">
        <f>'C завтраками| Bed and breakfast'!Q11*0.75</f>
        <v>9900</v>
      </c>
      <c r="R11" s="280">
        <f>'C завтраками| Bed and breakfast'!R11*0.75</f>
        <v>10425</v>
      </c>
      <c r="S11" s="280">
        <f>'C завтраками| Bed and breakfast'!S11*0.75</f>
        <v>10950</v>
      </c>
      <c r="T11" s="280">
        <f>'C завтраками| Bed and breakfast'!T11*0.75</f>
        <v>10950</v>
      </c>
      <c r="U11" s="280">
        <f>'C завтраками| Bed and breakfast'!U11*0.75</f>
        <v>11850</v>
      </c>
      <c r="V11" s="280">
        <f>'C завтраками| Bed and breakfast'!V11*0.75</f>
        <v>11850</v>
      </c>
      <c r="W11" s="280">
        <f>'C завтраками| Bed and breakfast'!W11*0.75</f>
        <v>10425</v>
      </c>
      <c r="X11" s="280">
        <f>'C завтраками| Bed and breakfast'!X11*0.75</f>
        <v>10425</v>
      </c>
      <c r="Y11" s="280">
        <f>'C завтраками| Bed and breakfast'!Y11*0.75</f>
        <v>9375</v>
      </c>
      <c r="Z11" s="280">
        <f>'C завтраками| Bed and breakfast'!Z11*0.75</f>
        <v>9375</v>
      </c>
      <c r="AA11" s="280">
        <f>'C завтраками| Bed and breakfast'!AA11*0.75</f>
        <v>9375</v>
      </c>
      <c r="AB11" s="280">
        <f>'C завтраками| Bed and breakfast'!AB11*0.75</f>
        <v>9375</v>
      </c>
      <c r="AC11" s="280">
        <f>'C завтраками| Bed and breakfast'!AC11*0.75</f>
        <v>9375</v>
      </c>
      <c r="AD11" s="280">
        <f>'C завтраками| Bed and breakfast'!AD11*0.75</f>
        <v>9900</v>
      </c>
      <c r="AE11" s="280">
        <f>'C завтраками| Bed and breakfast'!AE11*0.75</f>
        <v>9900</v>
      </c>
      <c r="AF11" s="280">
        <f>'C завтраками| Bed and breakfast'!AF11*0.75</f>
        <v>9375</v>
      </c>
      <c r="AG11" s="280">
        <f>'C завтраками| Bed and breakfast'!AG11*0.75</f>
        <v>11625</v>
      </c>
      <c r="AH11" s="280">
        <f>'C завтраками| Bed and breakfast'!AH11*0.75</f>
        <v>11625</v>
      </c>
      <c r="AI11" s="280">
        <f>'C завтраками| Bed and breakfast'!AI11*0.75</f>
        <v>11625</v>
      </c>
    </row>
    <row r="12" spans="1:35" x14ac:dyDescent="0.2">
      <c r="A12" s="86" t="s">
        <v>134</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row>
    <row r="13" spans="1:35" x14ac:dyDescent="0.2">
      <c r="A13" s="274">
        <v>1</v>
      </c>
      <c r="B13" s="280">
        <f>'C завтраками| Bed and breakfast'!B13*0.75</f>
        <v>19275</v>
      </c>
      <c r="C13" s="280">
        <f>'C завтраками| Bed and breakfast'!C13*0.75</f>
        <v>19275</v>
      </c>
      <c r="D13" s="280">
        <f>'C завтраками| Bed and breakfast'!D13*0.75</f>
        <v>19275</v>
      </c>
      <c r="E13" s="280">
        <f>'C завтраками| Bed and breakfast'!E13*0.75</f>
        <v>17475</v>
      </c>
      <c r="F13" s="280">
        <f>'C завтраками| Bed and breakfast'!F13*0.75</f>
        <v>14250</v>
      </c>
      <c r="G13" s="280">
        <f>'C завтраками| Bed and breakfast'!G13*0.75</f>
        <v>14775</v>
      </c>
      <c r="H13" s="280">
        <f>'C завтраками| Bed and breakfast'!H13*0.75</f>
        <v>14250</v>
      </c>
      <c r="I13" s="280">
        <f>'C завтраками| Bed and breakfast'!I13*0.75</f>
        <v>15675</v>
      </c>
      <c r="J13" s="280">
        <f>'C завтраками| Bed and breakfast'!J13*0.75</f>
        <v>15675</v>
      </c>
      <c r="K13" s="280">
        <f>'C завтраками| Bed and breakfast'!K13*0.75</f>
        <v>13200</v>
      </c>
      <c r="L13" s="280">
        <f>'C завтраками| Bed and breakfast'!L13*0.75</f>
        <v>13200</v>
      </c>
      <c r="M13" s="280">
        <f>'C завтраками| Bed and breakfast'!M13*0.75</f>
        <v>13200</v>
      </c>
      <c r="N13" s="280">
        <f>'C завтраками| Bed and breakfast'!N13*0.75</f>
        <v>13725</v>
      </c>
      <c r="O13" s="280">
        <f>'C завтраками| Bed and breakfast'!O13*0.75</f>
        <v>13200</v>
      </c>
      <c r="P13" s="280">
        <f>'C завтраками| Bed and breakfast'!P13*0.75</f>
        <v>13725</v>
      </c>
      <c r="Q13" s="280">
        <f>'C завтраками| Bed and breakfast'!Q13*0.75</f>
        <v>13725</v>
      </c>
      <c r="R13" s="280">
        <f>'C завтраками| Bed and breakfast'!R13*0.75</f>
        <v>14250</v>
      </c>
      <c r="S13" s="280">
        <f>'C завтраками| Bed and breakfast'!S13*0.75</f>
        <v>14775</v>
      </c>
      <c r="T13" s="280">
        <f>'C завтраками| Bed and breakfast'!T13*0.75</f>
        <v>14775</v>
      </c>
      <c r="U13" s="280">
        <f>'C завтраками| Bed and breakfast'!U13*0.75</f>
        <v>15675</v>
      </c>
      <c r="V13" s="280">
        <f>'C завтраками| Bed and breakfast'!V13*0.75</f>
        <v>15675</v>
      </c>
      <c r="W13" s="280">
        <f>'C завтраками| Bed and breakfast'!W13*0.75</f>
        <v>14250</v>
      </c>
      <c r="X13" s="280">
        <f>'C завтраками| Bed and breakfast'!X13*0.75</f>
        <v>14250</v>
      </c>
      <c r="Y13" s="280">
        <f>'C завтраками| Bed and breakfast'!Y13*0.75</f>
        <v>13200</v>
      </c>
      <c r="Z13" s="280">
        <f>'C завтраками| Bed and breakfast'!Z13*0.75</f>
        <v>13200</v>
      </c>
      <c r="AA13" s="280">
        <f>'C завтраками| Bed and breakfast'!AA13*0.75</f>
        <v>13200</v>
      </c>
      <c r="AB13" s="280">
        <f>'C завтраками| Bed and breakfast'!AB13*0.75</f>
        <v>13200</v>
      </c>
      <c r="AC13" s="280">
        <f>'C завтраками| Bed and breakfast'!AC13*0.75</f>
        <v>13200</v>
      </c>
      <c r="AD13" s="280">
        <f>'C завтраками| Bed and breakfast'!AD13*0.75</f>
        <v>13725</v>
      </c>
      <c r="AE13" s="280">
        <f>'C завтраками| Bed and breakfast'!AE13*0.75</f>
        <v>13725</v>
      </c>
      <c r="AF13" s="280">
        <f>'C завтраками| Bed and breakfast'!AF13*0.75</f>
        <v>13200</v>
      </c>
      <c r="AG13" s="280">
        <f>'C завтраками| Bed and breakfast'!AG13*0.75</f>
        <v>14700</v>
      </c>
      <c r="AH13" s="280">
        <f>'C завтраками| Bed and breakfast'!AH13*0.75</f>
        <v>14700</v>
      </c>
      <c r="AI13" s="280">
        <f>'C завтраками| Bed and breakfast'!AI13*0.75</f>
        <v>14700</v>
      </c>
    </row>
    <row r="14" spans="1:35" x14ac:dyDescent="0.2">
      <c r="A14" s="274">
        <v>2</v>
      </c>
      <c r="B14" s="280">
        <f>'C завтраками| Bed and breakfast'!B14*0.75</f>
        <v>20700</v>
      </c>
      <c r="C14" s="280">
        <f>'C завтраками| Bed and breakfast'!C14*0.75</f>
        <v>20700</v>
      </c>
      <c r="D14" s="280">
        <f>'C завтраками| Bed and breakfast'!D14*0.75</f>
        <v>20700</v>
      </c>
      <c r="E14" s="280">
        <f>'C завтраками| Bed and breakfast'!E14*0.75</f>
        <v>18900</v>
      </c>
      <c r="F14" s="280">
        <f>'C завтраками| Bed and breakfast'!F14*0.75</f>
        <v>15675</v>
      </c>
      <c r="G14" s="280">
        <f>'C завтраками| Bed and breakfast'!G14*0.75</f>
        <v>16200</v>
      </c>
      <c r="H14" s="280">
        <f>'C завтраками| Bed and breakfast'!H14*0.75</f>
        <v>15675</v>
      </c>
      <c r="I14" s="280">
        <f>'C завтраками| Bed and breakfast'!I14*0.75</f>
        <v>17100</v>
      </c>
      <c r="J14" s="280">
        <f>'C завтраками| Bed and breakfast'!J14*0.75</f>
        <v>17100</v>
      </c>
      <c r="K14" s="280">
        <f>'C завтраками| Bed and breakfast'!K14*0.75</f>
        <v>14625</v>
      </c>
      <c r="L14" s="280">
        <f>'C завтраками| Bed and breakfast'!L14*0.75</f>
        <v>14625</v>
      </c>
      <c r="M14" s="280">
        <f>'C завтраками| Bed and breakfast'!M14*0.75</f>
        <v>14625</v>
      </c>
      <c r="N14" s="280">
        <f>'C завтраками| Bed and breakfast'!N14*0.75</f>
        <v>15150</v>
      </c>
      <c r="O14" s="280">
        <f>'C завтраками| Bed and breakfast'!O14*0.75</f>
        <v>14625</v>
      </c>
      <c r="P14" s="280">
        <f>'C завтраками| Bed and breakfast'!P14*0.75</f>
        <v>15150</v>
      </c>
      <c r="Q14" s="280">
        <f>'C завтраками| Bed and breakfast'!Q14*0.75</f>
        <v>15150</v>
      </c>
      <c r="R14" s="280">
        <f>'C завтраками| Bed and breakfast'!R14*0.75</f>
        <v>15675</v>
      </c>
      <c r="S14" s="280">
        <f>'C завтраками| Bed and breakfast'!S14*0.75</f>
        <v>16200</v>
      </c>
      <c r="T14" s="280">
        <f>'C завтраками| Bed and breakfast'!T14*0.75</f>
        <v>16200</v>
      </c>
      <c r="U14" s="280">
        <f>'C завтраками| Bed and breakfast'!U14*0.75</f>
        <v>17100</v>
      </c>
      <c r="V14" s="280">
        <f>'C завтраками| Bed and breakfast'!V14*0.75</f>
        <v>17100</v>
      </c>
      <c r="W14" s="280">
        <f>'C завтраками| Bed and breakfast'!W14*0.75</f>
        <v>15675</v>
      </c>
      <c r="X14" s="280">
        <f>'C завтраками| Bed and breakfast'!X14*0.75</f>
        <v>15675</v>
      </c>
      <c r="Y14" s="280">
        <f>'C завтраками| Bed and breakfast'!Y14*0.75</f>
        <v>14625</v>
      </c>
      <c r="Z14" s="280">
        <f>'C завтраками| Bed and breakfast'!Z14*0.75</f>
        <v>14625</v>
      </c>
      <c r="AA14" s="280">
        <f>'C завтраками| Bed and breakfast'!AA14*0.75</f>
        <v>14625</v>
      </c>
      <c r="AB14" s="280">
        <f>'C завтраками| Bed and breakfast'!AB14*0.75</f>
        <v>14625</v>
      </c>
      <c r="AC14" s="280">
        <f>'C завтраками| Bed and breakfast'!AC14*0.75</f>
        <v>14625</v>
      </c>
      <c r="AD14" s="280">
        <f>'C завтраками| Bed and breakfast'!AD14*0.75</f>
        <v>15150</v>
      </c>
      <c r="AE14" s="280">
        <f>'C завтраками| Bed and breakfast'!AE14*0.75</f>
        <v>15150</v>
      </c>
      <c r="AF14" s="280">
        <f>'C завтраками| Bed and breakfast'!AF14*0.75</f>
        <v>14625</v>
      </c>
      <c r="AG14" s="280">
        <f>'C завтраками| Bed and breakfast'!AG14*0.75</f>
        <v>16125</v>
      </c>
      <c r="AH14" s="280">
        <f>'C завтраками| Bed and breakfast'!AH14*0.75</f>
        <v>16125</v>
      </c>
      <c r="AI14" s="280">
        <f>'C завтраками| Bed and breakfast'!AI14*0.75</f>
        <v>16125</v>
      </c>
    </row>
    <row r="15" spans="1:35" x14ac:dyDescent="0.2">
      <c r="A15" s="86" t="s">
        <v>136</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row>
    <row r="16" spans="1:35" x14ac:dyDescent="0.2">
      <c r="A16" s="274">
        <v>1</v>
      </c>
      <c r="B16" s="280">
        <f>'C завтраками| Bed and breakfast'!B16*0.75</f>
        <v>23025</v>
      </c>
      <c r="C16" s="280">
        <f>'C завтраками| Bed and breakfast'!C16*0.75</f>
        <v>23025</v>
      </c>
      <c r="D16" s="280">
        <f>'C завтраками| Bed and breakfast'!D16*0.75</f>
        <v>23025</v>
      </c>
      <c r="E16" s="280">
        <f>'C завтраками| Bed and breakfast'!E16*0.75</f>
        <v>21225</v>
      </c>
      <c r="F16" s="280">
        <f>'C завтраками| Bed and breakfast'!F16*0.75</f>
        <v>18000</v>
      </c>
      <c r="G16" s="280">
        <f>'C завтраками| Bed and breakfast'!G16*0.75</f>
        <v>18525</v>
      </c>
      <c r="H16" s="280">
        <f>'C завтраками| Bed and breakfast'!H16*0.75</f>
        <v>18000</v>
      </c>
      <c r="I16" s="280">
        <f>'C завтраками| Bed and breakfast'!I16*0.75</f>
        <v>19425</v>
      </c>
      <c r="J16" s="280">
        <f>'C завтраками| Bed and breakfast'!J16*0.75</f>
        <v>19425</v>
      </c>
      <c r="K16" s="280">
        <f>'C завтраками| Bed and breakfast'!K16*0.75</f>
        <v>16950</v>
      </c>
      <c r="L16" s="280">
        <f>'C завтраками| Bed and breakfast'!L16*0.75</f>
        <v>16950</v>
      </c>
      <c r="M16" s="280">
        <f>'C завтраками| Bed and breakfast'!M16*0.75</f>
        <v>16950</v>
      </c>
      <c r="N16" s="280">
        <f>'C завтраками| Bed and breakfast'!N16*0.75</f>
        <v>17475</v>
      </c>
      <c r="O16" s="280">
        <f>'C завтраками| Bed and breakfast'!O16*0.75</f>
        <v>16950</v>
      </c>
      <c r="P16" s="280">
        <f>'C завтраками| Bed and breakfast'!P16*0.75</f>
        <v>17475</v>
      </c>
      <c r="Q16" s="280">
        <f>'C завтраками| Bed and breakfast'!Q16*0.75</f>
        <v>17475</v>
      </c>
      <c r="R16" s="280">
        <f>'C завтраками| Bed and breakfast'!R16*0.75</f>
        <v>18000</v>
      </c>
      <c r="S16" s="280">
        <f>'C завтраками| Bed and breakfast'!S16*0.75</f>
        <v>18525</v>
      </c>
      <c r="T16" s="280">
        <f>'C завтраками| Bed and breakfast'!T16*0.75</f>
        <v>18525</v>
      </c>
      <c r="U16" s="280">
        <f>'C завтраками| Bed and breakfast'!U16*0.75</f>
        <v>19425</v>
      </c>
      <c r="V16" s="280">
        <f>'C завтраками| Bed and breakfast'!V16*0.75</f>
        <v>19425</v>
      </c>
      <c r="W16" s="280">
        <f>'C завтраками| Bed and breakfast'!W16*0.75</f>
        <v>18000</v>
      </c>
      <c r="X16" s="280">
        <f>'C завтраками| Bed and breakfast'!X16*0.75</f>
        <v>18000</v>
      </c>
      <c r="Y16" s="280">
        <f>'C завтраками| Bed and breakfast'!Y16*0.75</f>
        <v>16950</v>
      </c>
      <c r="Z16" s="280">
        <f>'C завтраками| Bed and breakfast'!Z16*0.75</f>
        <v>16950</v>
      </c>
      <c r="AA16" s="280">
        <f>'C завтраками| Bed and breakfast'!AA16*0.75</f>
        <v>16950</v>
      </c>
      <c r="AB16" s="280">
        <f>'C завтраками| Bed and breakfast'!AB16*0.75</f>
        <v>16950</v>
      </c>
      <c r="AC16" s="280">
        <f>'C завтраками| Bed and breakfast'!AC16*0.75</f>
        <v>16950</v>
      </c>
      <c r="AD16" s="280">
        <f>'C завтраками| Bed and breakfast'!AD16*0.75</f>
        <v>17475</v>
      </c>
      <c r="AE16" s="280">
        <f>'C завтраками| Bed and breakfast'!AE16*0.75</f>
        <v>17475</v>
      </c>
      <c r="AF16" s="280">
        <f>'C завтраками| Bed and breakfast'!AF16*0.75</f>
        <v>16950</v>
      </c>
      <c r="AG16" s="280">
        <f>'C завтраками| Bed and breakfast'!AG16*0.75</f>
        <v>18450</v>
      </c>
      <c r="AH16" s="280">
        <f>'C завтраками| Bed and breakfast'!AH16*0.75</f>
        <v>18450</v>
      </c>
      <c r="AI16" s="280">
        <f>'C завтраками| Bed and breakfast'!AI16*0.75</f>
        <v>18450</v>
      </c>
    </row>
    <row r="17" spans="1:35" x14ac:dyDescent="0.2">
      <c r="A17" s="274">
        <v>2</v>
      </c>
      <c r="B17" s="280">
        <f>'C завтраками| Bed and breakfast'!B17*0.75</f>
        <v>24450</v>
      </c>
      <c r="C17" s="280">
        <f>'C завтраками| Bed and breakfast'!C17*0.75</f>
        <v>24450</v>
      </c>
      <c r="D17" s="280">
        <f>'C завтраками| Bed and breakfast'!D17*0.75</f>
        <v>24450</v>
      </c>
      <c r="E17" s="280">
        <f>'C завтраками| Bed and breakfast'!E17*0.75</f>
        <v>22650</v>
      </c>
      <c r="F17" s="280">
        <f>'C завтраками| Bed and breakfast'!F17*0.75</f>
        <v>19425</v>
      </c>
      <c r="G17" s="280">
        <f>'C завтраками| Bed and breakfast'!G17*0.75</f>
        <v>19950</v>
      </c>
      <c r="H17" s="280">
        <f>'C завтраками| Bed and breakfast'!H17*0.75</f>
        <v>19425</v>
      </c>
      <c r="I17" s="280">
        <f>'C завтраками| Bed and breakfast'!I17*0.75</f>
        <v>20850</v>
      </c>
      <c r="J17" s="280">
        <f>'C завтраками| Bed and breakfast'!J17*0.75</f>
        <v>20850</v>
      </c>
      <c r="K17" s="280">
        <f>'C завтраками| Bed and breakfast'!K17*0.75</f>
        <v>18375</v>
      </c>
      <c r="L17" s="280">
        <f>'C завтраками| Bed and breakfast'!L17*0.75</f>
        <v>18375</v>
      </c>
      <c r="M17" s="280">
        <f>'C завтраками| Bed and breakfast'!M17*0.75</f>
        <v>18375</v>
      </c>
      <c r="N17" s="280">
        <f>'C завтраками| Bed and breakfast'!N17*0.75</f>
        <v>18900</v>
      </c>
      <c r="O17" s="280">
        <f>'C завтраками| Bed and breakfast'!O17*0.75</f>
        <v>18375</v>
      </c>
      <c r="P17" s="280">
        <f>'C завтраками| Bed and breakfast'!P17*0.75</f>
        <v>18900</v>
      </c>
      <c r="Q17" s="280">
        <f>'C завтраками| Bed and breakfast'!Q17*0.75</f>
        <v>18900</v>
      </c>
      <c r="R17" s="280">
        <f>'C завтраками| Bed and breakfast'!R17*0.75</f>
        <v>19425</v>
      </c>
      <c r="S17" s="280">
        <f>'C завтраками| Bed and breakfast'!S17*0.75</f>
        <v>19950</v>
      </c>
      <c r="T17" s="280">
        <f>'C завтраками| Bed and breakfast'!T17*0.75</f>
        <v>19950</v>
      </c>
      <c r="U17" s="280">
        <f>'C завтраками| Bed and breakfast'!U17*0.75</f>
        <v>20850</v>
      </c>
      <c r="V17" s="280">
        <f>'C завтраками| Bed and breakfast'!V17*0.75</f>
        <v>20850</v>
      </c>
      <c r="W17" s="280">
        <f>'C завтраками| Bed and breakfast'!W17*0.75</f>
        <v>19425</v>
      </c>
      <c r="X17" s="280">
        <f>'C завтраками| Bed and breakfast'!X17*0.75</f>
        <v>19425</v>
      </c>
      <c r="Y17" s="280">
        <f>'C завтраками| Bed and breakfast'!Y17*0.75</f>
        <v>18375</v>
      </c>
      <c r="Z17" s="280">
        <f>'C завтраками| Bed and breakfast'!Z17*0.75</f>
        <v>18375</v>
      </c>
      <c r="AA17" s="280">
        <f>'C завтраками| Bed and breakfast'!AA17*0.75</f>
        <v>18375</v>
      </c>
      <c r="AB17" s="280">
        <f>'C завтраками| Bed and breakfast'!AB17*0.75</f>
        <v>18375</v>
      </c>
      <c r="AC17" s="280">
        <f>'C завтраками| Bed and breakfast'!AC17*0.75</f>
        <v>18375</v>
      </c>
      <c r="AD17" s="280">
        <f>'C завтраками| Bed and breakfast'!AD17*0.75</f>
        <v>18900</v>
      </c>
      <c r="AE17" s="280">
        <f>'C завтраками| Bed and breakfast'!AE17*0.75</f>
        <v>18900</v>
      </c>
      <c r="AF17" s="280">
        <f>'C завтраками| Bed and breakfast'!AF17*0.75</f>
        <v>18375</v>
      </c>
      <c r="AG17" s="280">
        <f>'C завтраками| Bed and breakfast'!AG17*0.75</f>
        <v>19875</v>
      </c>
      <c r="AH17" s="280">
        <f>'C завтраками| Bed and breakfast'!AH17*0.75</f>
        <v>19875</v>
      </c>
      <c r="AI17" s="280">
        <f>'C завтраками| Bed and breakfast'!AI17*0.75</f>
        <v>19875</v>
      </c>
    </row>
    <row r="18" spans="1:35" x14ac:dyDescent="0.2">
      <c r="A18" s="86" t="s">
        <v>138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row>
    <row r="19" spans="1:35" x14ac:dyDescent="0.2">
      <c r="A19" s="274" t="s">
        <v>78</v>
      </c>
      <c r="B19" s="280">
        <f>'C завтраками| Bed and breakfast'!B19*0.75</f>
        <v>40200</v>
      </c>
      <c r="C19" s="280">
        <f>'C завтраками| Bed and breakfast'!C19*0.75</f>
        <v>40200</v>
      </c>
      <c r="D19" s="280">
        <f>'C завтраками| Bed and breakfast'!D19*0.75</f>
        <v>40200</v>
      </c>
      <c r="E19" s="280">
        <f>'C завтраками| Bed and breakfast'!E19*0.75</f>
        <v>38400</v>
      </c>
      <c r="F19" s="280">
        <f>'C завтраками| Bed and breakfast'!F19*0.75</f>
        <v>35175</v>
      </c>
      <c r="G19" s="280">
        <f>'C завтраками| Bed and breakfast'!G19*0.75</f>
        <v>35700</v>
      </c>
      <c r="H19" s="280">
        <f>'C завтраками| Bed and breakfast'!H19*0.75</f>
        <v>35175</v>
      </c>
      <c r="I19" s="280">
        <f>'C завтраками| Bed and breakfast'!I19*0.75</f>
        <v>36600</v>
      </c>
      <c r="J19" s="280">
        <f>'C завтраками| Bed and breakfast'!J19*0.75</f>
        <v>36600</v>
      </c>
      <c r="K19" s="280">
        <f>'C завтраками| Bed and breakfast'!K19*0.75</f>
        <v>34125</v>
      </c>
      <c r="L19" s="280">
        <f>'C завтраками| Bed and breakfast'!L19*0.75</f>
        <v>34125</v>
      </c>
      <c r="M19" s="280">
        <f>'C завтраками| Bed and breakfast'!M19*0.75</f>
        <v>34125</v>
      </c>
      <c r="N19" s="280">
        <f>'C завтраками| Bed and breakfast'!N19*0.75</f>
        <v>34650</v>
      </c>
      <c r="O19" s="280">
        <f>'C завтраками| Bed and breakfast'!O19*0.75</f>
        <v>34125</v>
      </c>
      <c r="P19" s="280">
        <f>'C завтраками| Bed and breakfast'!P19*0.75</f>
        <v>34650</v>
      </c>
      <c r="Q19" s="280">
        <f>'C завтраками| Bed and breakfast'!Q19*0.75</f>
        <v>34650</v>
      </c>
      <c r="R19" s="280">
        <f>'C завтраками| Bed and breakfast'!R19*0.75</f>
        <v>35175</v>
      </c>
      <c r="S19" s="280">
        <f>'C завтраками| Bed and breakfast'!S19*0.75</f>
        <v>35700</v>
      </c>
      <c r="T19" s="280">
        <f>'C завтраками| Bed and breakfast'!T19*0.75</f>
        <v>35700</v>
      </c>
      <c r="U19" s="280">
        <f>'C завтраками| Bed and breakfast'!U19*0.75</f>
        <v>36600</v>
      </c>
      <c r="V19" s="280">
        <f>'C завтраками| Bed and breakfast'!V19*0.75</f>
        <v>36600</v>
      </c>
      <c r="W19" s="280">
        <f>'C завтраками| Bed and breakfast'!W19*0.75</f>
        <v>35175</v>
      </c>
      <c r="X19" s="280">
        <f>'C завтраками| Bed and breakfast'!X19*0.75</f>
        <v>35175</v>
      </c>
      <c r="Y19" s="280">
        <f>'C завтраками| Bed and breakfast'!Y19*0.75</f>
        <v>34125</v>
      </c>
      <c r="Z19" s="280">
        <f>'C завтраками| Bed and breakfast'!Z19*0.75</f>
        <v>34125</v>
      </c>
      <c r="AA19" s="280">
        <f>'C завтраками| Bed and breakfast'!AA19*0.75</f>
        <v>34125</v>
      </c>
      <c r="AB19" s="280">
        <f>'C завтраками| Bed and breakfast'!AB19*0.75</f>
        <v>34125</v>
      </c>
      <c r="AC19" s="280">
        <f>'C завтраками| Bed and breakfast'!AC19*0.75</f>
        <v>34125</v>
      </c>
      <c r="AD19" s="280">
        <f>'C завтраками| Bed and breakfast'!AD19*0.75</f>
        <v>34650</v>
      </c>
      <c r="AE19" s="280">
        <f>'C завтраками| Bed and breakfast'!AE19*0.75</f>
        <v>34650</v>
      </c>
      <c r="AF19" s="280">
        <f>'C завтраками| Bed and breakfast'!AF19*0.75</f>
        <v>34125</v>
      </c>
      <c r="AG19" s="280">
        <f>'C завтраками| Bed and breakfast'!AG19*0.75</f>
        <v>43125</v>
      </c>
      <c r="AH19" s="280">
        <f>'C завтраками| Bed and breakfast'!AH19*0.75</f>
        <v>43125</v>
      </c>
      <c r="AI19" s="280">
        <f>'C завтраками| Bed and breakfast'!AI19*0.75</f>
        <v>43125</v>
      </c>
    </row>
    <row r="20" spans="1:35" x14ac:dyDescent="0.2">
      <c r="A20" s="86" t="s">
        <v>137</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row>
    <row r="21" spans="1:35" x14ac:dyDescent="0.2">
      <c r="A21" s="274" t="s">
        <v>67</v>
      </c>
      <c r="B21" s="280">
        <f>'C завтраками| Bed and breakfast'!B21*0.75</f>
        <v>55200</v>
      </c>
      <c r="C21" s="280">
        <f>'C завтраками| Bed and breakfast'!C21*0.75</f>
        <v>55200</v>
      </c>
      <c r="D21" s="280">
        <f>'C завтраками| Bed and breakfast'!D21*0.75</f>
        <v>55200</v>
      </c>
      <c r="E21" s="280">
        <f>'C завтраками| Bed and breakfast'!E21*0.75</f>
        <v>53400</v>
      </c>
      <c r="F21" s="280">
        <f>'C завтраками| Bed and breakfast'!F21*0.75</f>
        <v>50175</v>
      </c>
      <c r="G21" s="280">
        <f>'C завтраками| Bed and breakfast'!G21*0.75</f>
        <v>50700</v>
      </c>
      <c r="H21" s="280">
        <f>'C завтраками| Bed and breakfast'!H21*0.75</f>
        <v>50175</v>
      </c>
      <c r="I21" s="280">
        <f>'C завтраками| Bed and breakfast'!I21*0.75</f>
        <v>51600</v>
      </c>
      <c r="J21" s="280">
        <f>'C завтраками| Bed and breakfast'!J21*0.75</f>
        <v>51600</v>
      </c>
      <c r="K21" s="280">
        <f>'C завтраками| Bed and breakfast'!K21*0.75</f>
        <v>49125</v>
      </c>
      <c r="L21" s="280">
        <f>'C завтраками| Bed and breakfast'!L21*0.75</f>
        <v>49125</v>
      </c>
      <c r="M21" s="280">
        <f>'C завтраками| Bed and breakfast'!M21*0.75</f>
        <v>49125</v>
      </c>
      <c r="N21" s="280">
        <f>'C завтраками| Bed and breakfast'!N21*0.75</f>
        <v>49650</v>
      </c>
      <c r="O21" s="280">
        <f>'C завтраками| Bed and breakfast'!O21*0.75</f>
        <v>49125</v>
      </c>
      <c r="P21" s="280">
        <f>'C завтраками| Bed and breakfast'!P21*0.75</f>
        <v>49650</v>
      </c>
      <c r="Q21" s="280">
        <f>'C завтраками| Bed and breakfast'!Q21*0.75</f>
        <v>49650</v>
      </c>
      <c r="R21" s="280">
        <f>'C завтраками| Bed and breakfast'!R21*0.75</f>
        <v>50175</v>
      </c>
      <c r="S21" s="280">
        <f>'C завтраками| Bed and breakfast'!S21*0.75</f>
        <v>50700</v>
      </c>
      <c r="T21" s="280">
        <f>'C завтраками| Bed and breakfast'!T21*0.75</f>
        <v>50700</v>
      </c>
      <c r="U21" s="280">
        <f>'C завтраками| Bed and breakfast'!U21*0.75</f>
        <v>51600</v>
      </c>
      <c r="V21" s="280">
        <f>'C завтраками| Bed and breakfast'!V21*0.75</f>
        <v>51600</v>
      </c>
      <c r="W21" s="280">
        <f>'C завтраками| Bed and breakfast'!W21*0.75</f>
        <v>50175</v>
      </c>
      <c r="X21" s="280">
        <f>'C завтраками| Bed and breakfast'!X21*0.75</f>
        <v>50175</v>
      </c>
      <c r="Y21" s="280">
        <f>'C завтраками| Bed and breakfast'!Y21*0.75</f>
        <v>49125</v>
      </c>
      <c r="Z21" s="280">
        <f>'C завтраками| Bed and breakfast'!Z21*0.75</f>
        <v>49125</v>
      </c>
      <c r="AA21" s="280">
        <f>'C завтраками| Bed and breakfast'!AA21*0.75</f>
        <v>49125</v>
      </c>
      <c r="AB21" s="280">
        <f>'C завтраками| Bed and breakfast'!AB21*0.75</f>
        <v>49125</v>
      </c>
      <c r="AC21" s="280">
        <f>'C завтраками| Bed and breakfast'!AC21*0.75</f>
        <v>49125</v>
      </c>
      <c r="AD21" s="280">
        <f>'C завтраками| Bed and breakfast'!AD21*0.75</f>
        <v>49650</v>
      </c>
      <c r="AE21" s="280">
        <f>'C завтраками| Bed and breakfast'!AE21*0.75</f>
        <v>49650</v>
      </c>
      <c r="AF21" s="280">
        <f>'C завтраками| Bed and breakfast'!AF21*0.75</f>
        <v>49125</v>
      </c>
      <c r="AG21" s="280">
        <f>'C завтраками| Bed and breakfast'!AG21*0.75</f>
        <v>61875</v>
      </c>
      <c r="AH21" s="280">
        <f>'C завтраками| Bed and breakfast'!AH21*0.75</f>
        <v>61875</v>
      </c>
      <c r="AI21" s="280">
        <f>'C завтраками| Bed and breakfast'!AI21*0.75</f>
        <v>61875</v>
      </c>
    </row>
    <row r="22" spans="1:35" ht="12.75" thickBot="1" x14ac:dyDescent="0.25">
      <c r="A22" s="147"/>
    </row>
    <row r="23" spans="1:35" ht="12.75" thickBot="1" x14ac:dyDescent="0.25">
      <c r="A23" s="149" t="s">
        <v>127</v>
      </c>
    </row>
    <row r="24" spans="1:35" x14ac:dyDescent="0.2">
      <c r="A24" s="223" t="s">
        <v>128</v>
      </c>
    </row>
    <row r="25" spans="1:35" x14ac:dyDescent="0.2">
      <c r="A25" s="223" t="s">
        <v>129</v>
      </c>
    </row>
    <row r="26" spans="1:35" ht="12" customHeight="1" x14ac:dyDescent="0.2">
      <c r="A26" s="97" t="s">
        <v>130</v>
      </c>
    </row>
    <row r="27" spans="1:35" x14ac:dyDescent="0.2">
      <c r="A27" s="223" t="s">
        <v>243</v>
      </c>
    </row>
    <row r="28" spans="1:35" ht="11.45" customHeight="1" thickBot="1" x14ac:dyDescent="0.25">
      <c r="A28" s="272"/>
    </row>
    <row r="29" spans="1:35" ht="12.75" thickBot="1" x14ac:dyDescent="0.25">
      <c r="A29" s="248" t="s">
        <v>132</v>
      </c>
    </row>
    <row r="30" spans="1:35" ht="60.75" thickBot="1" x14ac:dyDescent="0.25">
      <c r="A30" s="249" t="s">
        <v>399</v>
      </c>
    </row>
    <row r="31" spans="1:35" ht="12.75" thickBot="1" x14ac:dyDescent="0.25">
      <c r="A31" s="245" t="s">
        <v>218</v>
      </c>
    </row>
    <row r="32" spans="1:35" ht="12.75" thickBot="1" x14ac:dyDescent="0.25">
      <c r="A32" s="199" t="s">
        <v>389</v>
      </c>
    </row>
    <row r="33" spans="1:1" ht="12.75" thickBot="1" x14ac:dyDescent="0.25">
      <c r="A33" s="199" t="s">
        <v>390</v>
      </c>
    </row>
    <row r="34" spans="1:1" ht="12.75" thickBot="1" x14ac:dyDescent="0.25">
      <c r="A34" s="328" t="s">
        <v>393</v>
      </c>
    </row>
    <row r="35" spans="1:1" ht="12.75" thickBot="1" x14ac:dyDescent="0.25">
      <c r="A35" s="245" t="s">
        <v>313</v>
      </c>
    </row>
    <row r="36" spans="1:1" x14ac:dyDescent="0.2">
      <c r="A36" s="322" t="s">
        <v>314</v>
      </c>
    </row>
    <row r="37" spans="1:1" x14ac:dyDescent="0.2">
      <c r="A37" s="322" t="s">
        <v>315</v>
      </c>
    </row>
    <row r="38" spans="1:1" ht="12.75" thickBot="1" x14ac:dyDescent="0.25">
      <c r="A38" s="322"/>
    </row>
    <row r="39" spans="1:1" x14ac:dyDescent="0.2">
      <c r="A39" s="314" t="s">
        <v>132</v>
      </c>
    </row>
    <row r="40" spans="1:1" ht="36" x14ac:dyDescent="0.2">
      <c r="A40" s="315" t="s">
        <v>371</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AN66"/>
  <sheetViews>
    <sheetView zoomScaleNormal="100" workbookViewId="0">
      <pane xSplit="1" topLeftCell="J1" activePane="topRight" state="frozen"/>
      <selection activeCell="B1" sqref="B1:C1048576"/>
      <selection pane="topRight" activeCell="B1" sqref="B1:C1048576"/>
    </sheetView>
  </sheetViews>
  <sheetFormatPr defaultColWidth="9" defaultRowHeight="12" x14ac:dyDescent="0.2"/>
  <cols>
    <col min="1" max="1" width="103.140625" style="65" bestFit="1" customWidth="1"/>
    <col min="2" max="6" width="8.7109375" style="65" hidden="1" customWidth="1"/>
    <col min="7" max="7" width="7.85546875" style="65" hidden="1" customWidth="1"/>
    <col min="8" max="8" width="8.7109375" style="65" hidden="1" customWidth="1"/>
    <col min="9" max="9" width="0" style="65" hidden="1" customWidth="1"/>
    <col min="10" max="16384" width="9" style="65"/>
  </cols>
  <sheetData>
    <row r="1" spans="1:40" ht="11.45" customHeight="1" x14ac:dyDescent="0.2">
      <c r="A1" s="83" t="s">
        <v>133</v>
      </c>
    </row>
    <row r="2" spans="1:40" ht="11.45" customHeight="1" x14ac:dyDescent="0.2">
      <c r="A2" s="244" t="s">
        <v>312</v>
      </c>
    </row>
    <row r="3" spans="1:40" ht="11.45" customHeight="1" x14ac:dyDescent="0.2">
      <c r="A3" s="207"/>
    </row>
    <row r="4" spans="1:40" ht="11.45" customHeight="1" x14ac:dyDescent="0.2">
      <c r="A4" s="207" t="s">
        <v>125</v>
      </c>
      <c r="B4" s="233" t="e">
        <f>'4=3 |COMMISSION'!#REF!</f>
        <v>#REF!</v>
      </c>
      <c r="C4" s="233" t="e">
        <f>'4=3 |COMMISSION'!#REF!</f>
        <v>#REF!</v>
      </c>
      <c r="D4" s="233" t="e">
        <f>'4=3 |COMMISSION'!#REF!</f>
        <v>#REF!</v>
      </c>
      <c r="E4" s="233" t="e">
        <f>'4=3 |COMMISSION'!#REF!</f>
        <v>#REF!</v>
      </c>
      <c r="F4" s="233" t="e">
        <f>'4=3 |COMMISSION'!#REF!</f>
        <v>#REF!</v>
      </c>
      <c r="G4" s="233">
        <f>'4=3 |COMMISSION'!B4</f>
        <v>45961</v>
      </c>
      <c r="H4" s="233">
        <f>'4=3 |COMMISSION'!C4</f>
        <v>45962</v>
      </c>
      <c r="I4" s="233">
        <f>'4=3 |COMMISSION'!D4</f>
        <v>45963</v>
      </c>
      <c r="J4" s="233">
        <f>'4=3 |COMMISSION'!E4</f>
        <v>45964</v>
      </c>
      <c r="K4" s="233">
        <f>'4=3 |COMMISSION'!F4</f>
        <v>45965</v>
      </c>
      <c r="L4" s="233">
        <f>'4=3 |COMMISSION'!G4</f>
        <v>45966</v>
      </c>
      <c r="M4" s="233">
        <f>'4=3 |COMMISSION'!H4</f>
        <v>45967</v>
      </c>
      <c r="N4" s="233">
        <f>'4=3 |COMMISSION'!I4</f>
        <v>45968</v>
      </c>
      <c r="O4" s="233">
        <f>'4=3 |COMMISSION'!J4</f>
        <v>45969</v>
      </c>
      <c r="P4" s="233">
        <f>'4=3 |COMMISSION'!K4</f>
        <v>45970</v>
      </c>
      <c r="Q4" s="233">
        <f>'4=3 |COMMISSION'!L4</f>
        <v>45971</v>
      </c>
      <c r="R4" s="233">
        <f>'4=3 |COMMISSION'!M4</f>
        <v>45972</v>
      </c>
      <c r="S4" s="233">
        <f>'4=3 |COMMISSION'!N4</f>
        <v>45973</v>
      </c>
      <c r="T4" s="233">
        <f>'4=3 |COMMISSION'!O4</f>
        <v>45974</v>
      </c>
      <c r="U4" s="233">
        <f>'4=3 |COMMISSION'!P4</f>
        <v>45975</v>
      </c>
      <c r="V4" s="233">
        <f>'4=3 |COMMISSION'!Q4</f>
        <v>45976</v>
      </c>
      <c r="W4" s="233">
        <f>'4=3 |COMMISSION'!R4</f>
        <v>45977</v>
      </c>
      <c r="X4" s="233">
        <f>'4=3 |COMMISSION'!S4</f>
        <v>45978</v>
      </c>
      <c r="Y4" s="233">
        <f>'4=3 |COMMISSION'!T4</f>
        <v>45979</v>
      </c>
      <c r="Z4" s="233">
        <f>'4=3 |COMMISSION'!U4</f>
        <v>45980</v>
      </c>
      <c r="AA4" s="233">
        <f>'4=3 |COMMISSION'!V4</f>
        <v>45981</v>
      </c>
      <c r="AB4" s="233">
        <f>'4=3 |COMMISSION'!W4</f>
        <v>45982</v>
      </c>
      <c r="AC4" s="233">
        <f>'4=3 |COMMISSION'!X4</f>
        <v>45983</v>
      </c>
      <c r="AD4" s="233">
        <f>'4=3 |COMMISSION'!Y4</f>
        <v>45984</v>
      </c>
      <c r="AE4" s="233">
        <f>'4=3 |COMMISSION'!Z4</f>
        <v>45985</v>
      </c>
      <c r="AF4" s="233">
        <f>'4=3 |COMMISSION'!AA4</f>
        <v>45986</v>
      </c>
      <c r="AG4" s="233">
        <f>'4=3 |COMMISSION'!AB4</f>
        <v>45987</v>
      </c>
      <c r="AH4" s="233">
        <f>'4=3 |COMMISSION'!AC4</f>
        <v>45988</v>
      </c>
      <c r="AI4" s="233">
        <f>'4=3 |COMMISSION'!AD4</f>
        <v>45989</v>
      </c>
      <c r="AJ4" s="233">
        <f>'4=3 |COMMISSION'!AE4</f>
        <v>45990</v>
      </c>
      <c r="AK4" s="233">
        <f>'4=3 |COMMISSION'!AF4</f>
        <v>45991</v>
      </c>
      <c r="AL4" s="233">
        <f>'4=3 |COMMISSION'!AG4</f>
        <v>45992</v>
      </c>
      <c r="AM4" s="233">
        <f>'4=3 |COMMISSION'!AH4</f>
        <v>45993</v>
      </c>
      <c r="AN4" s="233">
        <f>'4=3 |COMMISSION'!AI4</f>
        <v>45994</v>
      </c>
    </row>
    <row r="5" spans="1:40" s="34" customFormat="1" ht="21.6" customHeight="1" x14ac:dyDescent="0.2">
      <c r="A5" s="67" t="s">
        <v>124</v>
      </c>
      <c r="B5" s="233" t="e">
        <f>'4=3 |COMMISSION'!#REF!</f>
        <v>#REF!</v>
      </c>
      <c r="C5" s="233" t="e">
        <f>'4=3 |COMMISSION'!#REF!</f>
        <v>#REF!</v>
      </c>
      <c r="D5" s="233" t="e">
        <f>'4=3 |COMMISSION'!#REF!</f>
        <v>#REF!</v>
      </c>
      <c r="E5" s="233" t="e">
        <f>'4=3 |COMMISSION'!#REF!</f>
        <v>#REF!</v>
      </c>
      <c r="F5" s="233" t="e">
        <f>'4=3 |COMMISSION'!#REF!</f>
        <v>#REF!</v>
      </c>
      <c r="G5" s="233">
        <f>'4=3 |COMMISSION'!B5</f>
        <v>45961</v>
      </c>
      <c r="H5" s="233">
        <f>'4=3 |COMMISSION'!C5</f>
        <v>45962</v>
      </c>
      <c r="I5" s="233">
        <f>'4=3 |COMMISSION'!D5</f>
        <v>45963</v>
      </c>
      <c r="J5" s="233">
        <f>'4=3 |COMMISSION'!E5</f>
        <v>45964</v>
      </c>
      <c r="K5" s="233">
        <f>'4=3 |COMMISSION'!F5</f>
        <v>45965</v>
      </c>
      <c r="L5" s="233">
        <f>'4=3 |COMMISSION'!G5</f>
        <v>45966</v>
      </c>
      <c r="M5" s="233">
        <f>'4=3 |COMMISSION'!H5</f>
        <v>45967</v>
      </c>
      <c r="N5" s="233">
        <f>'4=3 |COMMISSION'!I5</f>
        <v>45968</v>
      </c>
      <c r="O5" s="233">
        <f>'4=3 |COMMISSION'!J5</f>
        <v>45969</v>
      </c>
      <c r="P5" s="233">
        <f>'4=3 |COMMISSION'!K5</f>
        <v>45970</v>
      </c>
      <c r="Q5" s="233">
        <f>'4=3 |COMMISSION'!L5</f>
        <v>45971</v>
      </c>
      <c r="R5" s="233">
        <f>'4=3 |COMMISSION'!M5</f>
        <v>45972</v>
      </c>
      <c r="S5" s="233">
        <f>'4=3 |COMMISSION'!N5</f>
        <v>45973</v>
      </c>
      <c r="T5" s="233">
        <f>'4=3 |COMMISSION'!O5</f>
        <v>45974</v>
      </c>
      <c r="U5" s="233">
        <f>'4=3 |COMMISSION'!P5</f>
        <v>45975</v>
      </c>
      <c r="V5" s="233">
        <f>'4=3 |COMMISSION'!Q5</f>
        <v>45976</v>
      </c>
      <c r="W5" s="233">
        <f>'4=3 |COMMISSION'!R5</f>
        <v>45977</v>
      </c>
      <c r="X5" s="233">
        <f>'4=3 |COMMISSION'!S5</f>
        <v>45978</v>
      </c>
      <c r="Y5" s="233">
        <f>'4=3 |COMMISSION'!T5</f>
        <v>45979</v>
      </c>
      <c r="Z5" s="233">
        <f>'4=3 |COMMISSION'!U5</f>
        <v>45980</v>
      </c>
      <c r="AA5" s="233">
        <f>'4=3 |COMMISSION'!V5</f>
        <v>45981</v>
      </c>
      <c r="AB5" s="233">
        <f>'4=3 |COMMISSION'!W5</f>
        <v>45982</v>
      </c>
      <c r="AC5" s="233">
        <f>'4=3 |COMMISSION'!X5</f>
        <v>45983</v>
      </c>
      <c r="AD5" s="233">
        <f>'4=3 |COMMISSION'!Y5</f>
        <v>45984</v>
      </c>
      <c r="AE5" s="233">
        <f>'4=3 |COMMISSION'!Z5</f>
        <v>45985</v>
      </c>
      <c r="AF5" s="233">
        <f>'4=3 |COMMISSION'!AA5</f>
        <v>45986</v>
      </c>
      <c r="AG5" s="233">
        <f>'4=3 |COMMISSION'!AB5</f>
        <v>45987</v>
      </c>
      <c r="AH5" s="233">
        <f>'4=3 |COMMISSION'!AC5</f>
        <v>45988</v>
      </c>
      <c r="AI5" s="233">
        <f>'4=3 |COMMISSION'!AD5</f>
        <v>45989</v>
      </c>
      <c r="AJ5" s="233">
        <f>'4=3 |COMMISSION'!AE5</f>
        <v>45990</v>
      </c>
      <c r="AK5" s="233">
        <f>'4=3 |COMMISSION'!AF5</f>
        <v>45991</v>
      </c>
      <c r="AL5" s="233">
        <f>'4=3 |COMMISSION'!AG5</f>
        <v>45992</v>
      </c>
      <c r="AM5" s="233">
        <f>'4=3 |COMMISSION'!AH5</f>
        <v>45993</v>
      </c>
      <c r="AN5" s="233">
        <f>'4=3 |COMMISSION'!AI5</f>
        <v>45994</v>
      </c>
    </row>
    <row r="6" spans="1:40" x14ac:dyDescent="0.2">
      <c r="A6" s="73" t="s">
        <v>144</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row>
    <row r="7" spans="1:40" x14ac:dyDescent="0.2">
      <c r="A7" s="74">
        <v>1</v>
      </c>
      <c r="B7" s="238" t="e">
        <f>'4=3 |COMMISSION'!#REF!</f>
        <v>#REF!</v>
      </c>
      <c r="C7" s="238" t="e">
        <f>'4=3 |COMMISSION'!#REF!</f>
        <v>#REF!</v>
      </c>
      <c r="D7" s="238" t="e">
        <f>'4=3 |COMMISSION'!#REF!</f>
        <v>#REF!</v>
      </c>
      <c r="E7" s="238" t="e">
        <f>'4=3 |COMMISSION'!#REF!</f>
        <v>#REF!</v>
      </c>
      <c r="F7" s="238" t="e">
        <f>'4=3 |COMMISSION'!#REF!</f>
        <v>#REF!</v>
      </c>
      <c r="G7" s="238">
        <f>'4=3 |COMMISSION'!B7</f>
        <v>12525</v>
      </c>
      <c r="H7" s="238">
        <f>'4=3 |COMMISSION'!C7</f>
        <v>12525</v>
      </c>
      <c r="I7" s="238">
        <f>'4=3 |COMMISSION'!D7</f>
        <v>12525</v>
      </c>
      <c r="J7" s="238">
        <f>'4=3 |COMMISSION'!E7</f>
        <v>10725</v>
      </c>
      <c r="K7" s="238">
        <f>'4=3 |COMMISSION'!F7</f>
        <v>7500</v>
      </c>
      <c r="L7" s="238">
        <f>'4=3 |COMMISSION'!G7</f>
        <v>8025</v>
      </c>
      <c r="M7" s="238">
        <f>'4=3 |COMMISSION'!H7</f>
        <v>7500</v>
      </c>
      <c r="N7" s="238">
        <f>'4=3 |COMMISSION'!I7</f>
        <v>8925</v>
      </c>
      <c r="O7" s="238">
        <f>'4=3 |COMMISSION'!J7</f>
        <v>8925</v>
      </c>
      <c r="P7" s="238">
        <f>'4=3 |COMMISSION'!K7</f>
        <v>6450</v>
      </c>
      <c r="Q7" s="238">
        <f>'4=3 |COMMISSION'!L7</f>
        <v>6450</v>
      </c>
      <c r="R7" s="238">
        <f>'4=3 |COMMISSION'!M7</f>
        <v>6450</v>
      </c>
      <c r="S7" s="238">
        <f>'4=3 |COMMISSION'!N7</f>
        <v>6975</v>
      </c>
      <c r="T7" s="238">
        <f>'4=3 |COMMISSION'!O7</f>
        <v>6450</v>
      </c>
      <c r="U7" s="238">
        <f>'4=3 |COMMISSION'!P7</f>
        <v>6975</v>
      </c>
      <c r="V7" s="238">
        <f>'4=3 |COMMISSION'!Q7</f>
        <v>6975</v>
      </c>
      <c r="W7" s="238">
        <f>'4=3 |COMMISSION'!R7</f>
        <v>7500</v>
      </c>
      <c r="X7" s="238">
        <f>'4=3 |COMMISSION'!S7</f>
        <v>8025</v>
      </c>
      <c r="Y7" s="238">
        <f>'4=3 |COMMISSION'!T7</f>
        <v>8025</v>
      </c>
      <c r="Z7" s="238">
        <f>'4=3 |COMMISSION'!U7</f>
        <v>8925</v>
      </c>
      <c r="AA7" s="238">
        <f>'4=3 |COMMISSION'!V7</f>
        <v>8925</v>
      </c>
      <c r="AB7" s="238">
        <f>'4=3 |COMMISSION'!W7</f>
        <v>7500</v>
      </c>
      <c r="AC7" s="238">
        <f>'4=3 |COMMISSION'!X7</f>
        <v>7500</v>
      </c>
      <c r="AD7" s="238">
        <f>'4=3 |COMMISSION'!Y7</f>
        <v>6450</v>
      </c>
      <c r="AE7" s="238">
        <f>'4=3 |COMMISSION'!Z7</f>
        <v>6450</v>
      </c>
      <c r="AF7" s="238">
        <f>'4=3 |COMMISSION'!AA7</f>
        <v>6450</v>
      </c>
      <c r="AG7" s="238">
        <f>'4=3 |COMMISSION'!AB7</f>
        <v>6450</v>
      </c>
      <c r="AH7" s="238">
        <f>'4=3 |COMMISSION'!AC7</f>
        <v>6450</v>
      </c>
      <c r="AI7" s="238">
        <f>'4=3 |COMMISSION'!AD7</f>
        <v>6975</v>
      </c>
      <c r="AJ7" s="238">
        <f>'4=3 |COMMISSION'!AE7</f>
        <v>6975</v>
      </c>
      <c r="AK7" s="238">
        <f>'4=3 |COMMISSION'!AF7</f>
        <v>6450</v>
      </c>
      <c r="AL7" s="238">
        <f>'4=3 |COMMISSION'!AG7</f>
        <v>7950</v>
      </c>
      <c r="AM7" s="238">
        <f>'4=3 |COMMISSION'!AH7</f>
        <v>7950</v>
      </c>
      <c r="AN7" s="238">
        <f>'4=3 |COMMISSION'!AI7</f>
        <v>7950</v>
      </c>
    </row>
    <row r="8" spans="1:40" x14ac:dyDescent="0.2">
      <c r="A8" s="74">
        <v>2</v>
      </c>
      <c r="B8" s="238" t="e">
        <f>'4=3 |COMMISSION'!#REF!</f>
        <v>#REF!</v>
      </c>
      <c r="C8" s="238" t="e">
        <f>'4=3 |COMMISSION'!#REF!</f>
        <v>#REF!</v>
      </c>
      <c r="D8" s="238" t="e">
        <f>'4=3 |COMMISSION'!#REF!</f>
        <v>#REF!</v>
      </c>
      <c r="E8" s="238" t="e">
        <f>'4=3 |COMMISSION'!#REF!</f>
        <v>#REF!</v>
      </c>
      <c r="F8" s="238" t="e">
        <f>'4=3 |COMMISSION'!#REF!</f>
        <v>#REF!</v>
      </c>
      <c r="G8" s="238">
        <f>'4=3 |COMMISSION'!B8</f>
        <v>13950</v>
      </c>
      <c r="H8" s="238">
        <f>'4=3 |COMMISSION'!C8</f>
        <v>13950</v>
      </c>
      <c r="I8" s="238">
        <f>'4=3 |COMMISSION'!D8</f>
        <v>13950</v>
      </c>
      <c r="J8" s="238">
        <f>'4=3 |COMMISSION'!E8</f>
        <v>12150</v>
      </c>
      <c r="K8" s="238">
        <f>'4=3 |COMMISSION'!F8</f>
        <v>8925</v>
      </c>
      <c r="L8" s="238">
        <f>'4=3 |COMMISSION'!G8</f>
        <v>9450</v>
      </c>
      <c r="M8" s="238">
        <f>'4=3 |COMMISSION'!H8</f>
        <v>8925</v>
      </c>
      <c r="N8" s="238">
        <f>'4=3 |COMMISSION'!I8</f>
        <v>10350</v>
      </c>
      <c r="O8" s="238">
        <f>'4=3 |COMMISSION'!J8</f>
        <v>10350</v>
      </c>
      <c r="P8" s="238">
        <f>'4=3 |COMMISSION'!K8</f>
        <v>7875</v>
      </c>
      <c r="Q8" s="238">
        <f>'4=3 |COMMISSION'!L8</f>
        <v>7875</v>
      </c>
      <c r="R8" s="238">
        <f>'4=3 |COMMISSION'!M8</f>
        <v>7875</v>
      </c>
      <c r="S8" s="238">
        <f>'4=3 |COMMISSION'!N8</f>
        <v>8400</v>
      </c>
      <c r="T8" s="238">
        <f>'4=3 |COMMISSION'!O8</f>
        <v>7875</v>
      </c>
      <c r="U8" s="238">
        <f>'4=3 |COMMISSION'!P8</f>
        <v>8400</v>
      </c>
      <c r="V8" s="238">
        <f>'4=3 |COMMISSION'!Q8</f>
        <v>8400</v>
      </c>
      <c r="W8" s="238">
        <f>'4=3 |COMMISSION'!R8</f>
        <v>8925</v>
      </c>
      <c r="X8" s="238">
        <f>'4=3 |COMMISSION'!S8</f>
        <v>9450</v>
      </c>
      <c r="Y8" s="238">
        <f>'4=3 |COMMISSION'!T8</f>
        <v>9450</v>
      </c>
      <c r="Z8" s="238">
        <f>'4=3 |COMMISSION'!U8</f>
        <v>10350</v>
      </c>
      <c r="AA8" s="238">
        <f>'4=3 |COMMISSION'!V8</f>
        <v>10350</v>
      </c>
      <c r="AB8" s="238">
        <f>'4=3 |COMMISSION'!W8</f>
        <v>8925</v>
      </c>
      <c r="AC8" s="238">
        <f>'4=3 |COMMISSION'!X8</f>
        <v>8925</v>
      </c>
      <c r="AD8" s="238">
        <f>'4=3 |COMMISSION'!Y8</f>
        <v>7875</v>
      </c>
      <c r="AE8" s="238">
        <f>'4=3 |COMMISSION'!Z8</f>
        <v>7875</v>
      </c>
      <c r="AF8" s="238">
        <f>'4=3 |COMMISSION'!AA8</f>
        <v>7875</v>
      </c>
      <c r="AG8" s="238">
        <f>'4=3 |COMMISSION'!AB8</f>
        <v>7875</v>
      </c>
      <c r="AH8" s="238">
        <f>'4=3 |COMMISSION'!AC8</f>
        <v>7875</v>
      </c>
      <c r="AI8" s="238">
        <f>'4=3 |COMMISSION'!AD8</f>
        <v>8400</v>
      </c>
      <c r="AJ8" s="238">
        <f>'4=3 |COMMISSION'!AE8</f>
        <v>8400</v>
      </c>
      <c r="AK8" s="238">
        <f>'4=3 |COMMISSION'!AF8</f>
        <v>7875</v>
      </c>
      <c r="AL8" s="238">
        <f>'4=3 |COMMISSION'!AG8</f>
        <v>9375</v>
      </c>
      <c r="AM8" s="238">
        <f>'4=3 |COMMISSION'!AH8</f>
        <v>9375</v>
      </c>
      <c r="AN8" s="238">
        <f>'4=3 |COMMISSION'!AI8</f>
        <v>9375</v>
      </c>
    </row>
    <row r="9" spans="1:40" x14ac:dyDescent="0.2">
      <c r="A9" s="73" t="s">
        <v>145</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row>
    <row r="10" spans="1:40" x14ac:dyDescent="0.2">
      <c r="A10" s="74">
        <v>1</v>
      </c>
      <c r="B10" s="238" t="e">
        <f>'4=3 |COMMISSION'!#REF!</f>
        <v>#REF!</v>
      </c>
      <c r="C10" s="238" t="e">
        <f>'4=3 |COMMISSION'!#REF!</f>
        <v>#REF!</v>
      </c>
      <c r="D10" s="238" t="e">
        <f>'4=3 |COMMISSION'!#REF!</f>
        <v>#REF!</v>
      </c>
      <c r="E10" s="238" t="e">
        <f>'4=3 |COMMISSION'!#REF!</f>
        <v>#REF!</v>
      </c>
      <c r="F10" s="238" t="e">
        <f>'4=3 |COMMISSION'!#REF!</f>
        <v>#REF!</v>
      </c>
      <c r="G10" s="238">
        <f>'4=3 |COMMISSION'!B10</f>
        <v>14025</v>
      </c>
      <c r="H10" s="238">
        <f>'4=3 |COMMISSION'!C10</f>
        <v>14025</v>
      </c>
      <c r="I10" s="238">
        <f>'4=3 |COMMISSION'!D10</f>
        <v>14025</v>
      </c>
      <c r="J10" s="238">
        <f>'4=3 |COMMISSION'!E10</f>
        <v>12225</v>
      </c>
      <c r="K10" s="238">
        <f>'4=3 |COMMISSION'!F10</f>
        <v>9000</v>
      </c>
      <c r="L10" s="238">
        <f>'4=3 |COMMISSION'!G10</f>
        <v>9525</v>
      </c>
      <c r="M10" s="238">
        <f>'4=3 |COMMISSION'!H10</f>
        <v>9000</v>
      </c>
      <c r="N10" s="238">
        <f>'4=3 |COMMISSION'!I10</f>
        <v>10425</v>
      </c>
      <c r="O10" s="238">
        <f>'4=3 |COMMISSION'!J10</f>
        <v>10425</v>
      </c>
      <c r="P10" s="238">
        <f>'4=3 |COMMISSION'!K10</f>
        <v>7950</v>
      </c>
      <c r="Q10" s="238">
        <f>'4=3 |COMMISSION'!L10</f>
        <v>7950</v>
      </c>
      <c r="R10" s="238">
        <f>'4=3 |COMMISSION'!M10</f>
        <v>7950</v>
      </c>
      <c r="S10" s="238">
        <f>'4=3 |COMMISSION'!N10</f>
        <v>8475</v>
      </c>
      <c r="T10" s="238">
        <f>'4=3 |COMMISSION'!O10</f>
        <v>7950</v>
      </c>
      <c r="U10" s="238">
        <f>'4=3 |COMMISSION'!P10</f>
        <v>8475</v>
      </c>
      <c r="V10" s="238">
        <f>'4=3 |COMMISSION'!Q10</f>
        <v>8475</v>
      </c>
      <c r="W10" s="238">
        <f>'4=3 |COMMISSION'!R10</f>
        <v>9000</v>
      </c>
      <c r="X10" s="238">
        <f>'4=3 |COMMISSION'!S10</f>
        <v>9525</v>
      </c>
      <c r="Y10" s="238">
        <f>'4=3 |COMMISSION'!T10</f>
        <v>9525</v>
      </c>
      <c r="Z10" s="238">
        <f>'4=3 |COMMISSION'!U10</f>
        <v>10425</v>
      </c>
      <c r="AA10" s="238">
        <f>'4=3 |COMMISSION'!V10</f>
        <v>10425</v>
      </c>
      <c r="AB10" s="238">
        <f>'4=3 |COMMISSION'!W10</f>
        <v>9000</v>
      </c>
      <c r="AC10" s="238">
        <f>'4=3 |COMMISSION'!X10</f>
        <v>9000</v>
      </c>
      <c r="AD10" s="238">
        <f>'4=3 |COMMISSION'!Y10</f>
        <v>7950</v>
      </c>
      <c r="AE10" s="238">
        <f>'4=3 |COMMISSION'!Z10</f>
        <v>7950</v>
      </c>
      <c r="AF10" s="238">
        <f>'4=3 |COMMISSION'!AA10</f>
        <v>7950</v>
      </c>
      <c r="AG10" s="238">
        <f>'4=3 |COMMISSION'!AB10</f>
        <v>7950</v>
      </c>
      <c r="AH10" s="238">
        <f>'4=3 |COMMISSION'!AC10</f>
        <v>7950</v>
      </c>
      <c r="AI10" s="238">
        <f>'4=3 |COMMISSION'!AD10</f>
        <v>8475</v>
      </c>
      <c r="AJ10" s="238">
        <f>'4=3 |COMMISSION'!AE10</f>
        <v>8475</v>
      </c>
      <c r="AK10" s="238">
        <f>'4=3 |COMMISSION'!AF10</f>
        <v>7950</v>
      </c>
      <c r="AL10" s="238">
        <f>'4=3 |COMMISSION'!AG10</f>
        <v>10200</v>
      </c>
      <c r="AM10" s="238">
        <f>'4=3 |COMMISSION'!AH10</f>
        <v>10200</v>
      </c>
      <c r="AN10" s="238">
        <f>'4=3 |COMMISSION'!AI10</f>
        <v>10200</v>
      </c>
    </row>
    <row r="11" spans="1:40" x14ac:dyDescent="0.2">
      <c r="A11" s="74">
        <v>2</v>
      </c>
      <c r="B11" s="238" t="e">
        <f>'4=3 |COMMISSION'!#REF!</f>
        <v>#REF!</v>
      </c>
      <c r="C11" s="238" t="e">
        <f>'4=3 |COMMISSION'!#REF!</f>
        <v>#REF!</v>
      </c>
      <c r="D11" s="238" t="e">
        <f>'4=3 |COMMISSION'!#REF!</f>
        <v>#REF!</v>
      </c>
      <c r="E11" s="238" t="e">
        <f>'4=3 |COMMISSION'!#REF!</f>
        <v>#REF!</v>
      </c>
      <c r="F11" s="238" t="e">
        <f>'4=3 |COMMISSION'!#REF!</f>
        <v>#REF!</v>
      </c>
      <c r="G11" s="238">
        <f>'4=3 |COMMISSION'!B11</f>
        <v>15450</v>
      </c>
      <c r="H11" s="238">
        <f>'4=3 |COMMISSION'!C11</f>
        <v>15450</v>
      </c>
      <c r="I11" s="238">
        <f>'4=3 |COMMISSION'!D11</f>
        <v>15450</v>
      </c>
      <c r="J11" s="238">
        <f>'4=3 |COMMISSION'!E11</f>
        <v>13650</v>
      </c>
      <c r="K11" s="238">
        <f>'4=3 |COMMISSION'!F11</f>
        <v>10425</v>
      </c>
      <c r="L11" s="238">
        <f>'4=3 |COMMISSION'!G11</f>
        <v>10950</v>
      </c>
      <c r="M11" s="238">
        <f>'4=3 |COMMISSION'!H11</f>
        <v>10425</v>
      </c>
      <c r="N11" s="238">
        <f>'4=3 |COMMISSION'!I11</f>
        <v>11850</v>
      </c>
      <c r="O11" s="238">
        <f>'4=3 |COMMISSION'!J11</f>
        <v>11850</v>
      </c>
      <c r="P11" s="238">
        <f>'4=3 |COMMISSION'!K11</f>
        <v>9375</v>
      </c>
      <c r="Q11" s="238">
        <f>'4=3 |COMMISSION'!L11</f>
        <v>9375</v>
      </c>
      <c r="R11" s="238">
        <f>'4=3 |COMMISSION'!M11</f>
        <v>9375</v>
      </c>
      <c r="S11" s="238">
        <f>'4=3 |COMMISSION'!N11</f>
        <v>9900</v>
      </c>
      <c r="T11" s="238">
        <f>'4=3 |COMMISSION'!O11</f>
        <v>9375</v>
      </c>
      <c r="U11" s="238">
        <f>'4=3 |COMMISSION'!P11</f>
        <v>9900</v>
      </c>
      <c r="V11" s="238">
        <f>'4=3 |COMMISSION'!Q11</f>
        <v>9900</v>
      </c>
      <c r="W11" s="238">
        <f>'4=3 |COMMISSION'!R11</f>
        <v>10425</v>
      </c>
      <c r="X11" s="238">
        <f>'4=3 |COMMISSION'!S11</f>
        <v>10950</v>
      </c>
      <c r="Y11" s="238">
        <f>'4=3 |COMMISSION'!T11</f>
        <v>10950</v>
      </c>
      <c r="Z11" s="238">
        <f>'4=3 |COMMISSION'!U11</f>
        <v>11850</v>
      </c>
      <c r="AA11" s="238">
        <f>'4=3 |COMMISSION'!V11</f>
        <v>11850</v>
      </c>
      <c r="AB11" s="238">
        <f>'4=3 |COMMISSION'!W11</f>
        <v>10425</v>
      </c>
      <c r="AC11" s="238">
        <f>'4=3 |COMMISSION'!X11</f>
        <v>10425</v>
      </c>
      <c r="AD11" s="238">
        <f>'4=3 |COMMISSION'!Y11</f>
        <v>9375</v>
      </c>
      <c r="AE11" s="238">
        <f>'4=3 |COMMISSION'!Z11</f>
        <v>9375</v>
      </c>
      <c r="AF11" s="238">
        <f>'4=3 |COMMISSION'!AA11</f>
        <v>9375</v>
      </c>
      <c r="AG11" s="238">
        <f>'4=3 |COMMISSION'!AB11</f>
        <v>9375</v>
      </c>
      <c r="AH11" s="238">
        <f>'4=3 |COMMISSION'!AC11</f>
        <v>9375</v>
      </c>
      <c r="AI11" s="238">
        <f>'4=3 |COMMISSION'!AD11</f>
        <v>9900</v>
      </c>
      <c r="AJ11" s="238">
        <f>'4=3 |COMMISSION'!AE11</f>
        <v>9900</v>
      </c>
      <c r="AK11" s="238">
        <f>'4=3 |COMMISSION'!AF11</f>
        <v>9375</v>
      </c>
      <c r="AL11" s="238">
        <f>'4=3 |COMMISSION'!AG11</f>
        <v>11625</v>
      </c>
      <c r="AM11" s="238">
        <f>'4=3 |COMMISSION'!AH11</f>
        <v>11625</v>
      </c>
      <c r="AN11" s="238">
        <f>'4=3 |COMMISSION'!AI11</f>
        <v>11625</v>
      </c>
    </row>
    <row r="12" spans="1:40" x14ac:dyDescent="0.2">
      <c r="A12" s="86" t="s">
        <v>134</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row>
    <row r="13" spans="1:40" x14ac:dyDescent="0.2">
      <c r="A13" s="87">
        <v>1</v>
      </c>
      <c r="B13" s="238" t="e">
        <f>'4=3 |COMMISSION'!#REF!</f>
        <v>#REF!</v>
      </c>
      <c r="C13" s="238" t="e">
        <f>'4=3 |COMMISSION'!#REF!</f>
        <v>#REF!</v>
      </c>
      <c r="D13" s="238" t="e">
        <f>'4=3 |COMMISSION'!#REF!</f>
        <v>#REF!</v>
      </c>
      <c r="E13" s="238" t="e">
        <f>'4=3 |COMMISSION'!#REF!</f>
        <v>#REF!</v>
      </c>
      <c r="F13" s="238" t="e">
        <f>'4=3 |COMMISSION'!#REF!</f>
        <v>#REF!</v>
      </c>
      <c r="G13" s="238">
        <f>'4=3 |COMMISSION'!B13</f>
        <v>19275</v>
      </c>
      <c r="H13" s="238">
        <f>'4=3 |COMMISSION'!C13</f>
        <v>19275</v>
      </c>
      <c r="I13" s="238">
        <f>'4=3 |COMMISSION'!D13</f>
        <v>19275</v>
      </c>
      <c r="J13" s="238">
        <f>'4=3 |COMMISSION'!E13</f>
        <v>17475</v>
      </c>
      <c r="K13" s="238">
        <f>'4=3 |COMMISSION'!F13</f>
        <v>14250</v>
      </c>
      <c r="L13" s="238">
        <f>'4=3 |COMMISSION'!G13</f>
        <v>14775</v>
      </c>
      <c r="M13" s="238">
        <f>'4=3 |COMMISSION'!H13</f>
        <v>14250</v>
      </c>
      <c r="N13" s="238">
        <f>'4=3 |COMMISSION'!I13</f>
        <v>15675</v>
      </c>
      <c r="O13" s="238">
        <f>'4=3 |COMMISSION'!J13</f>
        <v>15675</v>
      </c>
      <c r="P13" s="238">
        <f>'4=3 |COMMISSION'!K13</f>
        <v>13200</v>
      </c>
      <c r="Q13" s="238">
        <f>'4=3 |COMMISSION'!L13</f>
        <v>13200</v>
      </c>
      <c r="R13" s="238">
        <f>'4=3 |COMMISSION'!M13</f>
        <v>13200</v>
      </c>
      <c r="S13" s="238">
        <f>'4=3 |COMMISSION'!N13</f>
        <v>13725</v>
      </c>
      <c r="T13" s="238">
        <f>'4=3 |COMMISSION'!O13</f>
        <v>13200</v>
      </c>
      <c r="U13" s="238">
        <f>'4=3 |COMMISSION'!P13</f>
        <v>13725</v>
      </c>
      <c r="V13" s="238">
        <f>'4=3 |COMMISSION'!Q13</f>
        <v>13725</v>
      </c>
      <c r="W13" s="238">
        <f>'4=3 |COMMISSION'!R13</f>
        <v>14250</v>
      </c>
      <c r="X13" s="238">
        <f>'4=3 |COMMISSION'!S13</f>
        <v>14775</v>
      </c>
      <c r="Y13" s="238">
        <f>'4=3 |COMMISSION'!T13</f>
        <v>14775</v>
      </c>
      <c r="Z13" s="238">
        <f>'4=3 |COMMISSION'!U13</f>
        <v>15675</v>
      </c>
      <c r="AA13" s="238">
        <f>'4=3 |COMMISSION'!V13</f>
        <v>15675</v>
      </c>
      <c r="AB13" s="238">
        <f>'4=3 |COMMISSION'!W13</f>
        <v>14250</v>
      </c>
      <c r="AC13" s="238">
        <f>'4=3 |COMMISSION'!X13</f>
        <v>14250</v>
      </c>
      <c r="AD13" s="238">
        <f>'4=3 |COMMISSION'!Y13</f>
        <v>13200</v>
      </c>
      <c r="AE13" s="238">
        <f>'4=3 |COMMISSION'!Z13</f>
        <v>13200</v>
      </c>
      <c r="AF13" s="238">
        <f>'4=3 |COMMISSION'!AA13</f>
        <v>13200</v>
      </c>
      <c r="AG13" s="238">
        <f>'4=3 |COMMISSION'!AB13</f>
        <v>13200</v>
      </c>
      <c r="AH13" s="238">
        <f>'4=3 |COMMISSION'!AC13</f>
        <v>13200</v>
      </c>
      <c r="AI13" s="238">
        <f>'4=3 |COMMISSION'!AD13</f>
        <v>13725</v>
      </c>
      <c r="AJ13" s="238">
        <f>'4=3 |COMMISSION'!AE13</f>
        <v>13725</v>
      </c>
      <c r="AK13" s="238">
        <f>'4=3 |COMMISSION'!AF13</f>
        <v>13200</v>
      </c>
      <c r="AL13" s="238">
        <f>'4=3 |COMMISSION'!AG13</f>
        <v>14700</v>
      </c>
      <c r="AM13" s="238">
        <f>'4=3 |COMMISSION'!AH13</f>
        <v>14700</v>
      </c>
      <c r="AN13" s="238">
        <f>'4=3 |COMMISSION'!AI13</f>
        <v>14700</v>
      </c>
    </row>
    <row r="14" spans="1:40" x14ac:dyDescent="0.2">
      <c r="A14" s="87">
        <v>2</v>
      </c>
      <c r="B14" s="238" t="e">
        <f>'4=3 |COMMISSION'!#REF!</f>
        <v>#REF!</v>
      </c>
      <c r="C14" s="238" t="e">
        <f>'4=3 |COMMISSION'!#REF!</f>
        <v>#REF!</v>
      </c>
      <c r="D14" s="238" t="e">
        <f>'4=3 |COMMISSION'!#REF!</f>
        <v>#REF!</v>
      </c>
      <c r="E14" s="238" t="e">
        <f>'4=3 |COMMISSION'!#REF!</f>
        <v>#REF!</v>
      </c>
      <c r="F14" s="238" t="e">
        <f>'4=3 |COMMISSION'!#REF!</f>
        <v>#REF!</v>
      </c>
      <c r="G14" s="238">
        <f>'4=3 |COMMISSION'!B14</f>
        <v>20700</v>
      </c>
      <c r="H14" s="238">
        <f>'4=3 |COMMISSION'!C14</f>
        <v>20700</v>
      </c>
      <c r="I14" s="238">
        <f>'4=3 |COMMISSION'!D14</f>
        <v>20700</v>
      </c>
      <c r="J14" s="238">
        <f>'4=3 |COMMISSION'!E14</f>
        <v>18900</v>
      </c>
      <c r="K14" s="238">
        <f>'4=3 |COMMISSION'!F14</f>
        <v>15675</v>
      </c>
      <c r="L14" s="238">
        <f>'4=3 |COMMISSION'!G14</f>
        <v>16200</v>
      </c>
      <c r="M14" s="238">
        <f>'4=3 |COMMISSION'!H14</f>
        <v>15675</v>
      </c>
      <c r="N14" s="238">
        <f>'4=3 |COMMISSION'!I14</f>
        <v>17100</v>
      </c>
      <c r="O14" s="238">
        <f>'4=3 |COMMISSION'!J14</f>
        <v>17100</v>
      </c>
      <c r="P14" s="238">
        <f>'4=3 |COMMISSION'!K14</f>
        <v>14625</v>
      </c>
      <c r="Q14" s="238">
        <f>'4=3 |COMMISSION'!L14</f>
        <v>14625</v>
      </c>
      <c r="R14" s="238">
        <f>'4=3 |COMMISSION'!M14</f>
        <v>14625</v>
      </c>
      <c r="S14" s="238">
        <f>'4=3 |COMMISSION'!N14</f>
        <v>15150</v>
      </c>
      <c r="T14" s="238">
        <f>'4=3 |COMMISSION'!O14</f>
        <v>14625</v>
      </c>
      <c r="U14" s="238">
        <f>'4=3 |COMMISSION'!P14</f>
        <v>15150</v>
      </c>
      <c r="V14" s="238">
        <f>'4=3 |COMMISSION'!Q14</f>
        <v>15150</v>
      </c>
      <c r="W14" s="238">
        <f>'4=3 |COMMISSION'!R14</f>
        <v>15675</v>
      </c>
      <c r="X14" s="238">
        <f>'4=3 |COMMISSION'!S14</f>
        <v>16200</v>
      </c>
      <c r="Y14" s="238">
        <f>'4=3 |COMMISSION'!T14</f>
        <v>16200</v>
      </c>
      <c r="Z14" s="238">
        <f>'4=3 |COMMISSION'!U14</f>
        <v>17100</v>
      </c>
      <c r="AA14" s="238">
        <f>'4=3 |COMMISSION'!V14</f>
        <v>17100</v>
      </c>
      <c r="AB14" s="238">
        <f>'4=3 |COMMISSION'!W14</f>
        <v>15675</v>
      </c>
      <c r="AC14" s="238">
        <f>'4=3 |COMMISSION'!X14</f>
        <v>15675</v>
      </c>
      <c r="AD14" s="238">
        <f>'4=3 |COMMISSION'!Y14</f>
        <v>14625</v>
      </c>
      <c r="AE14" s="238">
        <f>'4=3 |COMMISSION'!Z14</f>
        <v>14625</v>
      </c>
      <c r="AF14" s="238">
        <f>'4=3 |COMMISSION'!AA14</f>
        <v>14625</v>
      </c>
      <c r="AG14" s="238">
        <f>'4=3 |COMMISSION'!AB14</f>
        <v>14625</v>
      </c>
      <c r="AH14" s="238">
        <f>'4=3 |COMMISSION'!AC14</f>
        <v>14625</v>
      </c>
      <c r="AI14" s="238">
        <f>'4=3 |COMMISSION'!AD14</f>
        <v>15150</v>
      </c>
      <c r="AJ14" s="238">
        <f>'4=3 |COMMISSION'!AE14</f>
        <v>15150</v>
      </c>
      <c r="AK14" s="238">
        <f>'4=3 |COMMISSION'!AF14</f>
        <v>14625</v>
      </c>
      <c r="AL14" s="238">
        <f>'4=3 |COMMISSION'!AG14</f>
        <v>16125</v>
      </c>
      <c r="AM14" s="238">
        <f>'4=3 |COMMISSION'!AH14</f>
        <v>16125</v>
      </c>
      <c r="AN14" s="238">
        <f>'4=3 |COMMISSION'!AI14</f>
        <v>16125</v>
      </c>
    </row>
    <row r="15" spans="1:40" x14ac:dyDescent="0.2">
      <c r="A15" s="86" t="s">
        <v>136</v>
      </c>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row>
    <row r="16" spans="1:40" x14ac:dyDescent="0.2">
      <c r="A16" s="87">
        <v>1</v>
      </c>
      <c r="B16" s="238" t="e">
        <f>'4=3 |COMMISSION'!#REF!</f>
        <v>#REF!</v>
      </c>
      <c r="C16" s="238" t="e">
        <f>'4=3 |COMMISSION'!#REF!</f>
        <v>#REF!</v>
      </c>
      <c r="D16" s="238" t="e">
        <f>'4=3 |COMMISSION'!#REF!</f>
        <v>#REF!</v>
      </c>
      <c r="E16" s="238" t="e">
        <f>'4=3 |COMMISSION'!#REF!</f>
        <v>#REF!</v>
      </c>
      <c r="F16" s="238" t="e">
        <f>'4=3 |COMMISSION'!#REF!</f>
        <v>#REF!</v>
      </c>
      <c r="G16" s="238">
        <f>'4=3 |COMMISSION'!B16</f>
        <v>23025</v>
      </c>
      <c r="H16" s="238">
        <f>'4=3 |COMMISSION'!C16</f>
        <v>23025</v>
      </c>
      <c r="I16" s="238">
        <f>'4=3 |COMMISSION'!D16</f>
        <v>23025</v>
      </c>
      <c r="J16" s="238">
        <f>'4=3 |COMMISSION'!E16</f>
        <v>21225</v>
      </c>
      <c r="K16" s="238">
        <f>'4=3 |COMMISSION'!F16</f>
        <v>18000</v>
      </c>
      <c r="L16" s="238">
        <f>'4=3 |COMMISSION'!G16</f>
        <v>18525</v>
      </c>
      <c r="M16" s="238">
        <f>'4=3 |COMMISSION'!H16</f>
        <v>18000</v>
      </c>
      <c r="N16" s="238">
        <f>'4=3 |COMMISSION'!I16</f>
        <v>19425</v>
      </c>
      <c r="O16" s="238">
        <f>'4=3 |COMMISSION'!J16</f>
        <v>19425</v>
      </c>
      <c r="P16" s="238">
        <f>'4=3 |COMMISSION'!K16</f>
        <v>16950</v>
      </c>
      <c r="Q16" s="238">
        <f>'4=3 |COMMISSION'!L16</f>
        <v>16950</v>
      </c>
      <c r="R16" s="238">
        <f>'4=3 |COMMISSION'!M16</f>
        <v>16950</v>
      </c>
      <c r="S16" s="238">
        <f>'4=3 |COMMISSION'!N16</f>
        <v>17475</v>
      </c>
      <c r="T16" s="238">
        <f>'4=3 |COMMISSION'!O16</f>
        <v>16950</v>
      </c>
      <c r="U16" s="238">
        <f>'4=3 |COMMISSION'!P16</f>
        <v>17475</v>
      </c>
      <c r="V16" s="238">
        <f>'4=3 |COMMISSION'!Q16</f>
        <v>17475</v>
      </c>
      <c r="W16" s="238">
        <f>'4=3 |COMMISSION'!R16</f>
        <v>18000</v>
      </c>
      <c r="X16" s="238">
        <f>'4=3 |COMMISSION'!S16</f>
        <v>18525</v>
      </c>
      <c r="Y16" s="238">
        <f>'4=3 |COMMISSION'!T16</f>
        <v>18525</v>
      </c>
      <c r="Z16" s="238">
        <f>'4=3 |COMMISSION'!U16</f>
        <v>19425</v>
      </c>
      <c r="AA16" s="238">
        <f>'4=3 |COMMISSION'!V16</f>
        <v>19425</v>
      </c>
      <c r="AB16" s="238">
        <f>'4=3 |COMMISSION'!W16</f>
        <v>18000</v>
      </c>
      <c r="AC16" s="238">
        <f>'4=3 |COMMISSION'!X16</f>
        <v>18000</v>
      </c>
      <c r="AD16" s="238">
        <f>'4=3 |COMMISSION'!Y16</f>
        <v>16950</v>
      </c>
      <c r="AE16" s="238">
        <f>'4=3 |COMMISSION'!Z16</f>
        <v>16950</v>
      </c>
      <c r="AF16" s="238">
        <f>'4=3 |COMMISSION'!AA16</f>
        <v>16950</v>
      </c>
      <c r="AG16" s="238">
        <f>'4=3 |COMMISSION'!AB16</f>
        <v>16950</v>
      </c>
      <c r="AH16" s="238">
        <f>'4=3 |COMMISSION'!AC16</f>
        <v>16950</v>
      </c>
      <c r="AI16" s="238">
        <f>'4=3 |COMMISSION'!AD16</f>
        <v>17475</v>
      </c>
      <c r="AJ16" s="238">
        <f>'4=3 |COMMISSION'!AE16</f>
        <v>17475</v>
      </c>
      <c r="AK16" s="238">
        <f>'4=3 |COMMISSION'!AF16</f>
        <v>16950</v>
      </c>
      <c r="AL16" s="238">
        <f>'4=3 |COMMISSION'!AG16</f>
        <v>18450</v>
      </c>
      <c r="AM16" s="238">
        <f>'4=3 |COMMISSION'!AH16</f>
        <v>18450</v>
      </c>
      <c r="AN16" s="238">
        <f>'4=3 |COMMISSION'!AI16</f>
        <v>18450</v>
      </c>
    </row>
    <row r="17" spans="1:40" x14ac:dyDescent="0.2">
      <c r="A17" s="87">
        <v>2</v>
      </c>
      <c r="B17" s="238" t="e">
        <f>'4=3 |COMMISSION'!#REF!</f>
        <v>#REF!</v>
      </c>
      <c r="C17" s="238" t="e">
        <f>'4=3 |COMMISSION'!#REF!</f>
        <v>#REF!</v>
      </c>
      <c r="D17" s="238" t="e">
        <f>'4=3 |COMMISSION'!#REF!</f>
        <v>#REF!</v>
      </c>
      <c r="E17" s="238" t="e">
        <f>'4=3 |COMMISSION'!#REF!</f>
        <v>#REF!</v>
      </c>
      <c r="F17" s="238" t="e">
        <f>'4=3 |COMMISSION'!#REF!</f>
        <v>#REF!</v>
      </c>
      <c r="G17" s="238">
        <f>'4=3 |COMMISSION'!B17</f>
        <v>24450</v>
      </c>
      <c r="H17" s="238">
        <f>'4=3 |COMMISSION'!C17</f>
        <v>24450</v>
      </c>
      <c r="I17" s="238">
        <f>'4=3 |COMMISSION'!D17</f>
        <v>24450</v>
      </c>
      <c r="J17" s="238">
        <f>'4=3 |COMMISSION'!E17</f>
        <v>22650</v>
      </c>
      <c r="K17" s="238">
        <f>'4=3 |COMMISSION'!F17</f>
        <v>19425</v>
      </c>
      <c r="L17" s="238">
        <f>'4=3 |COMMISSION'!G17</f>
        <v>19950</v>
      </c>
      <c r="M17" s="238">
        <f>'4=3 |COMMISSION'!H17</f>
        <v>19425</v>
      </c>
      <c r="N17" s="238">
        <f>'4=3 |COMMISSION'!I17</f>
        <v>20850</v>
      </c>
      <c r="O17" s="238">
        <f>'4=3 |COMMISSION'!J17</f>
        <v>20850</v>
      </c>
      <c r="P17" s="238">
        <f>'4=3 |COMMISSION'!K17</f>
        <v>18375</v>
      </c>
      <c r="Q17" s="238">
        <f>'4=3 |COMMISSION'!L17</f>
        <v>18375</v>
      </c>
      <c r="R17" s="238">
        <f>'4=3 |COMMISSION'!M17</f>
        <v>18375</v>
      </c>
      <c r="S17" s="238">
        <f>'4=3 |COMMISSION'!N17</f>
        <v>18900</v>
      </c>
      <c r="T17" s="238">
        <f>'4=3 |COMMISSION'!O17</f>
        <v>18375</v>
      </c>
      <c r="U17" s="238">
        <f>'4=3 |COMMISSION'!P17</f>
        <v>18900</v>
      </c>
      <c r="V17" s="238">
        <f>'4=3 |COMMISSION'!Q17</f>
        <v>18900</v>
      </c>
      <c r="W17" s="238">
        <f>'4=3 |COMMISSION'!R17</f>
        <v>19425</v>
      </c>
      <c r="X17" s="238">
        <f>'4=3 |COMMISSION'!S17</f>
        <v>19950</v>
      </c>
      <c r="Y17" s="238">
        <f>'4=3 |COMMISSION'!T17</f>
        <v>19950</v>
      </c>
      <c r="Z17" s="238">
        <f>'4=3 |COMMISSION'!U17</f>
        <v>20850</v>
      </c>
      <c r="AA17" s="238">
        <f>'4=3 |COMMISSION'!V17</f>
        <v>20850</v>
      </c>
      <c r="AB17" s="238">
        <f>'4=3 |COMMISSION'!W17</f>
        <v>19425</v>
      </c>
      <c r="AC17" s="238">
        <f>'4=3 |COMMISSION'!X17</f>
        <v>19425</v>
      </c>
      <c r="AD17" s="238">
        <f>'4=3 |COMMISSION'!Y17</f>
        <v>18375</v>
      </c>
      <c r="AE17" s="238">
        <f>'4=3 |COMMISSION'!Z17</f>
        <v>18375</v>
      </c>
      <c r="AF17" s="238">
        <f>'4=3 |COMMISSION'!AA17</f>
        <v>18375</v>
      </c>
      <c r="AG17" s="238">
        <f>'4=3 |COMMISSION'!AB17</f>
        <v>18375</v>
      </c>
      <c r="AH17" s="238">
        <f>'4=3 |COMMISSION'!AC17</f>
        <v>18375</v>
      </c>
      <c r="AI17" s="238">
        <f>'4=3 |COMMISSION'!AD17</f>
        <v>18900</v>
      </c>
      <c r="AJ17" s="238">
        <f>'4=3 |COMMISSION'!AE17</f>
        <v>18900</v>
      </c>
      <c r="AK17" s="238">
        <f>'4=3 |COMMISSION'!AF17</f>
        <v>18375</v>
      </c>
      <c r="AL17" s="238">
        <f>'4=3 |COMMISSION'!AG17</f>
        <v>19875</v>
      </c>
      <c r="AM17" s="238">
        <f>'4=3 |COMMISSION'!AH17</f>
        <v>19875</v>
      </c>
      <c r="AN17" s="238">
        <f>'4=3 |COMMISSION'!AI17</f>
        <v>19875</v>
      </c>
    </row>
    <row r="18" spans="1:40" x14ac:dyDescent="0.2">
      <c r="A18" s="86" t="s">
        <v>138</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row>
    <row r="19" spans="1:40" x14ac:dyDescent="0.2">
      <c r="A19" s="87" t="s">
        <v>78</v>
      </c>
      <c r="B19" s="238" t="e">
        <f>'4=3 |COMMISSION'!#REF!</f>
        <v>#REF!</v>
      </c>
      <c r="C19" s="238" t="e">
        <f>'4=3 |COMMISSION'!#REF!</f>
        <v>#REF!</v>
      </c>
      <c r="D19" s="238" t="e">
        <f>'4=3 |COMMISSION'!#REF!</f>
        <v>#REF!</v>
      </c>
      <c r="E19" s="238" t="e">
        <f>'4=3 |COMMISSION'!#REF!</f>
        <v>#REF!</v>
      </c>
      <c r="F19" s="238" t="e">
        <f>'4=3 |COMMISSION'!#REF!</f>
        <v>#REF!</v>
      </c>
      <c r="G19" s="238">
        <f>'4=3 |COMMISSION'!B19</f>
        <v>40200</v>
      </c>
      <c r="H19" s="238">
        <f>'4=3 |COMMISSION'!C19</f>
        <v>40200</v>
      </c>
      <c r="I19" s="238">
        <f>'4=3 |COMMISSION'!D19</f>
        <v>40200</v>
      </c>
      <c r="J19" s="238">
        <f>'4=3 |COMMISSION'!E19</f>
        <v>38400</v>
      </c>
      <c r="K19" s="238">
        <f>'4=3 |COMMISSION'!F19</f>
        <v>35175</v>
      </c>
      <c r="L19" s="238">
        <f>'4=3 |COMMISSION'!G19</f>
        <v>35700</v>
      </c>
      <c r="M19" s="238">
        <f>'4=3 |COMMISSION'!H19</f>
        <v>35175</v>
      </c>
      <c r="N19" s="238">
        <f>'4=3 |COMMISSION'!I19</f>
        <v>36600</v>
      </c>
      <c r="O19" s="238">
        <f>'4=3 |COMMISSION'!J19</f>
        <v>36600</v>
      </c>
      <c r="P19" s="238">
        <f>'4=3 |COMMISSION'!K19</f>
        <v>34125</v>
      </c>
      <c r="Q19" s="238">
        <f>'4=3 |COMMISSION'!L19</f>
        <v>34125</v>
      </c>
      <c r="R19" s="238">
        <f>'4=3 |COMMISSION'!M19</f>
        <v>34125</v>
      </c>
      <c r="S19" s="238">
        <f>'4=3 |COMMISSION'!N19</f>
        <v>34650</v>
      </c>
      <c r="T19" s="238">
        <f>'4=3 |COMMISSION'!O19</f>
        <v>34125</v>
      </c>
      <c r="U19" s="238">
        <f>'4=3 |COMMISSION'!P19</f>
        <v>34650</v>
      </c>
      <c r="V19" s="238">
        <f>'4=3 |COMMISSION'!Q19</f>
        <v>34650</v>
      </c>
      <c r="W19" s="238">
        <f>'4=3 |COMMISSION'!R19</f>
        <v>35175</v>
      </c>
      <c r="X19" s="238">
        <f>'4=3 |COMMISSION'!S19</f>
        <v>35700</v>
      </c>
      <c r="Y19" s="238">
        <f>'4=3 |COMMISSION'!T19</f>
        <v>35700</v>
      </c>
      <c r="Z19" s="238">
        <f>'4=3 |COMMISSION'!U19</f>
        <v>36600</v>
      </c>
      <c r="AA19" s="238">
        <f>'4=3 |COMMISSION'!V19</f>
        <v>36600</v>
      </c>
      <c r="AB19" s="238">
        <f>'4=3 |COMMISSION'!W19</f>
        <v>35175</v>
      </c>
      <c r="AC19" s="238">
        <f>'4=3 |COMMISSION'!X19</f>
        <v>35175</v>
      </c>
      <c r="AD19" s="238">
        <f>'4=3 |COMMISSION'!Y19</f>
        <v>34125</v>
      </c>
      <c r="AE19" s="238">
        <f>'4=3 |COMMISSION'!Z19</f>
        <v>34125</v>
      </c>
      <c r="AF19" s="238">
        <f>'4=3 |COMMISSION'!AA19</f>
        <v>34125</v>
      </c>
      <c r="AG19" s="238">
        <f>'4=3 |COMMISSION'!AB19</f>
        <v>34125</v>
      </c>
      <c r="AH19" s="238">
        <f>'4=3 |COMMISSION'!AC19</f>
        <v>34125</v>
      </c>
      <c r="AI19" s="238">
        <f>'4=3 |COMMISSION'!AD19</f>
        <v>34650</v>
      </c>
      <c r="AJ19" s="238">
        <f>'4=3 |COMMISSION'!AE19</f>
        <v>34650</v>
      </c>
      <c r="AK19" s="238">
        <f>'4=3 |COMMISSION'!AF19</f>
        <v>34125</v>
      </c>
      <c r="AL19" s="238">
        <f>'4=3 |COMMISSION'!AG19</f>
        <v>43125</v>
      </c>
      <c r="AM19" s="238">
        <f>'4=3 |COMMISSION'!AH19</f>
        <v>43125</v>
      </c>
      <c r="AN19" s="238">
        <f>'4=3 |COMMISSION'!AI19</f>
        <v>43125</v>
      </c>
    </row>
    <row r="20" spans="1:40" x14ac:dyDescent="0.2">
      <c r="A20" s="86" t="s">
        <v>137</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row>
    <row r="21" spans="1:40" x14ac:dyDescent="0.2">
      <c r="A21" s="87" t="s">
        <v>67</v>
      </c>
      <c r="B21" s="238" t="e">
        <f>'4=3 |COMMISSION'!#REF!</f>
        <v>#REF!</v>
      </c>
      <c r="C21" s="238" t="e">
        <f>'4=3 |COMMISSION'!#REF!</f>
        <v>#REF!</v>
      </c>
      <c r="D21" s="238" t="e">
        <f>'4=3 |COMMISSION'!#REF!</f>
        <v>#REF!</v>
      </c>
      <c r="E21" s="238" t="e">
        <f>'4=3 |COMMISSION'!#REF!</f>
        <v>#REF!</v>
      </c>
      <c r="F21" s="238" t="e">
        <f>'4=3 |COMMISSION'!#REF!</f>
        <v>#REF!</v>
      </c>
      <c r="G21" s="238">
        <f>'4=3 |COMMISSION'!B21</f>
        <v>55200</v>
      </c>
      <c r="H21" s="238">
        <f>'4=3 |COMMISSION'!C21</f>
        <v>55200</v>
      </c>
      <c r="I21" s="238">
        <f>'4=3 |COMMISSION'!D21</f>
        <v>55200</v>
      </c>
      <c r="J21" s="238">
        <f>'4=3 |COMMISSION'!E21</f>
        <v>53400</v>
      </c>
      <c r="K21" s="238">
        <f>'4=3 |COMMISSION'!F21</f>
        <v>50175</v>
      </c>
      <c r="L21" s="238">
        <f>'4=3 |COMMISSION'!G21</f>
        <v>50700</v>
      </c>
      <c r="M21" s="238">
        <f>'4=3 |COMMISSION'!H21</f>
        <v>50175</v>
      </c>
      <c r="N21" s="238">
        <f>'4=3 |COMMISSION'!I21</f>
        <v>51600</v>
      </c>
      <c r="O21" s="238">
        <f>'4=3 |COMMISSION'!J21</f>
        <v>51600</v>
      </c>
      <c r="P21" s="238">
        <f>'4=3 |COMMISSION'!K21</f>
        <v>49125</v>
      </c>
      <c r="Q21" s="238">
        <f>'4=3 |COMMISSION'!L21</f>
        <v>49125</v>
      </c>
      <c r="R21" s="238">
        <f>'4=3 |COMMISSION'!M21</f>
        <v>49125</v>
      </c>
      <c r="S21" s="238">
        <f>'4=3 |COMMISSION'!N21</f>
        <v>49650</v>
      </c>
      <c r="T21" s="238">
        <f>'4=3 |COMMISSION'!O21</f>
        <v>49125</v>
      </c>
      <c r="U21" s="238">
        <f>'4=3 |COMMISSION'!P21</f>
        <v>49650</v>
      </c>
      <c r="V21" s="238">
        <f>'4=3 |COMMISSION'!Q21</f>
        <v>49650</v>
      </c>
      <c r="W21" s="238">
        <f>'4=3 |COMMISSION'!R21</f>
        <v>50175</v>
      </c>
      <c r="X21" s="238">
        <f>'4=3 |COMMISSION'!S21</f>
        <v>50700</v>
      </c>
      <c r="Y21" s="238">
        <f>'4=3 |COMMISSION'!T21</f>
        <v>50700</v>
      </c>
      <c r="Z21" s="238">
        <f>'4=3 |COMMISSION'!U21</f>
        <v>51600</v>
      </c>
      <c r="AA21" s="238">
        <f>'4=3 |COMMISSION'!V21</f>
        <v>51600</v>
      </c>
      <c r="AB21" s="238">
        <f>'4=3 |COMMISSION'!W21</f>
        <v>50175</v>
      </c>
      <c r="AC21" s="238">
        <f>'4=3 |COMMISSION'!X21</f>
        <v>50175</v>
      </c>
      <c r="AD21" s="238">
        <f>'4=3 |COMMISSION'!Y21</f>
        <v>49125</v>
      </c>
      <c r="AE21" s="238">
        <f>'4=3 |COMMISSION'!Z21</f>
        <v>49125</v>
      </c>
      <c r="AF21" s="238">
        <f>'4=3 |COMMISSION'!AA21</f>
        <v>49125</v>
      </c>
      <c r="AG21" s="238">
        <f>'4=3 |COMMISSION'!AB21</f>
        <v>49125</v>
      </c>
      <c r="AH21" s="238">
        <f>'4=3 |COMMISSION'!AC21</f>
        <v>49125</v>
      </c>
      <c r="AI21" s="238">
        <f>'4=3 |COMMISSION'!AD21</f>
        <v>49650</v>
      </c>
      <c r="AJ21" s="238">
        <f>'4=3 |COMMISSION'!AE21</f>
        <v>49650</v>
      </c>
      <c r="AK21" s="238">
        <f>'4=3 |COMMISSION'!AF21</f>
        <v>49125</v>
      </c>
      <c r="AL21" s="238">
        <f>'4=3 |COMMISSION'!AG21</f>
        <v>61875</v>
      </c>
      <c r="AM21" s="238">
        <f>'4=3 |COMMISSION'!AH21</f>
        <v>61875</v>
      </c>
      <c r="AN21" s="238">
        <f>'4=3 |COMMISSION'!AI21</f>
        <v>61875</v>
      </c>
    </row>
    <row r="22" spans="1:40" x14ac:dyDescent="0.2">
      <c r="A22" s="147"/>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row>
    <row r="23" spans="1:40" ht="10.35" customHeight="1" x14ac:dyDescent="0.2">
      <c r="A23" s="147"/>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row>
    <row r="24" spans="1:40" ht="10.35" customHeight="1" x14ac:dyDescent="0.2">
      <c r="A24" s="96"/>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row>
    <row r="25" spans="1:40" ht="25.5" customHeight="1" x14ac:dyDescent="0.2">
      <c r="A25" s="146" t="s">
        <v>159</v>
      </c>
      <c r="B25" s="183" t="e">
        <f t="shared" ref="B25:J25" si="0">B4</f>
        <v>#REF!</v>
      </c>
      <c r="C25" s="183" t="e">
        <f t="shared" si="0"/>
        <v>#REF!</v>
      </c>
      <c r="D25" s="183" t="e">
        <f t="shared" si="0"/>
        <v>#REF!</v>
      </c>
      <c r="E25" s="183" t="e">
        <f t="shared" si="0"/>
        <v>#REF!</v>
      </c>
      <c r="F25" s="183" t="e">
        <f t="shared" si="0"/>
        <v>#REF!</v>
      </c>
      <c r="G25" s="183">
        <f t="shared" si="0"/>
        <v>45961</v>
      </c>
      <c r="H25" s="183">
        <f t="shared" si="0"/>
        <v>45962</v>
      </c>
      <c r="I25" s="183">
        <f t="shared" si="0"/>
        <v>45963</v>
      </c>
      <c r="J25" s="183">
        <f t="shared" si="0"/>
        <v>45964</v>
      </c>
      <c r="K25" s="183">
        <f t="shared" ref="K25:AD25" si="1">K4</f>
        <v>45965</v>
      </c>
      <c r="L25" s="183">
        <f t="shared" si="1"/>
        <v>45966</v>
      </c>
      <c r="M25" s="183">
        <f t="shared" si="1"/>
        <v>45967</v>
      </c>
      <c r="N25" s="183">
        <f t="shared" si="1"/>
        <v>45968</v>
      </c>
      <c r="O25" s="183">
        <f t="shared" si="1"/>
        <v>45969</v>
      </c>
      <c r="P25" s="183">
        <f t="shared" si="1"/>
        <v>45970</v>
      </c>
      <c r="Q25" s="183">
        <f t="shared" si="1"/>
        <v>45971</v>
      </c>
      <c r="R25" s="183">
        <f t="shared" si="1"/>
        <v>45972</v>
      </c>
      <c r="S25" s="183">
        <f t="shared" si="1"/>
        <v>45973</v>
      </c>
      <c r="T25" s="183">
        <f t="shared" si="1"/>
        <v>45974</v>
      </c>
      <c r="U25" s="183">
        <f t="shared" si="1"/>
        <v>45975</v>
      </c>
      <c r="V25" s="183">
        <f t="shared" si="1"/>
        <v>45976</v>
      </c>
      <c r="W25" s="183">
        <f t="shared" si="1"/>
        <v>45977</v>
      </c>
      <c r="X25" s="183">
        <f t="shared" si="1"/>
        <v>45978</v>
      </c>
      <c r="Y25" s="183">
        <f t="shared" si="1"/>
        <v>45979</v>
      </c>
      <c r="Z25" s="183">
        <f t="shared" si="1"/>
        <v>45980</v>
      </c>
      <c r="AA25" s="183">
        <f t="shared" si="1"/>
        <v>45981</v>
      </c>
      <c r="AB25" s="183">
        <f t="shared" si="1"/>
        <v>45982</v>
      </c>
      <c r="AC25" s="183">
        <f t="shared" si="1"/>
        <v>45983</v>
      </c>
      <c r="AD25" s="183">
        <f t="shared" si="1"/>
        <v>45984</v>
      </c>
      <c r="AE25" s="183">
        <f t="shared" ref="AE25:AN25" si="2">AE4</f>
        <v>45985</v>
      </c>
      <c r="AF25" s="183">
        <f t="shared" si="2"/>
        <v>45986</v>
      </c>
      <c r="AG25" s="183">
        <f t="shared" si="2"/>
        <v>45987</v>
      </c>
      <c r="AH25" s="183">
        <f t="shared" si="2"/>
        <v>45988</v>
      </c>
      <c r="AI25" s="183">
        <f t="shared" si="2"/>
        <v>45989</v>
      </c>
      <c r="AJ25" s="183">
        <f t="shared" si="2"/>
        <v>45990</v>
      </c>
      <c r="AK25" s="183">
        <f t="shared" si="2"/>
        <v>45991</v>
      </c>
      <c r="AL25" s="183">
        <f t="shared" si="2"/>
        <v>45992</v>
      </c>
      <c r="AM25" s="183">
        <f t="shared" si="2"/>
        <v>45993</v>
      </c>
      <c r="AN25" s="183">
        <f t="shared" si="2"/>
        <v>45994</v>
      </c>
    </row>
    <row r="26" spans="1:40" s="34" customFormat="1" ht="24.6" customHeight="1" x14ac:dyDescent="0.2">
      <c r="A26" s="67" t="s">
        <v>124</v>
      </c>
      <c r="B26" s="185" t="e">
        <f t="shared" ref="B26:J26" si="3">B5</f>
        <v>#REF!</v>
      </c>
      <c r="C26" s="185" t="e">
        <f t="shared" si="3"/>
        <v>#REF!</v>
      </c>
      <c r="D26" s="185" t="e">
        <f t="shared" si="3"/>
        <v>#REF!</v>
      </c>
      <c r="E26" s="185" t="e">
        <f t="shared" si="3"/>
        <v>#REF!</v>
      </c>
      <c r="F26" s="185" t="e">
        <f t="shared" si="3"/>
        <v>#REF!</v>
      </c>
      <c r="G26" s="185">
        <f t="shared" si="3"/>
        <v>45961</v>
      </c>
      <c r="H26" s="185">
        <f t="shared" si="3"/>
        <v>45962</v>
      </c>
      <c r="I26" s="185">
        <f t="shared" si="3"/>
        <v>45963</v>
      </c>
      <c r="J26" s="185">
        <f t="shared" si="3"/>
        <v>45964</v>
      </c>
      <c r="K26" s="185">
        <f t="shared" ref="K26:AD26" si="4">K5</f>
        <v>45965</v>
      </c>
      <c r="L26" s="185">
        <f t="shared" si="4"/>
        <v>45966</v>
      </c>
      <c r="M26" s="185">
        <f t="shared" si="4"/>
        <v>45967</v>
      </c>
      <c r="N26" s="185">
        <f t="shared" si="4"/>
        <v>45968</v>
      </c>
      <c r="O26" s="185">
        <f t="shared" si="4"/>
        <v>45969</v>
      </c>
      <c r="P26" s="185">
        <f t="shared" si="4"/>
        <v>45970</v>
      </c>
      <c r="Q26" s="185">
        <f t="shared" si="4"/>
        <v>45971</v>
      </c>
      <c r="R26" s="185">
        <f t="shared" si="4"/>
        <v>45972</v>
      </c>
      <c r="S26" s="185">
        <f t="shared" si="4"/>
        <v>45973</v>
      </c>
      <c r="T26" s="185">
        <f t="shared" si="4"/>
        <v>45974</v>
      </c>
      <c r="U26" s="185">
        <f t="shared" si="4"/>
        <v>45975</v>
      </c>
      <c r="V26" s="185">
        <f t="shared" si="4"/>
        <v>45976</v>
      </c>
      <c r="W26" s="185">
        <f t="shared" si="4"/>
        <v>45977</v>
      </c>
      <c r="X26" s="185">
        <f t="shared" si="4"/>
        <v>45978</v>
      </c>
      <c r="Y26" s="185">
        <f t="shared" si="4"/>
        <v>45979</v>
      </c>
      <c r="Z26" s="185">
        <f t="shared" si="4"/>
        <v>45980</v>
      </c>
      <c r="AA26" s="185">
        <f t="shared" si="4"/>
        <v>45981</v>
      </c>
      <c r="AB26" s="185">
        <f t="shared" si="4"/>
        <v>45982</v>
      </c>
      <c r="AC26" s="185">
        <f t="shared" si="4"/>
        <v>45983</v>
      </c>
      <c r="AD26" s="185">
        <f t="shared" si="4"/>
        <v>45984</v>
      </c>
      <c r="AE26" s="185">
        <f t="shared" ref="AE26:AN26" si="5">AE5</f>
        <v>45985</v>
      </c>
      <c r="AF26" s="185">
        <f t="shared" si="5"/>
        <v>45986</v>
      </c>
      <c r="AG26" s="185">
        <f t="shared" si="5"/>
        <v>45987</v>
      </c>
      <c r="AH26" s="185">
        <f t="shared" si="5"/>
        <v>45988</v>
      </c>
      <c r="AI26" s="185">
        <f t="shared" si="5"/>
        <v>45989</v>
      </c>
      <c r="AJ26" s="185">
        <f t="shared" si="5"/>
        <v>45990</v>
      </c>
      <c r="AK26" s="185">
        <f t="shared" si="5"/>
        <v>45991</v>
      </c>
      <c r="AL26" s="185">
        <f t="shared" si="5"/>
        <v>45992</v>
      </c>
      <c r="AM26" s="185">
        <f t="shared" si="5"/>
        <v>45993</v>
      </c>
      <c r="AN26" s="185">
        <f t="shared" si="5"/>
        <v>45994</v>
      </c>
    </row>
    <row r="27" spans="1:40" x14ac:dyDescent="0.2">
      <c r="A27" s="86" t="s">
        <v>135</v>
      </c>
      <c r="B27" s="286"/>
      <c r="C27" s="286"/>
      <c r="D27" s="286"/>
      <c r="E27" s="286"/>
      <c r="F27" s="286"/>
      <c r="G27" s="286"/>
      <c r="H27" s="286"/>
      <c r="I27" s="286"/>
      <c r="J27" s="286"/>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row>
    <row r="28" spans="1:40" x14ac:dyDescent="0.2">
      <c r="A28" s="87">
        <v>1</v>
      </c>
      <c r="B28" s="238" t="e">
        <f t="shared" ref="B28:J28" si="6">ROUND(B7*0.9,)</f>
        <v>#REF!</v>
      </c>
      <c r="C28" s="238" t="e">
        <f t="shared" si="6"/>
        <v>#REF!</v>
      </c>
      <c r="D28" s="238" t="e">
        <f t="shared" si="6"/>
        <v>#REF!</v>
      </c>
      <c r="E28" s="238" t="e">
        <f t="shared" si="6"/>
        <v>#REF!</v>
      </c>
      <c r="F28" s="238" t="e">
        <f t="shared" si="6"/>
        <v>#REF!</v>
      </c>
      <c r="G28" s="238">
        <f t="shared" si="6"/>
        <v>11273</v>
      </c>
      <c r="H28" s="238">
        <f t="shared" si="6"/>
        <v>11273</v>
      </c>
      <c r="I28" s="238">
        <f t="shared" si="6"/>
        <v>11273</v>
      </c>
      <c r="J28" s="238">
        <f t="shared" si="6"/>
        <v>9653</v>
      </c>
      <c r="K28" s="238">
        <f t="shared" ref="K28:AD28" si="7">ROUND(K7*0.9,)</f>
        <v>6750</v>
      </c>
      <c r="L28" s="238">
        <f t="shared" si="7"/>
        <v>7223</v>
      </c>
      <c r="M28" s="238">
        <f t="shared" si="7"/>
        <v>6750</v>
      </c>
      <c r="N28" s="238">
        <f t="shared" si="7"/>
        <v>8033</v>
      </c>
      <c r="O28" s="238">
        <f t="shared" si="7"/>
        <v>8033</v>
      </c>
      <c r="P28" s="238">
        <f t="shared" si="7"/>
        <v>5805</v>
      </c>
      <c r="Q28" s="238">
        <f t="shared" si="7"/>
        <v>5805</v>
      </c>
      <c r="R28" s="238">
        <f t="shared" si="7"/>
        <v>5805</v>
      </c>
      <c r="S28" s="238">
        <f t="shared" si="7"/>
        <v>6278</v>
      </c>
      <c r="T28" s="238">
        <f t="shared" si="7"/>
        <v>5805</v>
      </c>
      <c r="U28" s="238">
        <f t="shared" si="7"/>
        <v>6278</v>
      </c>
      <c r="V28" s="238">
        <f t="shared" si="7"/>
        <v>6278</v>
      </c>
      <c r="W28" s="238">
        <f t="shared" si="7"/>
        <v>6750</v>
      </c>
      <c r="X28" s="238">
        <f t="shared" si="7"/>
        <v>7223</v>
      </c>
      <c r="Y28" s="238">
        <f t="shared" si="7"/>
        <v>7223</v>
      </c>
      <c r="Z28" s="238">
        <f t="shared" si="7"/>
        <v>8033</v>
      </c>
      <c r="AA28" s="238">
        <f t="shared" si="7"/>
        <v>8033</v>
      </c>
      <c r="AB28" s="238">
        <f t="shared" si="7"/>
        <v>6750</v>
      </c>
      <c r="AC28" s="238">
        <f t="shared" si="7"/>
        <v>6750</v>
      </c>
      <c r="AD28" s="238">
        <f t="shared" si="7"/>
        <v>5805</v>
      </c>
      <c r="AE28" s="238">
        <f t="shared" ref="AE28:AN28" si="8">ROUND(AE7*0.9,)</f>
        <v>5805</v>
      </c>
      <c r="AF28" s="238">
        <f t="shared" si="8"/>
        <v>5805</v>
      </c>
      <c r="AG28" s="238">
        <f t="shared" si="8"/>
        <v>5805</v>
      </c>
      <c r="AH28" s="238">
        <f t="shared" si="8"/>
        <v>5805</v>
      </c>
      <c r="AI28" s="238">
        <f t="shared" si="8"/>
        <v>6278</v>
      </c>
      <c r="AJ28" s="238">
        <f t="shared" si="8"/>
        <v>6278</v>
      </c>
      <c r="AK28" s="238">
        <f t="shared" si="8"/>
        <v>5805</v>
      </c>
      <c r="AL28" s="238">
        <f t="shared" si="8"/>
        <v>7155</v>
      </c>
      <c r="AM28" s="238">
        <f t="shared" si="8"/>
        <v>7155</v>
      </c>
      <c r="AN28" s="238">
        <f t="shared" si="8"/>
        <v>7155</v>
      </c>
    </row>
    <row r="29" spans="1:40" x14ac:dyDescent="0.2">
      <c r="A29" s="87">
        <v>2</v>
      </c>
      <c r="B29" s="238" t="e">
        <f t="shared" ref="B29:J29" si="9">ROUND(B8*0.9,)</f>
        <v>#REF!</v>
      </c>
      <c r="C29" s="238" t="e">
        <f t="shared" si="9"/>
        <v>#REF!</v>
      </c>
      <c r="D29" s="238" t="e">
        <f t="shared" si="9"/>
        <v>#REF!</v>
      </c>
      <c r="E29" s="238" t="e">
        <f t="shared" si="9"/>
        <v>#REF!</v>
      </c>
      <c r="F29" s="238" t="e">
        <f t="shared" si="9"/>
        <v>#REF!</v>
      </c>
      <c r="G29" s="238">
        <f t="shared" si="9"/>
        <v>12555</v>
      </c>
      <c r="H29" s="238">
        <f t="shared" si="9"/>
        <v>12555</v>
      </c>
      <c r="I29" s="238">
        <f t="shared" si="9"/>
        <v>12555</v>
      </c>
      <c r="J29" s="238">
        <f t="shared" si="9"/>
        <v>10935</v>
      </c>
      <c r="K29" s="238">
        <f t="shared" ref="K29:AD29" si="10">ROUND(K8*0.9,)</f>
        <v>8033</v>
      </c>
      <c r="L29" s="238">
        <f t="shared" si="10"/>
        <v>8505</v>
      </c>
      <c r="M29" s="238">
        <f t="shared" si="10"/>
        <v>8033</v>
      </c>
      <c r="N29" s="238">
        <f t="shared" si="10"/>
        <v>9315</v>
      </c>
      <c r="O29" s="238">
        <f t="shared" si="10"/>
        <v>9315</v>
      </c>
      <c r="P29" s="238">
        <f t="shared" si="10"/>
        <v>7088</v>
      </c>
      <c r="Q29" s="238">
        <f t="shared" si="10"/>
        <v>7088</v>
      </c>
      <c r="R29" s="238">
        <f t="shared" si="10"/>
        <v>7088</v>
      </c>
      <c r="S29" s="238">
        <f t="shared" si="10"/>
        <v>7560</v>
      </c>
      <c r="T29" s="238">
        <f t="shared" si="10"/>
        <v>7088</v>
      </c>
      <c r="U29" s="238">
        <f t="shared" si="10"/>
        <v>7560</v>
      </c>
      <c r="V29" s="238">
        <f t="shared" si="10"/>
        <v>7560</v>
      </c>
      <c r="W29" s="238">
        <f t="shared" si="10"/>
        <v>8033</v>
      </c>
      <c r="X29" s="238">
        <f t="shared" si="10"/>
        <v>8505</v>
      </c>
      <c r="Y29" s="238">
        <f t="shared" si="10"/>
        <v>8505</v>
      </c>
      <c r="Z29" s="238">
        <f t="shared" si="10"/>
        <v>9315</v>
      </c>
      <c r="AA29" s="238">
        <f t="shared" si="10"/>
        <v>9315</v>
      </c>
      <c r="AB29" s="238">
        <f t="shared" si="10"/>
        <v>8033</v>
      </c>
      <c r="AC29" s="238">
        <f t="shared" si="10"/>
        <v>8033</v>
      </c>
      <c r="AD29" s="238">
        <f t="shared" si="10"/>
        <v>7088</v>
      </c>
      <c r="AE29" s="238">
        <f t="shared" ref="AE29:AN29" si="11">ROUND(AE8*0.9,)</f>
        <v>7088</v>
      </c>
      <c r="AF29" s="238">
        <f t="shared" si="11"/>
        <v>7088</v>
      </c>
      <c r="AG29" s="238">
        <f t="shared" si="11"/>
        <v>7088</v>
      </c>
      <c r="AH29" s="238">
        <f t="shared" si="11"/>
        <v>7088</v>
      </c>
      <c r="AI29" s="238">
        <f t="shared" si="11"/>
        <v>7560</v>
      </c>
      <c r="AJ29" s="238">
        <f t="shared" si="11"/>
        <v>7560</v>
      </c>
      <c r="AK29" s="238">
        <f t="shared" si="11"/>
        <v>7088</v>
      </c>
      <c r="AL29" s="238">
        <f t="shared" si="11"/>
        <v>8438</v>
      </c>
      <c r="AM29" s="238">
        <f t="shared" si="11"/>
        <v>8438</v>
      </c>
      <c r="AN29" s="238">
        <f t="shared" si="11"/>
        <v>8438</v>
      </c>
    </row>
    <row r="30" spans="1:40" x14ac:dyDescent="0.2">
      <c r="A30" s="95" t="s">
        <v>143</v>
      </c>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row>
    <row r="31" spans="1:40" x14ac:dyDescent="0.2">
      <c r="A31" s="87">
        <v>1</v>
      </c>
      <c r="B31" s="238" t="e">
        <f t="shared" ref="B31:J31" si="12">ROUND(B10*0.9,)</f>
        <v>#REF!</v>
      </c>
      <c r="C31" s="238" t="e">
        <f t="shared" si="12"/>
        <v>#REF!</v>
      </c>
      <c r="D31" s="238" t="e">
        <f t="shared" si="12"/>
        <v>#REF!</v>
      </c>
      <c r="E31" s="238" t="e">
        <f t="shared" si="12"/>
        <v>#REF!</v>
      </c>
      <c r="F31" s="238" t="e">
        <f t="shared" si="12"/>
        <v>#REF!</v>
      </c>
      <c r="G31" s="238">
        <f t="shared" si="12"/>
        <v>12623</v>
      </c>
      <c r="H31" s="238">
        <f t="shared" si="12"/>
        <v>12623</v>
      </c>
      <c r="I31" s="238">
        <f t="shared" si="12"/>
        <v>12623</v>
      </c>
      <c r="J31" s="238">
        <f t="shared" si="12"/>
        <v>11003</v>
      </c>
      <c r="K31" s="238">
        <f t="shared" ref="K31:AD31" si="13">ROUND(K10*0.9,)</f>
        <v>8100</v>
      </c>
      <c r="L31" s="238">
        <f t="shared" si="13"/>
        <v>8573</v>
      </c>
      <c r="M31" s="238">
        <f t="shared" si="13"/>
        <v>8100</v>
      </c>
      <c r="N31" s="238">
        <f t="shared" si="13"/>
        <v>9383</v>
      </c>
      <c r="O31" s="238">
        <f t="shared" si="13"/>
        <v>9383</v>
      </c>
      <c r="P31" s="238">
        <f t="shared" si="13"/>
        <v>7155</v>
      </c>
      <c r="Q31" s="238">
        <f t="shared" si="13"/>
        <v>7155</v>
      </c>
      <c r="R31" s="238">
        <f t="shared" si="13"/>
        <v>7155</v>
      </c>
      <c r="S31" s="238">
        <f t="shared" si="13"/>
        <v>7628</v>
      </c>
      <c r="T31" s="238">
        <f t="shared" si="13"/>
        <v>7155</v>
      </c>
      <c r="U31" s="238">
        <f t="shared" si="13"/>
        <v>7628</v>
      </c>
      <c r="V31" s="238">
        <f t="shared" si="13"/>
        <v>7628</v>
      </c>
      <c r="W31" s="238">
        <f t="shared" si="13"/>
        <v>8100</v>
      </c>
      <c r="X31" s="238">
        <f t="shared" si="13"/>
        <v>8573</v>
      </c>
      <c r="Y31" s="238">
        <f t="shared" si="13"/>
        <v>8573</v>
      </c>
      <c r="Z31" s="238">
        <f t="shared" si="13"/>
        <v>9383</v>
      </c>
      <c r="AA31" s="238">
        <f t="shared" si="13"/>
        <v>9383</v>
      </c>
      <c r="AB31" s="238">
        <f t="shared" si="13"/>
        <v>8100</v>
      </c>
      <c r="AC31" s="238">
        <f t="shared" si="13"/>
        <v>8100</v>
      </c>
      <c r="AD31" s="238">
        <f t="shared" si="13"/>
        <v>7155</v>
      </c>
      <c r="AE31" s="238">
        <f t="shared" ref="AE31:AN31" si="14">ROUND(AE10*0.9,)</f>
        <v>7155</v>
      </c>
      <c r="AF31" s="238">
        <f t="shared" si="14"/>
        <v>7155</v>
      </c>
      <c r="AG31" s="238">
        <f t="shared" si="14"/>
        <v>7155</v>
      </c>
      <c r="AH31" s="238">
        <f t="shared" si="14"/>
        <v>7155</v>
      </c>
      <c r="AI31" s="238">
        <f t="shared" si="14"/>
        <v>7628</v>
      </c>
      <c r="AJ31" s="238">
        <f t="shared" si="14"/>
        <v>7628</v>
      </c>
      <c r="AK31" s="238">
        <f t="shared" si="14"/>
        <v>7155</v>
      </c>
      <c r="AL31" s="238">
        <f t="shared" si="14"/>
        <v>9180</v>
      </c>
      <c r="AM31" s="238">
        <f t="shared" si="14"/>
        <v>9180</v>
      </c>
      <c r="AN31" s="238">
        <f t="shared" si="14"/>
        <v>9180</v>
      </c>
    </row>
    <row r="32" spans="1:40" x14ac:dyDescent="0.2">
      <c r="A32" s="87">
        <v>2</v>
      </c>
      <c r="B32" s="238" t="e">
        <f t="shared" ref="B32:J32" si="15">ROUND(B11*0.9,)</f>
        <v>#REF!</v>
      </c>
      <c r="C32" s="238" t="e">
        <f t="shared" si="15"/>
        <v>#REF!</v>
      </c>
      <c r="D32" s="238" t="e">
        <f t="shared" si="15"/>
        <v>#REF!</v>
      </c>
      <c r="E32" s="238" t="e">
        <f t="shared" si="15"/>
        <v>#REF!</v>
      </c>
      <c r="F32" s="238" t="e">
        <f t="shared" si="15"/>
        <v>#REF!</v>
      </c>
      <c r="G32" s="238">
        <f t="shared" si="15"/>
        <v>13905</v>
      </c>
      <c r="H32" s="238">
        <f t="shared" si="15"/>
        <v>13905</v>
      </c>
      <c r="I32" s="238">
        <f t="shared" si="15"/>
        <v>13905</v>
      </c>
      <c r="J32" s="238">
        <f t="shared" si="15"/>
        <v>12285</v>
      </c>
      <c r="K32" s="238">
        <f t="shared" ref="K32:AD32" si="16">ROUND(K11*0.9,)</f>
        <v>9383</v>
      </c>
      <c r="L32" s="238">
        <f t="shared" si="16"/>
        <v>9855</v>
      </c>
      <c r="M32" s="238">
        <f t="shared" si="16"/>
        <v>9383</v>
      </c>
      <c r="N32" s="238">
        <f t="shared" si="16"/>
        <v>10665</v>
      </c>
      <c r="O32" s="238">
        <f t="shared" si="16"/>
        <v>10665</v>
      </c>
      <c r="P32" s="238">
        <f t="shared" si="16"/>
        <v>8438</v>
      </c>
      <c r="Q32" s="238">
        <f t="shared" si="16"/>
        <v>8438</v>
      </c>
      <c r="R32" s="238">
        <f t="shared" si="16"/>
        <v>8438</v>
      </c>
      <c r="S32" s="238">
        <f t="shared" si="16"/>
        <v>8910</v>
      </c>
      <c r="T32" s="238">
        <f t="shared" si="16"/>
        <v>8438</v>
      </c>
      <c r="U32" s="238">
        <f t="shared" si="16"/>
        <v>8910</v>
      </c>
      <c r="V32" s="238">
        <f t="shared" si="16"/>
        <v>8910</v>
      </c>
      <c r="W32" s="238">
        <f t="shared" si="16"/>
        <v>9383</v>
      </c>
      <c r="X32" s="238">
        <f t="shared" si="16"/>
        <v>9855</v>
      </c>
      <c r="Y32" s="238">
        <f t="shared" si="16"/>
        <v>9855</v>
      </c>
      <c r="Z32" s="238">
        <f t="shared" si="16"/>
        <v>10665</v>
      </c>
      <c r="AA32" s="238">
        <f t="shared" si="16"/>
        <v>10665</v>
      </c>
      <c r="AB32" s="238">
        <f t="shared" si="16"/>
        <v>9383</v>
      </c>
      <c r="AC32" s="238">
        <f t="shared" si="16"/>
        <v>9383</v>
      </c>
      <c r="AD32" s="238">
        <f t="shared" si="16"/>
        <v>8438</v>
      </c>
      <c r="AE32" s="238">
        <f t="shared" ref="AE32:AN32" si="17">ROUND(AE11*0.9,)</f>
        <v>8438</v>
      </c>
      <c r="AF32" s="238">
        <f t="shared" si="17"/>
        <v>8438</v>
      </c>
      <c r="AG32" s="238">
        <f t="shared" si="17"/>
        <v>8438</v>
      </c>
      <c r="AH32" s="238">
        <f t="shared" si="17"/>
        <v>8438</v>
      </c>
      <c r="AI32" s="238">
        <f t="shared" si="17"/>
        <v>8910</v>
      </c>
      <c r="AJ32" s="238">
        <f t="shared" si="17"/>
        <v>8910</v>
      </c>
      <c r="AK32" s="238">
        <f t="shared" si="17"/>
        <v>8438</v>
      </c>
      <c r="AL32" s="238">
        <f t="shared" si="17"/>
        <v>10463</v>
      </c>
      <c r="AM32" s="238">
        <f t="shared" si="17"/>
        <v>10463</v>
      </c>
      <c r="AN32" s="238">
        <f t="shared" si="17"/>
        <v>10463</v>
      </c>
    </row>
    <row r="33" spans="1:40" x14ac:dyDescent="0.2">
      <c r="A33" s="86" t="s">
        <v>134</v>
      </c>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row>
    <row r="34" spans="1:40" x14ac:dyDescent="0.2">
      <c r="A34" s="88">
        <v>1</v>
      </c>
      <c r="B34" s="238" t="e">
        <f t="shared" ref="B34:J34" si="18">ROUND(B13*0.9,)</f>
        <v>#REF!</v>
      </c>
      <c r="C34" s="238" t="e">
        <f t="shared" si="18"/>
        <v>#REF!</v>
      </c>
      <c r="D34" s="238" t="e">
        <f t="shared" si="18"/>
        <v>#REF!</v>
      </c>
      <c r="E34" s="238" t="e">
        <f t="shared" si="18"/>
        <v>#REF!</v>
      </c>
      <c r="F34" s="238" t="e">
        <f t="shared" si="18"/>
        <v>#REF!</v>
      </c>
      <c r="G34" s="238">
        <f t="shared" si="18"/>
        <v>17348</v>
      </c>
      <c r="H34" s="238">
        <f t="shared" si="18"/>
        <v>17348</v>
      </c>
      <c r="I34" s="238">
        <f t="shared" si="18"/>
        <v>17348</v>
      </c>
      <c r="J34" s="238">
        <f t="shared" si="18"/>
        <v>15728</v>
      </c>
      <c r="K34" s="238">
        <f t="shared" ref="K34:AD34" si="19">ROUND(K13*0.9,)</f>
        <v>12825</v>
      </c>
      <c r="L34" s="238">
        <f t="shared" si="19"/>
        <v>13298</v>
      </c>
      <c r="M34" s="238">
        <f t="shared" si="19"/>
        <v>12825</v>
      </c>
      <c r="N34" s="238">
        <f t="shared" si="19"/>
        <v>14108</v>
      </c>
      <c r="O34" s="238">
        <f t="shared" si="19"/>
        <v>14108</v>
      </c>
      <c r="P34" s="238">
        <f t="shared" si="19"/>
        <v>11880</v>
      </c>
      <c r="Q34" s="238">
        <f t="shared" si="19"/>
        <v>11880</v>
      </c>
      <c r="R34" s="238">
        <f t="shared" si="19"/>
        <v>11880</v>
      </c>
      <c r="S34" s="238">
        <f t="shared" si="19"/>
        <v>12353</v>
      </c>
      <c r="T34" s="238">
        <f t="shared" si="19"/>
        <v>11880</v>
      </c>
      <c r="U34" s="238">
        <f t="shared" si="19"/>
        <v>12353</v>
      </c>
      <c r="V34" s="238">
        <f t="shared" si="19"/>
        <v>12353</v>
      </c>
      <c r="W34" s="238">
        <f t="shared" si="19"/>
        <v>12825</v>
      </c>
      <c r="X34" s="238">
        <f t="shared" si="19"/>
        <v>13298</v>
      </c>
      <c r="Y34" s="238">
        <f t="shared" si="19"/>
        <v>13298</v>
      </c>
      <c r="Z34" s="238">
        <f t="shared" si="19"/>
        <v>14108</v>
      </c>
      <c r="AA34" s="238">
        <f t="shared" si="19"/>
        <v>14108</v>
      </c>
      <c r="AB34" s="238">
        <f t="shared" si="19"/>
        <v>12825</v>
      </c>
      <c r="AC34" s="238">
        <f t="shared" si="19"/>
        <v>12825</v>
      </c>
      <c r="AD34" s="238">
        <f t="shared" si="19"/>
        <v>11880</v>
      </c>
      <c r="AE34" s="238">
        <f t="shared" ref="AE34:AN34" si="20">ROUND(AE13*0.9,)</f>
        <v>11880</v>
      </c>
      <c r="AF34" s="238">
        <f t="shared" si="20"/>
        <v>11880</v>
      </c>
      <c r="AG34" s="238">
        <f t="shared" si="20"/>
        <v>11880</v>
      </c>
      <c r="AH34" s="238">
        <f t="shared" si="20"/>
        <v>11880</v>
      </c>
      <c r="AI34" s="238">
        <f t="shared" si="20"/>
        <v>12353</v>
      </c>
      <c r="AJ34" s="238">
        <f t="shared" si="20"/>
        <v>12353</v>
      </c>
      <c r="AK34" s="238">
        <f t="shared" si="20"/>
        <v>11880</v>
      </c>
      <c r="AL34" s="238">
        <f t="shared" si="20"/>
        <v>13230</v>
      </c>
      <c r="AM34" s="238">
        <f t="shared" si="20"/>
        <v>13230</v>
      </c>
      <c r="AN34" s="238">
        <f t="shared" si="20"/>
        <v>13230</v>
      </c>
    </row>
    <row r="35" spans="1:40" x14ac:dyDescent="0.2">
      <c r="A35" s="88">
        <v>2</v>
      </c>
      <c r="B35" s="238" t="e">
        <f t="shared" ref="B35:J35" si="21">ROUND(B14*0.9,)</f>
        <v>#REF!</v>
      </c>
      <c r="C35" s="238" t="e">
        <f t="shared" si="21"/>
        <v>#REF!</v>
      </c>
      <c r="D35" s="238" t="e">
        <f t="shared" si="21"/>
        <v>#REF!</v>
      </c>
      <c r="E35" s="238" t="e">
        <f t="shared" si="21"/>
        <v>#REF!</v>
      </c>
      <c r="F35" s="238" t="e">
        <f t="shared" si="21"/>
        <v>#REF!</v>
      </c>
      <c r="G35" s="238">
        <f t="shared" si="21"/>
        <v>18630</v>
      </c>
      <c r="H35" s="238">
        <f t="shared" si="21"/>
        <v>18630</v>
      </c>
      <c r="I35" s="238">
        <f t="shared" si="21"/>
        <v>18630</v>
      </c>
      <c r="J35" s="238">
        <f t="shared" si="21"/>
        <v>17010</v>
      </c>
      <c r="K35" s="238">
        <f t="shared" ref="K35:AD35" si="22">ROUND(K14*0.9,)</f>
        <v>14108</v>
      </c>
      <c r="L35" s="238">
        <f t="shared" si="22"/>
        <v>14580</v>
      </c>
      <c r="M35" s="238">
        <f t="shared" si="22"/>
        <v>14108</v>
      </c>
      <c r="N35" s="238">
        <f t="shared" si="22"/>
        <v>15390</v>
      </c>
      <c r="O35" s="238">
        <f t="shared" si="22"/>
        <v>15390</v>
      </c>
      <c r="P35" s="238">
        <f t="shared" si="22"/>
        <v>13163</v>
      </c>
      <c r="Q35" s="238">
        <f t="shared" si="22"/>
        <v>13163</v>
      </c>
      <c r="R35" s="238">
        <f t="shared" si="22"/>
        <v>13163</v>
      </c>
      <c r="S35" s="238">
        <f t="shared" si="22"/>
        <v>13635</v>
      </c>
      <c r="T35" s="238">
        <f t="shared" si="22"/>
        <v>13163</v>
      </c>
      <c r="U35" s="238">
        <f t="shared" si="22"/>
        <v>13635</v>
      </c>
      <c r="V35" s="238">
        <f t="shared" si="22"/>
        <v>13635</v>
      </c>
      <c r="W35" s="238">
        <f t="shared" si="22"/>
        <v>14108</v>
      </c>
      <c r="X35" s="238">
        <f t="shared" si="22"/>
        <v>14580</v>
      </c>
      <c r="Y35" s="238">
        <f t="shared" si="22"/>
        <v>14580</v>
      </c>
      <c r="Z35" s="238">
        <f t="shared" si="22"/>
        <v>15390</v>
      </c>
      <c r="AA35" s="238">
        <f t="shared" si="22"/>
        <v>15390</v>
      </c>
      <c r="AB35" s="238">
        <f t="shared" si="22"/>
        <v>14108</v>
      </c>
      <c r="AC35" s="238">
        <f t="shared" si="22"/>
        <v>14108</v>
      </c>
      <c r="AD35" s="238">
        <f t="shared" si="22"/>
        <v>13163</v>
      </c>
      <c r="AE35" s="238">
        <f t="shared" ref="AE35:AN35" si="23">ROUND(AE14*0.9,)</f>
        <v>13163</v>
      </c>
      <c r="AF35" s="238">
        <f t="shared" si="23"/>
        <v>13163</v>
      </c>
      <c r="AG35" s="238">
        <f t="shared" si="23"/>
        <v>13163</v>
      </c>
      <c r="AH35" s="238">
        <f t="shared" si="23"/>
        <v>13163</v>
      </c>
      <c r="AI35" s="238">
        <f t="shared" si="23"/>
        <v>13635</v>
      </c>
      <c r="AJ35" s="238">
        <f t="shared" si="23"/>
        <v>13635</v>
      </c>
      <c r="AK35" s="238">
        <f t="shared" si="23"/>
        <v>13163</v>
      </c>
      <c r="AL35" s="238">
        <f t="shared" si="23"/>
        <v>14513</v>
      </c>
      <c r="AM35" s="238">
        <f t="shared" si="23"/>
        <v>14513</v>
      </c>
      <c r="AN35" s="238">
        <f t="shared" si="23"/>
        <v>14513</v>
      </c>
    </row>
    <row r="36" spans="1:40" x14ac:dyDescent="0.2">
      <c r="A36" s="86" t="s">
        <v>136</v>
      </c>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row>
    <row r="37" spans="1:40" x14ac:dyDescent="0.2">
      <c r="A37" s="88">
        <v>1</v>
      </c>
      <c r="B37" s="238" t="e">
        <f t="shared" ref="B37:J37" si="24">ROUND(B16*0.9,)</f>
        <v>#REF!</v>
      </c>
      <c r="C37" s="238" t="e">
        <f t="shared" si="24"/>
        <v>#REF!</v>
      </c>
      <c r="D37" s="238" t="e">
        <f t="shared" si="24"/>
        <v>#REF!</v>
      </c>
      <c r="E37" s="238" t="e">
        <f t="shared" si="24"/>
        <v>#REF!</v>
      </c>
      <c r="F37" s="238" t="e">
        <f t="shared" si="24"/>
        <v>#REF!</v>
      </c>
      <c r="G37" s="238">
        <f t="shared" si="24"/>
        <v>20723</v>
      </c>
      <c r="H37" s="238">
        <f t="shared" si="24"/>
        <v>20723</v>
      </c>
      <c r="I37" s="238">
        <f t="shared" si="24"/>
        <v>20723</v>
      </c>
      <c r="J37" s="238">
        <f t="shared" si="24"/>
        <v>19103</v>
      </c>
      <c r="K37" s="238">
        <f t="shared" ref="K37:AD37" si="25">ROUND(K16*0.9,)</f>
        <v>16200</v>
      </c>
      <c r="L37" s="238">
        <f t="shared" si="25"/>
        <v>16673</v>
      </c>
      <c r="M37" s="238">
        <f t="shared" si="25"/>
        <v>16200</v>
      </c>
      <c r="N37" s="238">
        <f t="shared" si="25"/>
        <v>17483</v>
      </c>
      <c r="O37" s="238">
        <f t="shared" si="25"/>
        <v>17483</v>
      </c>
      <c r="P37" s="238">
        <f t="shared" si="25"/>
        <v>15255</v>
      </c>
      <c r="Q37" s="238">
        <f t="shared" si="25"/>
        <v>15255</v>
      </c>
      <c r="R37" s="238">
        <f t="shared" si="25"/>
        <v>15255</v>
      </c>
      <c r="S37" s="238">
        <f t="shared" si="25"/>
        <v>15728</v>
      </c>
      <c r="T37" s="238">
        <f t="shared" si="25"/>
        <v>15255</v>
      </c>
      <c r="U37" s="238">
        <f t="shared" si="25"/>
        <v>15728</v>
      </c>
      <c r="V37" s="238">
        <f t="shared" si="25"/>
        <v>15728</v>
      </c>
      <c r="W37" s="238">
        <f t="shared" si="25"/>
        <v>16200</v>
      </c>
      <c r="X37" s="238">
        <f t="shared" si="25"/>
        <v>16673</v>
      </c>
      <c r="Y37" s="238">
        <f t="shared" si="25"/>
        <v>16673</v>
      </c>
      <c r="Z37" s="238">
        <f t="shared" si="25"/>
        <v>17483</v>
      </c>
      <c r="AA37" s="238">
        <f t="shared" si="25"/>
        <v>17483</v>
      </c>
      <c r="AB37" s="238">
        <f t="shared" si="25"/>
        <v>16200</v>
      </c>
      <c r="AC37" s="238">
        <f t="shared" si="25"/>
        <v>16200</v>
      </c>
      <c r="AD37" s="238">
        <f t="shared" si="25"/>
        <v>15255</v>
      </c>
      <c r="AE37" s="238">
        <f t="shared" ref="AE37:AN37" si="26">ROUND(AE16*0.9,)</f>
        <v>15255</v>
      </c>
      <c r="AF37" s="238">
        <f t="shared" si="26"/>
        <v>15255</v>
      </c>
      <c r="AG37" s="238">
        <f t="shared" si="26"/>
        <v>15255</v>
      </c>
      <c r="AH37" s="238">
        <f t="shared" si="26"/>
        <v>15255</v>
      </c>
      <c r="AI37" s="238">
        <f t="shared" si="26"/>
        <v>15728</v>
      </c>
      <c r="AJ37" s="238">
        <f t="shared" si="26"/>
        <v>15728</v>
      </c>
      <c r="AK37" s="238">
        <f t="shared" si="26"/>
        <v>15255</v>
      </c>
      <c r="AL37" s="238">
        <f t="shared" si="26"/>
        <v>16605</v>
      </c>
      <c r="AM37" s="238">
        <f t="shared" si="26"/>
        <v>16605</v>
      </c>
      <c r="AN37" s="238">
        <f t="shared" si="26"/>
        <v>16605</v>
      </c>
    </row>
    <row r="38" spans="1:40" x14ac:dyDescent="0.2">
      <c r="A38" s="88">
        <v>2</v>
      </c>
      <c r="B38" s="238" t="e">
        <f t="shared" ref="B38:J38" si="27">ROUND(B17*0.9,)</f>
        <v>#REF!</v>
      </c>
      <c r="C38" s="238" t="e">
        <f t="shared" si="27"/>
        <v>#REF!</v>
      </c>
      <c r="D38" s="238" t="e">
        <f t="shared" si="27"/>
        <v>#REF!</v>
      </c>
      <c r="E38" s="238" t="e">
        <f t="shared" si="27"/>
        <v>#REF!</v>
      </c>
      <c r="F38" s="238" t="e">
        <f t="shared" si="27"/>
        <v>#REF!</v>
      </c>
      <c r="G38" s="238">
        <f t="shared" si="27"/>
        <v>22005</v>
      </c>
      <c r="H38" s="238">
        <f t="shared" si="27"/>
        <v>22005</v>
      </c>
      <c r="I38" s="238">
        <f t="shared" si="27"/>
        <v>22005</v>
      </c>
      <c r="J38" s="238">
        <f t="shared" si="27"/>
        <v>20385</v>
      </c>
      <c r="K38" s="238">
        <f t="shared" ref="K38:AD38" si="28">ROUND(K17*0.9,)</f>
        <v>17483</v>
      </c>
      <c r="L38" s="238">
        <f t="shared" si="28"/>
        <v>17955</v>
      </c>
      <c r="M38" s="238">
        <f t="shared" si="28"/>
        <v>17483</v>
      </c>
      <c r="N38" s="238">
        <f t="shared" si="28"/>
        <v>18765</v>
      </c>
      <c r="O38" s="238">
        <f t="shared" si="28"/>
        <v>18765</v>
      </c>
      <c r="P38" s="238">
        <f t="shared" si="28"/>
        <v>16538</v>
      </c>
      <c r="Q38" s="238">
        <f t="shared" si="28"/>
        <v>16538</v>
      </c>
      <c r="R38" s="238">
        <f t="shared" si="28"/>
        <v>16538</v>
      </c>
      <c r="S38" s="238">
        <f t="shared" si="28"/>
        <v>17010</v>
      </c>
      <c r="T38" s="238">
        <f t="shared" si="28"/>
        <v>16538</v>
      </c>
      <c r="U38" s="238">
        <f t="shared" si="28"/>
        <v>17010</v>
      </c>
      <c r="V38" s="238">
        <f t="shared" si="28"/>
        <v>17010</v>
      </c>
      <c r="W38" s="238">
        <f t="shared" si="28"/>
        <v>17483</v>
      </c>
      <c r="X38" s="238">
        <f t="shared" si="28"/>
        <v>17955</v>
      </c>
      <c r="Y38" s="238">
        <f t="shared" si="28"/>
        <v>17955</v>
      </c>
      <c r="Z38" s="238">
        <f t="shared" si="28"/>
        <v>18765</v>
      </c>
      <c r="AA38" s="238">
        <f t="shared" si="28"/>
        <v>18765</v>
      </c>
      <c r="AB38" s="238">
        <f t="shared" si="28"/>
        <v>17483</v>
      </c>
      <c r="AC38" s="238">
        <f t="shared" si="28"/>
        <v>17483</v>
      </c>
      <c r="AD38" s="238">
        <f t="shared" si="28"/>
        <v>16538</v>
      </c>
      <c r="AE38" s="238">
        <f t="shared" ref="AE38:AN38" si="29">ROUND(AE17*0.9,)</f>
        <v>16538</v>
      </c>
      <c r="AF38" s="238">
        <f t="shared" si="29"/>
        <v>16538</v>
      </c>
      <c r="AG38" s="238">
        <f t="shared" si="29"/>
        <v>16538</v>
      </c>
      <c r="AH38" s="238">
        <f t="shared" si="29"/>
        <v>16538</v>
      </c>
      <c r="AI38" s="238">
        <f t="shared" si="29"/>
        <v>17010</v>
      </c>
      <c r="AJ38" s="238">
        <f t="shared" si="29"/>
        <v>17010</v>
      </c>
      <c r="AK38" s="238">
        <f t="shared" si="29"/>
        <v>16538</v>
      </c>
      <c r="AL38" s="238">
        <f t="shared" si="29"/>
        <v>17888</v>
      </c>
      <c r="AM38" s="238">
        <f t="shared" si="29"/>
        <v>17888</v>
      </c>
      <c r="AN38" s="238">
        <f t="shared" si="29"/>
        <v>17888</v>
      </c>
    </row>
    <row r="39" spans="1:40" x14ac:dyDescent="0.2">
      <c r="A39" s="86" t="s">
        <v>138</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row>
    <row r="40" spans="1:40" x14ac:dyDescent="0.2">
      <c r="A40" s="87" t="s">
        <v>78</v>
      </c>
      <c r="B40" s="238" t="e">
        <f t="shared" ref="B40:J40" si="30">ROUND(B19*0.9,)</f>
        <v>#REF!</v>
      </c>
      <c r="C40" s="238" t="e">
        <f t="shared" si="30"/>
        <v>#REF!</v>
      </c>
      <c r="D40" s="238" t="e">
        <f t="shared" si="30"/>
        <v>#REF!</v>
      </c>
      <c r="E40" s="238" t="e">
        <f t="shared" si="30"/>
        <v>#REF!</v>
      </c>
      <c r="F40" s="238" t="e">
        <f t="shared" si="30"/>
        <v>#REF!</v>
      </c>
      <c r="G40" s="238">
        <f t="shared" si="30"/>
        <v>36180</v>
      </c>
      <c r="H40" s="238">
        <f t="shared" si="30"/>
        <v>36180</v>
      </c>
      <c r="I40" s="238">
        <f t="shared" si="30"/>
        <v>36180</v>
      </c>
      <c r="J40" s="238">
        <f t="shared" si="30"/>
        <v>34560</v>
      </c>
      <c r="K40" s="238">
        <f t="shared" ref="K40:AD40" si="31">ROUND(K19*0.9,)</f>
        <v>31658</v>
      </c>
      <c r="L40" s="238">
        <f t="shared" si="31"/>
        <v>32130</v>
      </c>
      <c r="M40" s="238">
        <f t="shared" si="31"/>
        <v>31658</v>
      </c>
      <c r="N40" s="238">
        <f t="shared" si="31"/>
        <v>32940</v>
      </c>
      <c r="O40" s="238">
        <f t="shared" si="31"/>
        <v>32940</v>
      </c>
      <c r="P40" s="238">
        <f t="shared" si="31"/>
        <v>30713</v>
      </c>
      <c r="Q40" s="238">
        <f t="shared" si="31"/>
        <v>30713</v>
      </c>
      <c r="R40" s="238">
        <f t="shared" si="31"/>
        <v>30713</v>
      </c>
      <c r="S40" s="238">
        <f t="shared" si="31"/>
        <v>31185</v>
      </c>
      <c r="T40" s="238">
        <f t="shared" si="31"/>
        <v>30713</v>
      </c>
      <c r="U40" s="238">
        <f t="shared" si="31"/>
        <v>31185</v>
      </c>
      <c r="V40" s="238">
        <f t="shared" si="31"/>
        <v>31185</v>
      </c>
      <c r="W40" s="238">
        <f t="shared" si="31"/>
        <v>31658</v>
      </c>
      <c r="X40" s="238">
        <f t="shared" si="31"/>
        <v>32130</v>
      </c>
      <c r="Y40" s="238">
        <f t="shared" si="31"/>
        <v>32130</v>
      </c>
      <c r="Z40" s="238">
        <f t="shared" si="31"/>
        <v>32940</v>
      </c>
      <c r="AA40" s="238">
        <f t="shared" si="31"/>
        <v>32940</v>
      </c>
      <c r="AB40" s="238">
        <f t="shared" si="31"/>
        <v>31658</v>
      </c>
      <c r="AC40" s="238">
        <f t="shared" si="31"/>
        <v>31658</v>
      </c>
      <c r="AD40" s="238">
        <f t="shared" si="31"/>
        <v>30713</v>
      </c>
      <c r="AE40" s="238">
        <f t="shared" ref="AE40:AN40" si="32">ROUND(AE19*0.9,)</f>
        <v>30713</v>
      </c>
      <c r="AF40" s="238">
        <f t="shared" si="32"/>
        <v>30713</v>
      </c>
      <c r="AG40" s="238">
        <f t="shared" si="32"/>
        <v>30713</v>
      </c>
      <c r="AH40" s="238">
        <f t="shared" si="32"/>
        <v>30713</v>
      </c>
      <c r="AI40" s="238">
        <f t="shared" si="32"/>
        <v>31185</v>
      </c>
      <c r="AJ40" s="238">
        <f t="shared" si="32"/>
        <v>31185</v>
      </c>
      <c r="AK40" s="238">
        <f t="shared" si="32"/>
        <v>30713</v>
      </c>
      <c r="AL40" s="238">
        <f t="shared" si="32"/>
        <v>38813</v>
      </c>
      <c r="AM40" s="238">
        <f t="shared" si="32"/>
        <v>38813</v>
      </c>
      <c r="AN40" s="238">
        <f t="shared" si="32"/>
        <v>38813</v>
      </c>
    </row>
    <row r="41" spans="1:40" x14ac:dyDescent="0.2">
      <c r="A41" s="86" t="s">
        <v>137</v>
      </c>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row>
    <row r="42" spans="1:40" x14ac:dyDescent="0.2">
      <c r="A42" s="87" t="s">
        <v>67</v>
      </c>
      <c r="B42" s="238" t="e">
        <f t="shared" ref="B42:J42" si="33">ROUND(B21*0.9,)</f>
        <v>#REF!</v>
      </c>
      <c r="C42" s="238" t="e">
        <f t="shared" si="33"/>
        <v>#REF!</v>
      </c>
      <c r="D42" s="238" t="e">
        <f t="shared" si="33"/>
        <v>#REF!</v>
      </c>
      <c r="E42" s="238" t="e">
        <f t="shared" si="33"/>
        <v>#REF!</v>
      </c>
      <c r="F42" s="238" t="e">
        <f t="shared" si="33"/>
        <v>#REF!</v>
      </c>
      <c r="G42" s="238">
        <f t="shared" si="33"/>
        <v>49680</v>
      </c>
      <c r="H42" s="238">
        <f t="shared" si="33"/>
        <v>49680</v>
      </c>
      <c r="I42" s="238">
        <f t="shared" si="33"/>
        <v>49680</v>
      </c>
      <c r="J42" s="238">
        <f t="shared" si="33"/>
        <v>48060</v>
      </c>
      <c r="K42" s="238">
        <f t="shared" ref="K42:AD42" si="34">ROUND(K21*0.9,)</f>
        <v>45158</v>
      </c>
      <c r="L42" s="238">
        <f t="shared" si="34"/>
        <v>45630</v>
      </c>
      <c r="M42" s="238">
        <f t="shared" si="34"/>
        <v>45158</v>
      </c>
      <c r="N42" s="238">
        <f t="shared" si="34"/>
        <v>46440</v>
      </c>
      <c r="O42" s="238">
        <f t="shared" si="34"/>
        <v>46440</v>
      </c>
      <c r="P42" s="238">
        <f t="shared" si="34"/>
        <v>44213</v>
      </c>
      <c r="Q42" s="238">
        <f t="shared" si="34"/>
        <v>44213</v>
      </c>
      <c r="R42" s="238">
        <f t="shared" si="34"/>
        <v>44213</v>
      </c>
      <c r="S42" s="238">
        <f t="shared" si="34"/>
        <v>44685</v>
      </c>
      <c r="T42" s="238">
        <f t="shared" si="34"/>
        <v>44213</v>
      </c>
      <c r="U42" s="238">
        <f t="shared" si="34"/>
        <v>44685</v>
      </c>
      <c r="V42" s="238">
        <f t="shared" si="34"/>
        <v>44685</v>
      </c>
      <c r="W42" s="238">
        <f t="shared" si="34"/>
        <v>45158</v>
      </c>
      <c r="X42" s="238">
        <f t="shared" si="34"/>
        <v>45630</v>
      </c>
      <c r="Y42" s="238">
        <f t="shared" si="34"/>
        <v>45630</v>
      </c>
      <c r="Z42" s="238">
        <f t="shared" si="34"/>
        <v>46440</v>
      </c>
      <c r="AA42" s="238">
        <f t="shared" si="34"/>
        <v>46440</v>
      </c>
      <c r="AB42" s="238">
        <f t="shared" si="34"/>
        <v>45158</v>
      </c>
      <c r="AC42" s="238">
        <f t="shared" si="34"/>
        <v>45158</v>
      </c>
      <c r="AD42" s="238">
        <f t="shared" si="34"/>
        <v>44213</v>
      </c>
      <c r="AE42" s="238">
        <f t="shared" ref="AE42:AN42" si="35">ROUND(AE21*0.9,)</f>
        <v>44213</v>
      </c>
      <c r="AF42" s="238">
        <f t="shared" si="35"/>
        <v>44213</v>
      </c>
      <c r="AG42" s="238">
        <f t="shared" si="35"/>
        <v>44213</v>
      </c>
      <c r="AH42" s="238">
        <f t="shared" si="35"/>
        <v>44213</v>
      </c>
      <c r="AI42" s="238">
        <f t="shared" si="35"/>
        <v>44685</v>
      </c>
      <c r="AJ42" s="238">
        <f t="shared" si="35"/>
        <v>44685</v>
      </c>
      <c r="AK42" s="238">
        <f t="shared" si="35"/>
        <v>44213</v>
      </c>
      <c r="AL42" s="238">
        <f t="shared" si="35"/>
        <v>55688</v>
      </c>
      <c r="AM42" s="238">
        <f t="shared" si="35"/>
        <v>55688</v>
      </c>
      <c r="AN42" s="238">
        <f t="shared" si="35"/>
        <v>55688</v>
      </c>
    </row>
    <row r="43" spans="1:40" x14ac:dyDescent="0.2">
      <c r="A43" s="147"/>
    </row>
    <row r="44" spans="1:40" ht="10.35" customHeight="1" thickBot="1" x14ac:dyDescent="0.25">
      <c r="A44" s="77"/>
    </row>
    <row r="45" spans="1:40" ht="12.75" thickBot="1" x14ac:dyDescent="0.25">
      <c r="A45" s="149" t="s">
        <v>127</v>
      </c>
    </row>
    <row r="46" spans="1:40" x14ac:dyDescent="0.2">
      <c r="A46" s="223" t="s">
        <v>128</v>
      </c>
    </row>
    <row r="47" spans="1:40" x14ac:dyDescent="0.2">
      <c r="A47" s="223" t="s">
        <v>129</v>
      </c>
    </row>
    <row r="48" spans="1:40" ht="12" customHeight="1" x14ac:dyDescent="0.2">
      <c r="A48" s="97" t="s">
        <v>130</v>
      </c>
    </row>
    <row r="49" spans="1:1" x14ac:dyDescent="0.2">
      <c r="A49" s="223" t="s">
        <v>243</v>
      </c>
    </row>
    <row r="50" spans="1:1" ht="11.45" customHeight="1" thickBot="1" x14ac:dyDescent="0.25">
      <c r="A50" s="77"/>
    </row>
    <row r="51" spans="1:1" ht="12.75" thickBot="1" x14ac:dyDescent="0.25">
      <c r="A51" s="248" t="s">
        <v>132</v>
      </c>
    </row>
    <row r="52" spans="1:1" ht="72.75" thickBot="1" x14ac:dyDescent="0.25">
      <c r="A52" s="249" t="s">
        <v>221</v>
      </c>
    </row>
    <row r="53" spans="1:1" ht="12.75" thickBot="1" x14ac:dyDescent="0.25">
      <c r="A53" s="245" t="s">
        <v>218</v>
      </c>
    </row>
    <row r="54" spans="1:1" ht="12.75" thickBot="1" x14ac:dyDescent="0.25">
      <c r="A54" s="199" t="str">
        <f>'4=3 |COMMISSION'!A32</f>
        <v>Период бронирования: 17.09.2025 -  03.12.2025  /  Period of sales: 17.09.2025 -  03.12.2025</v>
      </c>
    </row>
    <row r="55" spans="1:1" ht="12.75" thickBot="1" x14ac:dyDescent="0.25">
      <c r="A55" s="199" t="str">
        <f>'4=3 |COMMISSION'!A33</f>
        <v>Период проживания: 17.09.2025 - 26.10.2025 / 03.11.2025 - 03.12.2025  /  Period of sales: 17.09.2025 - 26.10.2025 / 03.11.2025 - 03.12.2025</v>
      </c>
    </row>
    <row r="56" spans="1:1" ht="12.75" thickBot="1" x14ac:dyDescent="0.25">
      <c r="A56" s="328" t="str">
        <f>'4=3 |COMMISSION'!A34</f>
        <v xml:space="preserve">Тариф не доступен на период 26.10.25 - 02.11.25, включительно </v>
      </c>
    </row>
    <row r="57" spans="1:1" ht="12.75" thickBot="1" x14ac:dyDescent="0.25">
      <c r="A57" s="245" t="s">
        <v>313</v>
      </c>
    </row>
    <row r="58" spans="1:1" x14ac:dyDescent="0.2">
      <c r="A58" s="322" t="s">
        <v>314</v>
      </c>
    </row>
    <row r="59" spans="1:1" x14ac:dyDescent="0.2">
      <c r="A59" s="322" t="s">
        <v>315</v>
      </c>
    </row>
    <row r="60" spans="1:1" ht="12.75" thickBot="1" x14ac:dyDescent="0.25">
      <c r="A60" s="322"/>
    </row>
    <row r="61" spans="1:1" x14ac:dyDescent="0.2">
      <c r="A61" s="314" t="s">
        <v>132</v>
      </c>
    </row>
    <row r="62" spans="1:1" ht="36" x14ac:dyDescent="0.2">
      <c r="A62" s="315" t="s">
        <v>371</v>
      </c>
    </row>
    <row r="63" spans="1:1" ht="12.75" x14ac:dyDescent="0.2">
      <c r="A63"/>
    </row>
    <row r="64" spans="1:1" ht="12.75" x14ac:dyDescent="0.2">
      <c r="A64"/>
    </row>
    <row r="65" spans="1:1" ht="12.75" x14ac:dyDescent="0.2">
      <c r="A65"/>
    </row>
    <row r="66" spans="1:1" ht="12.75" x14ac:dyDescent="0.2">
      <c r="A66"/>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AN41"/>
  <sheetViews>
    <sheetView zoomScaleNormal="100" workbookViewId="0">
      <pane xSplit="1" topLeftCell="J1" activePane="topRight" state="frozen"/>
      <selection activeCell="B1" sqref="B1:C1048576"/>
      <selection pane="topRight" activeCell="B1" sqref="B1:C1048576"/>
    </sheetView>
  </sheetViews>
  <sheetFormatPr defaultColWidth="9" defaultRowHeight="12" x14ac:dyDescent="0.2"/>
  <cols>
    <col min="1" max="1" width="103.140625" style="65" bestFit="1" customWidth="1"/>
    <col min="2" max="8" width="8.7109375" style="65" hidden="1" customWidth="1"/>
    <col min="9" max="9" width="0" style="65" hidden="1" customWidth="1"/>
    <col min="10" max="16384" width="9" style="65"/>
  </cols>
  <sheetData>
    <row r="1" spans="1:40" ht="11.45" customHeight="1" x14ac:dyDescent="0.2">
      <c r="A1" s="83" t="s">
        <v>133</v>
      </c>
    </row>
    <row r="2" spans="1:40" ht="11.45" customHeight="1" x14ac:dyDescent="0.2">
      <c r="A2" s="244" t="s">
        <v>312</v>
      </c>
    </row>
    <row r="3" spans="1:40" ht="10.35" customHeight="1" x14ac:dyDescent="0.2">
      <c r="A3" s="96"/>
    </row>
    <row r="4" spans="1:40" ht="25.5" customHeight="1" x14ac:dyDescent="0.2">
      <c r="A4" s="146" t="s">
        <v>159</v>
      </c>
      <c r="B4" s="183" t="e">
        <f>'4=3 |FIT15 '!B25</f>
        <v>#REF!</v>
      </c>
      <c r="C4" s="183" t="e">
        <f>'4=3 |FIT15 '!C25</f>
        <v>#REF!</v>
      </c>
      <c r="D4" s="183" t="e">
        <f>'4=3 |FIT15 '!D25</f>
        <v>#REF!</v>
      </c>
      <c r="E4" s="183" t="e">
        <f>'4=3 |FIT15 '!E25</f>
        <v>#REF!</v>
      </c>
      <c r="F4" s="183" t="e">
        <f>'4=3 |FIT15 '!F25</f>
        <v>#REF!</v>
      </c>
      <c r="G4" s="183">
        <f>'4=3 |FIT15 '!G25</f>
        <v>45961</v>
      </c>
      <c r="H4" s="183">
        <f>'4=3 |FIT15 '!H25</f>
        <v>45962</v>
      </c>
      <c r="I4" s="183">
        <f>'4=3 |FIT15 '!I25</f>
        <v>45963</v>
      </c>
      <c r="J4" s="183">
        <f>'4=3 |FIT15 '!J25</f>
        <v>45964</v>
      </c>
      <c r="K4" s="183">
        <f>'4=3 |FIT15 '!K25</f>
        <v>45965</v>
      </c>
      <c r="L4" s="183">
        <f>'4=3 |FIT15 '!L25</f>
        <v>45966</v>
      </c>
      <c r="M4" s="183">
        <f>'4=3 |FIT15 '!M25</f>
        <v>45967</v>
      </c>
      <c r="N4" s="183">
        <f>'4=3 |FIT15 '!N25</f>
        <v>45968</v>
      </c>
      <c r="O4" s="183">
        <f>'4=3 |FIT15 '!O25</f>
        <v>45969</v>
      </c>
      <c r="P4" s="183">
        <f>'4=3 |FIT15 '!P25</f>
        <v>45970</v>
      </c>
      <c r="Q4" s="183">
        <f>'4=3 |FIT15 '!Q25</f>
        <v>45971</v>
      </c>
      <c r="R4" s="183">
        <f>'4=3 |FIT15 '!R25</f>
        <v>45972</v>
      </c>
      <c r="S4" s="183">
        <f>'4=3 |FIT15 '!S25</f>
        <v>45973</v>
      </c>
      <c r="T4" s="183">
        <f>'4=3 |FIT15 '!T25</f>
        <v>45974</v>
      </c>
      <c r="U4" s="183">
        <f>'4=3 |FIT15 '!U25</f>
        <v>45975</v>
      </c>
      <c r="V4" s="183">
        <f>'4=3 |FIT15 '!V25</f>
        <v>45976</v>
      </c>
      <c r="W4" s="183">
        <f>'4=3 |FIT15 '!W25</f>
        <v>45977</v>
      </c>
      <c r="X4" s="183">
        <f>'4=3 |FIT15 '!X25</f>
        <v>45978</v>
      </c>
      <c r="Y4" s="183">
        <f>'4=3 |FIT15 '!Y25</f>
        <v>45979</v>
      </c>
      <c r="Z4" s="183">
        <f>'4=3 |FIT15 '!Z25</f>
        <v>45980</v>
      </c>
      <c r="AA4" s="183">
        <f>'4=3 |FIT15 '!AA25</f>
        <v>45981</v>
      </c>
      <c r="AB4" s="183">
        <f>'4=3 |FIT15 '!AB25</f>
        <v>45982</v>
      </c>
      <c r="AC4" s="183">
        <f>'4=3 |FIT15 '!AC25</f>
        <v>45983</v>
      </c>
      <c r="AD4" s="183">
        <f>'4=3 |FIT15 '!AD25</f>
        <v>45984</v>
      </c>
      <c r="AE4" s="183">
        <f>'4=3 |FIT15 '!AE25</f>
        <v>45985</v>
      </c>
      <c r="AF4" s="183">
        <f>'4=3 |FIT15 '!AF25</f>
        <v>45986</v>
      </c>
      <c r="AG4" s="183">
        <f>'4=3 |FIT15 '!AG25</f>
        <v>45987</v>
      </c>
      <c r="AH4" s="183">
        <f>'4=3 |FIT15 '!AH25</f>
        <v>45988</v>
      </c>
      <c r="AI4" s="183">
        <f>'4=3 |FIT15 '!AI25</f>
        <v>45989</v>
      </c>
      <c r="AJ4" s="183">
        <f>'4=3 |FIT15 '!AJ25</f>
        <v>45990</v>
      </c>
      <c r="AK4" s="183">
        <f>'4=3 |FIT15 '!AK25</f>
        <v>45991</v>
      </c>
      <c r="AL4" s="183">
        <f>'4=3 |FIT15 '!AL25</f>
        <v>45992</v>
      </c>
      <c r="AM4" s="183">
        <f>'4=3 |FIT15 '!AM25</f>
        <v>45993</v>
      </c>
      <c r="AN4" s="183">
        <f>'4=3 |FIT15 '!AN25</f>
        <v>45994</v>
      </c>
    </row>
    <row r="5" spans="1:40" s="34" customFormat="1" ht="24.6" customHeight="1" x14ac:dyDescent="0.2">
      <c r="A5" s="67" t="s">
        <v>124</v>
      </c>
      <c r="B5" s="185" t="e">
        <f>'4=3 |FIT15 '!B26</f>
        <v>#REF!</v>
      </c>
      <c r="C5" s="185" t="e">
        <f>'4=3 |FIT15 '!C26</f>
        <v>#REF!</v>
      </c>
      <c r="D5" s="185" t="e">
        <f>'4=3 |FIT15 '!D26</f>
        <v>#REF!</v>
      </c>
      <c r="E5" s="185" t="e">
        <f>'4=3 |FIT15 '!E26</f>
        <v>#REF!</v>
      </c>
      <c r="F5" s="185" t="e">
        <f>'4=3 |FIT15 '!F26</f>
        <v>#REF!</v>
      </c>
      <c r="G5" s="185">
        <f>'4=3 |FIT15 '!G26</f>
        <v>45961</v>
      </c>
      <c r="H5" s="185">
        <f>'4=3 |FIT15 '!H26</f>
        <v>45962</v>
      </c>
      <c r="I5" s="185">
        <f>'4=3 |FIT15 '!I26</f>
        <v>45963</v>
      </c>
      <c r="J5" s="185">
        <f>'4=3 |FIT15 '!J26</f>
        <v>45964</v>
      </c>
      <c r="K5" s="185">
        <f>'4=3 |FIT15 '!K26</f>
        <v>45965</v>
      </c>
      <c r="L5" s="185">
        <f>'4=3 |FIT15 '!L26</f>
        <v>45966</v>
      </c>
      <c r="M5" s="185">
        <f>'4=3 |FIT15 '!M26</f>
        <v>45967</v>
      </c>
      <c r="N5" s="185">
        <f>'4=3 |FIT15 '!N26</f>
        <v>45968</v>
      </c>
      <c r="O5" s="185">
        <f>'4=3 |FIT15 '!O26</f>
        <v>45969</v>
      </c>
      <c r="P5" s="185">
        <f>'4=3 |FIT15 '!P26</f>
        <v>45970</v>
      </c>
      <c r="Q5" s="185">
        <f>'4=3 |FIT15 '!Q26</f>
        <v>45971</v>
      </c>
      <c r="R5" s="185">
        <f>'4=3 |FIT15 '!R26</f>
        <v>45972</v>
      </c>
      <c r="S5" s="185">
        <f>'4=3 |FIT15 '!S26</f>
        <v>45973</v>
      </c>
      <c r="T5" s="185">
        <f>'4=3 |FIT15 '!T26</f>
        <v>45974</v>
      </c>
      <c r="U5" s="185">
        <f>'4=3 |FIT15 '!U26</f>
        <v>45975</v>
      </c>
      <c r="V5" s="185">
        <f>'4=3 |FIT15 '!V26</f>
        <v>45976</v>
      </c>
      <c r="W5" s="185">
        <f>'4=3 |FIT15 '!W26</f>
        <v>45977</v>
      </c>
      <c r="X5" s="185">
        <f>'4=3 |FIT15 '!X26</f>
        <v>45978</v>
      </c>
      <c r="Y5" s="185">
        <f>'4=3 |FIT15 '!Y26</f>
        <v>45979</v>
      </c>
      <c r="Z5" s="185">
        <f>'4=3 |FIT15 '!Z26</f>
        <v>45980</v>
      </c>
      <c r="AA5" s="185">
        <f>'4=3 |FIT15 '!AA26</f>
        <v>45981</v>
      </c>
      <c r="AB5" s="185">
        <f>'4=3 |FIT15 '!AB26</f>
        <v>45982</v>
      </c>
      <c r="AC5" s="185">
        <f>'4=3 |FIT15 '!AC26</f>
        <v>45983</v>
      </c>
      <c r="AD5" s="185">
        <f>'4=3 |FIT15 '!AD26</f>
        <v>45984</v>
      </c>
      <c r="AE5" s="185">
        <f>'4=3 |FIT15 '!AE26</f>
        <v>45985</v>
      </c>
      <c r="AF5" s="185">
        <f>'4=3 |FIT15 '!AF26</f>
        <v>45986</v>
      </c>
      <c r="AG5" s="185">
        <f>'4=3 |FIT15 '!AG26</f>
        <v>45987</v>
      </c>
      <c r="AH5" s="185">
        <f>'4=3 |FIT15 '!AH26</f>
        <v>45988</v>
      </c>
      <c r="AI5" s="185">
        <f>'4=3 |FIT15 '!AI26</f>
        <v>45989</v>
      </c>
      <c r="AJ5" s="185">
        <f>'4=3 |FIT15 '!AJ26</f>
        <v>45990</v>
      </c>
      <c r="AK5" s="185">
        <f>'4=3 |FIT15 '!AK26</f>
        <v>45991</v>
      </c>
      <c r="AL5" s="185">
        <f>'4=3 |FIT15 '!AL26</f>
        <v>45992</v>
      </c>
      <c r="AM5" s="185">
        <f>'4=3 |FIT15 '!AM26</f>
        <v>45993</v>
      </c>
      <c r="AN5" s="185">
        <f>'4=3 |FIT15 '!AN26</f>
        <v>45994</v>
      </c>
    </row>
    <row r="6" spans="1:40" x14ac:dyDescent="0.2">
      <c r="A6" s="86" t="s">
        <v>135</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row>
    <row r="7" spans="1:40" x14ac:dyDescent="0.2">
      <c r="A7" s="87">
        <v>1</v>
      </c>
      <c r="B7" s="280" t="e">
        <f>ROUND('4=3 |FIT15 '!B7*0.87,)</f>
        <v>#REF!</v>
      </c>
      <c r="C7" s="280" t="e">
        <f>ROUND('4=3 |FIT15 '!C7*0.87,)</f>
        <v>#REF!</v>
      </c>
      <c r="D7" s="280" t="e">
        <f>ROUND('4=3 |FIT15 '!D7*0.87,)</f>
        <v>#REF!</v>
      </c>
      <c r="E7" s="280" t="e">
        <f>ROUND('4=3 |FIT15 '!E7*0.87,)</f>
        <v>#REF!</v>
      </c>
      <c r="F7" s="280" t="e">
        <f>ROUND('4=3 |FIT15 '!F7*0.87,)</f>
        <v>#REF!</v>
      </c>
      <c r="G7" s="280">
        <f>ROUND('4=3 |FIT15 '!G7*0.87,)</f>
        <v>10897</v>
      </c>
      <c r="H7" s="280">
        <f>ROUND('4=3 |FIT15 '!H7*0.87,)</f>
        <v>10897</v>
      </c>
      <c r="I7" s="280">
        <f>ROUND('4=3 |FIT15 '!I7*0.87,)</f>
        <v>10897</v>
      </c>
      <c r="J7" s="280">
        <f>ROUND('4=3 |FIT15 '!J7*0.87,)</f>
        <v>9331</v>
      </c>
      <c r="K7" s="280">
        <f>ROUND('4=3 |FIT15 '!K7*0.87,)</f>
        <v>6525</v>
      </c>
      <c r="L7" s="280">
        <f>ROUND('4=3 |FIT15 '!L7*0.87,)</f>
        <v>6982</v>
      </c>
      <c r="M7" s="280">
        <f>ROUND('4=3 |FIT15 '!M7*0.87,)</f>
        <v>6525</v>
      </c>
      <c r="N7" s="280">
        <f>ROUND('4=3 |FIT15 '!N7*0.87,)</f>
        <v>7765</v>
      </c>
      <c r="O7" s="280">
        <f>ROUND('4=3 |FIT15 '!O7*0.87,)</f>
        <v>7765</v>
      </c>
      <c r="P7" s="280">
        <f>ROUND('4=3 |FIT15 '!P7*0.87,)</f>
        <v>5612</v>
      </c>
      <c r="Q7" s="280">
        <f>ROUND('4=3 |FIT15 '!Q7*0.87,)</f>
        <v>5612</v>
      </c>
      <c r="R7" s="280">
        <f>ROUND('4=3 |FIT15 '!R7*0.87,)</f>
        <v>5612</v>
      </c>
      <c r="S7" s="280">
        <f>ROUND('4=3 |FIT15 '!S7*0.87,)</f>
        <v>6068</v>
      </c>
      <c r="T7" s="280">
        <f>ROUND('4=3 |FIT15 '!T7*0.87,)</f>
        <v>5612</v>
      </c>
      <c r="U7" s="280">
        <f>ROUND('4=3 |FIT15 '!U7*0.87,)</f>
        <v>6068</v>
      </c>
      <c r="V7" s="280">
        <f>ROUND('4=3 |FIT15 '!V7*0.87,)</f>
        <v>6068</v>
      </c>
      <c r="W7" s="280">
        <f>ROUND('4=3 |FIT15 '!W7*0.87,)</f>
        <v>6525</v>
      </c>
      <c r="X7" s="280">
        <f>ROUND('4=3 |FIT15 '!X7*0.87,)</f>
        <v>6982</v>
      </c>
      <c r="Y7" s="280">
        <f>ROUND('4=3 |FIT15 '!Y7*0.87,)</f>
        <v>6982</v>
      </c>
      <c r="Z7" s="280">
        <f>ROUND('4=3 |FIT15 '!Z7*0.87,)</f>
        <v>7765</v>
      </c>
      <c r="AA7" s="280">
        <f>ROUND('4=3 |FIT15 '!AA7*0.87,)</f>
        <v>7765</v>
      </c>
      <c r="AB7" s="280">
        <f>ROUND('4=3 |FIT15 '!AB7*0.87,)</f>
        <v>6525</v>
      </c>
      <c r="AC7" s="280">
        <f>ROUND('4=3 |FIT15 '!AC7*0.87,)</f>
        <v>6525</v>
      </c>
      <c r="AD7" s="280">
        <f>ROUND('4=3 |FIT15 '!AD7*0.87,)</f>
        <v>5612</v>
      </c>
      <c r="AE7" s="280">
        <f>ROUND('4=3 |FIT15 '!AE7*0.87,)</f>
        <v>5612</v>
      </c>
      <c r="AF7" s="280">
        <f>ROUND('4=3 |FIT15 '!AF7*0.87,)</f>
        <v>5612</v>
      </c>
      <c r="AG7" s="280">
        <f>ROUND('4=3 |FIT15 '!AG7*0.87,)</f>
        <v>5612</v>
      </c>
      <c r="AH7" s="280">
        <f>ROUND('4=3 |FIT15 '!AH7*0.87,)</f>
        <v>5612</v>
      </c>
      <c r="AI7" s="280">
        <f>ROUND('4=3 |FIT15 '!AI7*0.87,)</f>
        <v>6068</v>
      </c>
      <c r="AJ7" s="280">
        <f>ROUND('4=3 |FIT15 '!AJ7*0.87,)</f>
        <v>6068</v>
      </c>
      <c r="AK7" s="280">
        <f>ROUND('4=3 |FIT15 '!AK7*0.87,)</f>
        <v>5612</v>
      </c>
      <c r="AL7" s="280">
        <f>ROUND('4=3 |FIT15 '!AL7*0.87,)</f>
        <v>6917</v>
      </c>
      <c r="AM7" s="280">
        <f>ROUND('4=3 |FIT15 '!AM7*0.87,)</f>
        <v>6917</v>
      </c>
      <c r="AN7" s="280">
        <f>ROUND('4=3 |FIT15 '!AN7*0.87,)</f>
        <v>6917</v>
      </c>
    </row>
    <row r="8" spans="1:40" x14ac:dyDescent="0.2">
      <c r="A8" s="87">
        <v>2</v>
      </c>
      <c r="B8" s="280" t="e">
        <f>ROUND('4=3 |FIT15 '!B8*0.87,)</f>
        <v>#REF!</v>
      </c>
      <c r="C8" s="280" t="e">
        <f>ROUND('4=3 |FIT15 '!C8*0.87,)</f>
        <v>#REF!</v>
      </c>
      <c r="D8" s="280" t="e">
        <f>ROUND('4=3 |FIT15 '!D8*0.87,)</f>
        <v>#REF!</v>
      </c>
      <c r="E8" s="280" t="e">
        <f>ROUND('4=3 |FIT15 '!E8*0.87,)</f>
        <v>#REF!</v>
      </c>
      <c r="F8" s="280" t="e">
        <f>ROUND('4=3 |FIT15 '!F8*0.87,)</f>
        <v>#REF!</v>
      </c>
      <c r="G8" s="280">
        <f>ROUND('4=3 |FIT15 '!G8*0.87,)</f>
        <v>12137</v>
      </c>
      <c r="H8" s="280">
        <f>ROUND('4=3 |FIT15 '!H8*0.87,)</f>
        <v>12137</v>
      </c>
      <c r="I8" s="280">
        <f>ROUND('4=3 |FIT15 '!I8*0.87,)</f>
        <v>12137</v>
      </c>
      <c r="J8" s="280">
        <f>ROUND('4=3 |FIT15 '!J8*0.87,)</f>
        <v>10571</v>
      </c>
      <c r="K8" s="280">
        <f>ROUND('4=3 |FIT15 '!K8*0.87,)</f>
        <v>7765</v>
      </c>
      <c r="L8" s="280">
        <f>ROUND('4=3 |FIT15 '!L8*0.87,)</f>
        <v>8222</v>
      </c>
      <c r="M8" s="280">
        <f>ROUND('4=3 |FIT15 '!M8*0.87,)</f>
        <v>7765</v>
      </c>
      <c r="N8" s="280">
        <f>ROUND('4=3 |FIT15 '!N8*0.87,)</f>
        <v>9005</v>
      </c>
      <c r="O8" s="280">
        <f>ROUND('4=3 |FIT15 '!O8*0.87,)</f>
        <v>9005</v>
      </c>
      <c r="P8" s="280">
        <f>ROUND('4=3 |FIT15 '!P8*0.87,)</f>
        <v>6851</v>
      </c>
      <c r="Q8" s="280">
        <f>ROUND('4=3 |FIT15 '!Q8*0.87,)</f>
        <v>6851</v>
      </c>
      <c r="R8" s="280">
        <f>ROUND('4=3 |FIT15 '!R8*0.87,)</f>
        <v>6851</v>
      </c>
      <c r="S8" s="280">
        <f>ROUND('4=3 |FIT15 '!S8*0.87,)</f>
        <v>7308</v>
      </c>
      <c r="T8" s="280">
        <f>ROUND('4=3 |FIT15 '!T8*0.87,)</f>
        <v>6851</v>
      </c>
      <c r="U8" s="280">
        <f>ROUND('4=3 |FIT15 '!U8*0.87,)</f>
        <v>7308</v>
      </c>
      <c r="V8" s="280">
        <f>ROUND('4=3 |FIT15 '!V8*0.87,)</f>
        <v>7308</v>
      </c>
      <c r="W8" s="280">
        <f>ROUND('4=3 |FIT15 '!W8*0.87,)</f>
        <v>7765</v>
      </c>
      <c r="X8" s="280">
        <f>ROUND('4=3 |FIT15 '!X8*0.87,)</f>
        <v>8222</v>
      </c>
      <c r="Y8" s="280">
        <f>ROUND('4=3 |FIT15 '!Y8*0.87,)</f>
        <v>8222</v>
      </c>
      <c r="Z8" s="280">
        <f>ROUND('4=3 |FIT15 '!Z8*0.87,)</f>
        <v>9005</v>
      </c>
      <c r="AA8" s="280">
        <f>ROUND('4=3 |FIT15 '!AA8*0.87,)</f>
        <v>9005</v>
      </c>
      <c r="AB8" s="280">
        <f>ROUND('4=3 |FIT15 '!AB8*0.87,)</f>
        <v>7765</v>
      </c>
      <c r="AC8" s="280">
        <f>ROUND('4=3 |FIT15 '!AC8*0.87,)</f>
        <v>7765</v>
      </c>
      <c r="AD8" s="280">
        <f>ROUND('4=3 |FIT15 '!AD8*0.87,)</f>
        <v>6851</v>
      </c>
      <c r="AE8" s="280">
        <f>ROUND('4=3 |FIT15 '!AE8*0.87,)</f>
        <v>6851</v>
      </c>
      <c r="AF8" s="280">
        <f>ROUND('4=3 |FIT15 '!AF8*0.87,)</f>
        <v>6851</v>
      </c>
      <c r="AG8" s="280">
        <f>ROUND('4=3 |FIT15 '!AG8*0.87,)</f>
        <v>6851</v>
      </c>
      <c r="AH8" s="280">
        <f>ROUND('4=3 |FIT15 '!AH8*0.87,)</f>
        <v>6851</v>
      </c>
      <c r="AI8" s="280">
        <f>ROUND('4=3 |FIT15 '!AI8*0.87,)</f>
        <v>7308</v>
      </c>
      <c r="AJ8" s="280">
        <f>ROUND('4=3 |FIT15 '!AJ8*0.87,)</f>
        <v>7308</v>
      </c>
      <c r="AK8" s="280">
        <f>ROUND('4=3 |FIT15 '!AK8*0.87,)</f>
        <v>6851</v>
      </c>
      <c r="AL8" s="280">
        <f>ROUND('4=3 |FIT15 '!AL8*0.87,)</f>
        <v>8156</v>
      </c>
      <c r="AM8" s="280">
        <f>ROUND('4=3 |FIT15 '!AM8*0.87,)</f>
        <v>8156</v>
      </c>
      <c r="AN8" s="280">
        <f>ROUND('4=3 |FIT15 '!AN8*0.87,)</f>
        <v>8156</v>
      </c>
    </row>
    <row r="9" spans="1:40" x14ac:dyDescent="0.2">
      <c r="A9" s="95" t="s">
        <v>143</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row>
    <row r="10" spans="1:40" x14ac:dyDescent="0.2">
      <c r="A10" s="87">
        <v>1</v>
      </c>
      <c r="B10" s="280" t="e">
        <f>ROUND('4=3 |FIT15 '!B10*0.87,)</f>
        <v>#REF!</v>
      </c>
      <c r="C10" s="280" t="e">
        <f>ROUND('4=3 |FIT15 '!C10*0.87,)</f>
        <v>#REF!</v>
      </c>
      <c r="D10" s="280" t="e">
        <f>ROUND('4=3 |FIT15 '!D10*0.87,)</f>
        <v>#REF!</v>
      </c>
      <c r="E10" s="280" t="e">
        <f>ROUND('4=3 |FIT15 '!E10*0.87,)</f>
        <v>#REF!</v>
      </c>
      <c r="F10" s="280" t="e">
        <f>ROUND('4=3 |FIT15 '!F10*0.87,)</f>
        <v>#REF!</v>
      </c>
      <c r="G10" s="280">
        <f>ROUND('4=3 |FIT15 '!G10*0.87,)</f>
        <v>12202</v>
      </c>
      <c r="H10" s="280">
        <f>ROUND('4=3 |FIT15 '!H10*0.87,)</f>
        <v>12202</v>
      </c>
      <c r="I10" s="280">
        <f>ROUND('4=3 |FIT15 '!I10*0.87,)</f>
        <v>12202</v>
      </c>
      <c r="J10" s="280">
        <f>ROUND('4=3 |FIT15 '!J10*0.87,)</f>
        <v>10636</v>
      </c>
      <c r="K10" s="280">
        <f>ROUND('4=3 |FIT15 '!K10*0.87,)</f>
        <v>7830</v>
      </c>
      <c r="L10" s="280">
        <f>ROUND('4=3 |FIT15 '!L10*0.87,)</f>
        <v>8287</v>
      </c>
      <c r="M10" s="280">
        <f>ROUND('4=3 |FIT15 '!M10*0.87,)</f>
        <v>7830</v>
      </c>
      <c r="N10" s="280">
        <f>ROUND('4=3 |FIT15 '!N10*0.87,)</f>
        <v>9070</v>
      </c>
      <c r="O10" s="280">
        <f>ROUND('4=3 |FIT15 '!O10*0.87,)</f>
        <v>9070</v>
      </c>
      <c r="P10" s="280">
        <f>ROUND('4=3 |FIT15 '!P10*0.87,)</f>
        <v>6917</v>
      </c>
      <c r="Q10" s="280">
        <f>ROUND('4=3 |FIT15 '!Q10*0.87,)</f>
        <v>6917</v>
      </c>
      <c r="R10" s="280">
        <f>ROUND('4=3 |FIT15 '!R10*0.87,)</f>
        <v>6917</v>
      </c>
      <c r="S10" s="280">
        <f>ROUND('4=3 |FIT15 '!S10*0.87,)</f>
        <v>7373</v>
      </c>
      <c r="T10" s="280">
        <f>ROUND('4=3 |FIT15 '!T10*0.87,)</f>
        <v>6917</v>
      </c>
      <c r="U10" s="280">
        <f>ROUND('4=3 |FIT15 '!U10*0.87,)</f>
        <v>7373</v>
      </c>
      <c r="V10" s="280">
        <f>ROUND('4=3 |FIT15 '!V10*0.87,)</f>
        <v>7373</v>
      </c>
      <c r="W10" s="280">
        <f>ROUND('4=3 |FIT15 '!W10*0.87,)</f>
        <v>7830</v>
      </c>
      <c r="X10" s="280">
        <f>ROUND('4=3 |FIT15 '!X10*0.87,)</f>
        <v>8287</v>
      </c>
      <c r="Y10" s="280">
        <f>ROUND('4=3 |FIT15 '!Y10*0.87,)</f>
        <v>8287</v>
      </c>
      <c r="Z10" s="280">
        <f>ROUND('4=3 |FIT15 '!Z10*0.87,)</f>
        <v>9070</v>
      </c>
      <c r="AA10" s="280">
        <f>ROUND('4=3 |FIT15 '!AA10*0.87,)</f>
        <v>9070</v>
      </c>
      <c r="AB10" s="280">
        <f>ROUND('4=3 |FIT15 '!AB10*0.87,)</f>
        <v>7830</v>
      </c>
      <c r="AC10" s="280">
        <f>ROUND('4=3 |FIT15 '!AC10*0.87,)</f>
        <v>7830</v>
      </c>
      <c r="AD10" s="280">
        <f>ROUND('4=3 |FIT15 '!AD10*0.87,)</f>
        <v>6917</v>
      </c>
      <c r="AE10" s="280">
        <f>ROUND('4=3 |FIT15 '!AE10*0.87,)</f>
        <v>6917</v>
      </c>
      <c r="AF10" s="280">
        <f>ROUND('4=3 |FIT15 '!AF10*0.87,)</f>
        <v>6917</v>
      </c>
      <c r="AG10" s="280">
        <f>ROUND('4=3 |FIT15 '!AG10*0.87,)</f>
        <v>6917</v>
      </c>
      <c r="AH10" s="280">
        <f>ROUND('4=3 |FIT15 '!AH10*0.87,)</f>
        <v>6917</v>
      </c>
      <c r="AI10" s="280">
        <f>ROUND('4=3 |FIT15 '!AI10*0.87,)</f>
        <v>7373</v>
      </c>
      <c r="AJ10" s="280">
        <f>ROUND('4=3 |FIT15 '!AJ10*0.87,)</f>
        <v>7373</v>
      </c>
      <c r="AK10" s="280">
        <f>ROUND('4=3 |FIT15 '!AK10*0.87,)</f>
        <v>6917</v>
      </c>
      <c r="AL10" s="280">
        <f>ROUND('4=3 |FIT15 '!AL10*0.87,)</f>
        <v>8874</v>
      </c>
      <c r="AM10" s="280">
        <f>ROUND('4=3 |FIT15 '!AM10*0.87,)</f>
        <v>8874</v>
      </c>
      <c r="AN10" s="280">
        <f>ROUND('4=3 |FIT15 '!AN10*0.87,)</f>
        <v>8874</v>
      </c>
    </row>
    <row r="11" spans="1:40" x14ac:dyDescent="0.2">
      <c r="A11" s="87">
        <v>2</v>
      </c>
      <c r="B11" s="280" t="e">
        <f>ROUND('4=3 |FIT15 '!B11*0.87,)</f>
        <v>#REF!</v>
      </c>
      <c r="C11" s="280" t="e">
        <f>ROUND('4=3 |FIT15 '!C11*0.87,)</f>
        <v>#REF!</v>
      </c>
      <c r="D11" s="280" t="e">
        <f>ROUND('4=3 |FIT15 '!D11*0.87,)</f>
        <v>#REF!</v>
      </c>
      <c r="E11" s="280" t="e">
        <f>ROUND('4=3 |FIT15 '!E11*0.87,)</f>
        <v>#REF!</v>
      </c>
      <c r="F11" s="280" t="e">
        <f>ROUND('4=3 |FIT15 '!F11*0.87,)</f>
        <v>#REF!</v>
      </c>
      <c r="G11" s="280">
        <f>ROUND('4=3 |FIT15 '!G11*0.87,)</f>
        <v>13442</v>
      </c>
      <c r="H11" s="280">
        <f>ROUND('4=3 |FIT15 '!H11*0.87,)</f>
        <v>13442</v>
      </c>
      <c r="I11" s="280">
        <f>ROUND('4=3 |FIT15 '!I11*0.87,)</f>
        <v>13442</v>
      </c>
      <c r="J11" s="280">
        <f>ROUND('4=3 |FIT15 '!J11*0.87,)</f>
        <v>11876</v>
      </c>
      <c r="K11" s="280">
        <f>ROUND('4=3 |FIT15 '!K11*0.87,)</f>
        <v>9070</v>
      </c>
      <c r="L11" s="280">
        <f>ROUND('4=3 |FIT15 '!L11*0.87,)</f>
        <v>9527</v>
      </c>
      <c r="M11" s="280">
        <f>ROUND('4=3 |FIT15 '!M11*0.87,)</f>
        <v>9070</v>
      </c>
      <c r="N11" s="280">
        <f>ROUND('4=3 |FIT15 '!N11*0.87,)</f>
        <v>10310</v>
      </c>
      <c r="O11" s="280">
        <f>ROUND('4=3 |FIT15 '!O11*0.87,)</f>
        <v>10310</v>
      </c>
      <c r="P11" s="280">
        <f>ROUND('4=3 |FIT15 '!P11*0.87,)</f>
        <v>8156</v>
      </c>
      <c r="Q11" s="280">
        <f>ROUND('4=3 |FIT15 '!Q11*0.87,)</f>
        <v>8156</v>
      </c>
      <c r="R11" s="280">
        <f>ROUND('4=3 |FIT15 '!R11*0.87,)</f>
        <v>8156</v>
      </c>
      <c r="S11" s="280">
        <f>ROUND('4=3 |FIT15 '!S11*0.87,)</f>
        <v>8613</v>
      </c>
      <c r="T11" s="280">
        <f>ROUND('4=3 |FIT15 '!T11*0.87,)</f>
        <v>8156</v>
      </c>
      <c r="U11" s="280">
        <f>ROUND('4=3 |FIT15 '!U11*0.87,)</f>
        <v>8613</v>
      </c>
      <c r="V11" s="280">
        <f>ROUND('4=3 |FIT15 '!V11*0.87,)</f>
        <v>8613</v>
      </c>
      <c r="W11" s="280">
        <f>ROUND('4=3 |FIT15 '!W11*0.87,)</f>
        <v>9070</v>
      </c>
      <c r="X11" s="280">
        <f>ROUND('4=3 |FIT15 '!X11*0.87,)</f>
        <v>9527</v>
      </c>
      <c r="Y11" s="280">
        <f>ROUND('4=3 |FIT15 '!Y11*0.87,)</f>
        <v>9527</v>
      </c>
      <c r="Z11" s="280">
        <f>ROUND('4=3 |FIT15 '!Z11*0.87,)</f>
        <v>10310</v>
      </c>
      <c r="AA11" s="280">
        <f>ROUND('4=3 |FIT15 '!AA11*0.87,)</f>
        <v>10310</v>
      </c>
      <c r="AB11" s="280">
        <f>ROUND('4=3 |FIT15 '!AB11*0.87,)</f>
        <v>9070</v>
      </c>
      <c r="AC11" s="280">
        <f>ROUND('4=3 |FIT15 '!AC11*0.87,)</f>
        <v>9070</v>
      </c>
      <c r="AD11" s="280">
        <f>ROUND('4=3 |FIT15 '!AD11*0.87,)</f>
        <v>8156</v>
      </c>
      <c r="AE11" s="280">
        <f>ROUND('4=3 |FIT15 '!AE11*0.87,)</f>
        <v>8156</v>
      </c>
      <c r="AF11" s="280">
        <f>ROUND('4=3 |FIT15 '!AF11*0.87,)</f>
        <v>8156</v>
      </c>
      <c r="AG11" s="280">
        <f>ROUND('4=3 |FIT15 '!AG11*0.87,)</f>
        <v>8156</v>
      </c>
      <c r="AH11" s="280">
        <f>ROUND('4=3 |FIT15 '!AH11*0.87,)</f>
        <v>8156</v>
      </c>
      <c r="AI11" s="280">
        <f>ROUND('4=3 |FIT15 '!AI11*0.87,)</f>
        <v>8613</v>
      </c>
      <c r="AJ11" s="280">
        <f>ROUND('4=3 |FIT15 '!AJ11*0.87,)</f>
        <v>8613</v>
      </c>
      <c r="AK11" s="280">
        <f>ROUND('4=3 |FIT15 '!AK11*0.87,)</f>
        <v>8156</v>
      </c>
      <c r="AL11" s="280">
        <f>ROUND('4=3 |FIT15 '!AL11*0.87,)</f>
        <v>10114</v>
      </c>
      <c r="AM11" s="280">
        <f>ROUND('4=3 |FIT15 '!AM11*0.87,)</f>
        <v>10114</v>
      </c>
      <c r="AN11" s="280">
        <f>ROUND('4=3 |FIT15 '!AN11*0.87,)</f>
        <v>10114</v>
      </c>
    </row>
    <row r="12" spans="1:40" x14ac:dyDescent="0.2">
      <c r="A12" s="86" t="s">
        <v>134</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row>
    <row r="13" spans="1:40" x14ac:dyDescent="0.2">
      <c r="A13" s="88">
        <v>1</v>
      </c>
      <c r="B13" s="280" t="e">
        <f>ROUND('4=3 |FIT15 '!B13*0.87,)</f>
        <v>#REF!</v>
      </c>
      <c r="C13" s="280" t="e">
        <f>ROUND('4=3 |FIT15 '!C13*0.87,)</f>
        <v>#REF!</v>
      </c>
      <c r="D13" s="280" t="e">
        <f>ROUND('4=3 |FIT15 '!D13*0.87,)</f>
        <v>#REF!</v>
      </c>
      <c r="E13" s="280" t="e">
        <f>ROUND('4=3 |FIT15 '!E13*0.87,)</f>
        <v>#REF!</v>
      </c>
      <c r="F13" s="280" t="e">
        <f>ROUND('4=3 |FIT15 '!F13*0.87,)</f>
        <v>#REF!</v>
      </c>
      <c r="G13" s="280">
        <f>ROUND('4=3 |FIT15 '!G13*0.87,)</f>
        <v>16769</v>
      </c>
      <c r="H13" s="280">
        <f>ROUND('4=3 |FIT15 '!H13*0.87,)</f>
        <v>16769</v>
      </c>
      <c r="I13" s="280">
        <f>ROUND('4=3 |FIT15 '!I13*0.87,)</f>
        <v>16769</v>
      </c>
      <c r="J13" s="280">
        <f>ROUND('4=3 |FIT15 '!J13*0.87,)</f>
        <v>15203</v>
      </c>
      <c r="K13" s="280">
        <f>ROUND('4=3 |FIT15 '!K13*0.87,)</f>
        <v>12398</v>
      </c>
      <c r="L13" s="280">
        <f>ROUND('4=3 |FIT15 '!L13*0.87,)</f>
        <v>12854</v>
      </c>
      <c r="M13" s="280">
        <f>ROUND('4=3 |FIT15 '!M13*0.87,)</f>
        <v>12398</v>
      </c>
      <c r="N13" s="280">
        <f>ROUND('4=3 |FIT15 '!N13*0.87,)</f>
        <v>13637</v>
      </c>
      <c r="O13" s="280">
        <f>ROUND('4=3 |FIT15 '!O13*0.87,)</f>
        <v>13637</v>
      </c>
      <c r="P13" s="280">
        <f>ROUND('4=3 |FIT15 '!P13*0.87,)</f>
        <v>11484</v>
      </c>
      <c r="Q13" s="280">
        <f>ROUND('4=3 |FIT15 '!Q13*0.87,)</f>
        <v>11484</v>
      </c>
      <c r="R13" s="280">
        <f>ROUND('4=3 |FIT15 '!R13*0.87,)</f>
        <v>11484</v>
      </c>
      <c r="S13" s="280">
        <f>ROUND('4=3 |FIT15 '!S13*0.87,)</f>
        <v>11941</v>
      </c>
      <c r="T13" s="280">
        <f>ROUND('4=3 |FIT15 '!T13*0.87,)</f>
        <v>11484</v>
      </c>
      <c r="U13" s="280">
        <f>ROUND('4=3 |FIT15 '!U13*0.87,)</f>
        <v>11941</v>
      </c>
      <c r="V13" s="280">
        <f>ROUND('4=3 |FIT15 '!V13*0.87,)</f>
        <v>11941</v>
      </c>
      <c r="W13" s="280">
        <f>ROUND('4=3 |FIT15 '!W13*0.87,)</f>
        <v>12398</v>
      </c>
      <c r="X13" s="280">
        <f>ROUND('4=3 |FIT15 '!X13*0.87,)</f>
        <v>12854</v>
      </c>
      <c r="Y13" s="280">
        <f>ROUND('4=3 |FIT15 '!Y13*0.87,)</f>
        <v>12854</v>
      </c>
      <c r="Z13" s="280">
        <f>ROUND('4=3 |FIT15 '!Z13*0.87,)</f>
        <v>13637</v>
      </c>
      <c r="AA13" s="280">
        <f>ROUND('4=3 |FIT15 '!AA13*0.87,)</f>
        <v>13637</v>
      </c>
      <c r="AB13" s="280">
        <f>ROUND('4=3 |FIT15 '!AB13*0.87,)</f>
        <v>12398</v>
      </c>
      <c r="AC13" s="280">
        <f>ROUND('4=3 |FIT15 '!AC13*0.87,)</f>
        <v>12398</v>
      </c>
      <c r="AD13" s="280">
        <f>ROUND('4=3 |FIT15 '!AD13*0.87,)</f>
        <v>11484</v>
      </c>
      <c r="AE13" s="280">
        <f>ROUND('4=3 |FIT15 '!AE13*0.87,)</f>
        <v>11484</v>
      </c>
      <c r="AF13" s="280">
        <f>ROUND('4=3 |FIT15 '!AF13*0.87,)</f>
        <v>11484</v>
      </c>
      <c r="AG13" s="280">
        <f>ROUND('4=3 |FIT15 '!AG13*0.87,)</f>
        <v>11484</v>
      </c>
      <c r="AH13" s="280">
        <f>ROUND('4=3 |FIT15 '!AH13*0.87,)</f>
        <v>11484</v>
      </c>
      <c r="AI13" s="280">
        <f>ROUND('4=3 |FIT15 '!AI13*0.87,)</f>
        <v>11941</v>
      </c>
      <c r="AJ13" s="280">
        <f>ROUND('4=3 |FIT15 '!AJ13*0.87,)</f>
        <v>11941</v>
      </c>
      <c r="AK13" s="280">
        <f>ROUND('4=3 |FIT15 '!AK13*0.87,)</f>
        <v>11484</v>
      </c>
      <c r="AL13" s="280">
        <f>ROUND('4=3 |FIT15 '!AL13*0.87,)</f>
        <v>12789</v>
      </c>
      <c r="AM13" s="280">
        <f>ROUND('4=3 |FIT15 '!AM13*0.87,)</f>
        <v>12789</v>
      </c>
      <c r="AN13" s="280">
        <f>ROUND('4=3 |FIT15 '!AN13*0.87,)</f>
        <v>12789</v>
      </c>
    </row>
    <row r="14" spans="1:40" x14ac:dyDescent="0.2">
      <c r="A14" s="88">
        <v>2</v>
      </c>
      <c r="B14" s="280" t="e">
        <f>ROUND('4=3 |FIT15 '!B14*0.87,)</f>
        <v>#REF!</v>
      </c>
      <c r="C14" s="280" t="e">
        <f>ROUND('4=3 |FIT15 '!C14*0.87,)</f>
        <v>#REF!</v>
      </c>
      <c r="D14" s="280" t="e">
        <f>ROUND('4=3 |FIT15 '!D14*0.87,)</f>
        <v>#REF!</v>
      </c>
      <c r="E14" s="280" t="e">
        <f>ROUND('4=3 |FIT15 '!E14*0.87,)</f>
        <v>#REF!</v>
      </c>
      <c r="F14" s="280" t="e">
        <f>ROUND('4=3 |FIT15 '!F14*0.87,)</f>
        <v>#REF!</v>
      </c>
      <c r="G14" s="280">
        <f>ROUND('4=3 |FIT15 '!G14*0.87,)</f>
        <v>18009</v>
      </c>
      <c r="H14" s="280">
        <f>ROUND('4=3 |FIT15 '!H14*0.87,)</f>
        <v>18009</v>
      </c>
      <c r="I14" s="280">
        <f>ROUND('4=3 |FIT15 '!I14*0.87,)</f>
        <v>18009</v>
      </c>
      <c r="J14" s="280">
        <f>ROUND('4=3 |FIT15 '!J14*0.87,)</f>
        <v>16443</v>
      </c>
      <c r="K14" s="280">
        <f>ROUND('4=3 |FIT15 '!K14*0.87,)</f>
        <v>13637</v>
      </c>
      <c r="L14" s="280">
        <f>ROUND('4=3 |FIT15 '!L14*0.87,)</f>
        <v>14094</v>
      </c>
      <c r="M14" s="280">
        <f>ROUND('4=3 |FIT15 '!M14*0.87,)</f>
        <v>13637</v>
      </c>
      <c r="N14" s="280">
        <f>ROUND('4=3 |FIT15 '!N14*0.87,)</f>
        <v>14877</v>
      </c>
      <c r="O14" s="280">
        <f>ROUND('4=3 |FIT15 '!O14*0.87,)</f>
        <v>14877</v>
      </c>
      <c r="P14" s="280">
        <f>ROUND('4=3 |FIT15 '!P14*0.87,)</f>
        <v>12724</v>
      </c>
      <c r="Q14" s="280">
        <f>ROUND('4=3 |FIT15 '!Q14*0.87,)</f>
        <v>12724</v>
      </c>
      <c r="R14" s="280">
        <f>ROUND('4=3 |FIT15 '!R14*0.87,)</f>
        <v>12724</v>
      </c>
      <c r="S14" s="280">
        <f>ROUND('4=3 |FIT15 '!S14*0.87,)</f>
        <v>13181</v>
      </c>
      <c r="T14" s="280">
        <f>ROUND('4=3 |FIT15 '!T14*0.87,)</f>
        <v>12724</v>
      </c>
      <c r="U14" s="280">
        <f>ROUND('4=3 |FIT15 '!U14*0.87,)</f>
        <v>13181</v>
      </c>
      <c r="V14" s="280">
        <f>ROUND('4=3 |FIT15 '!V14*0.87,)</f>
        <v>13181</v>
      </c>
      <c r="W14" s="280">
        <f>ROUND('4=3 |FIT15 '!W14*0.87,)</f>
        <v>13637</v>
      </c>
      <c r="X14" s="280">
        <f>ROUND('4=3 |FIT15 '!X14*0.87,)</f>
        <v>14094</v>
      </c>
      <c r="Y14" s="280">
        <f>ROUND('4=3 |FIT15 '!Y14*0.87,)</f>
        <v>14094</v>
      </c>
      <c r="Z14" s="280">
        <f>ROUND('4=3 |FIT15 '!Z14*0.87,)</f>
        <v>14877</v>
      </c>
      <c r="AA14" s="280">
        <f>ROUND('4=3 |FIT15 '!AA14*0.87,)</f>
        <v>14877</v>
      </c>
      <c r="AB14" s="280">
        <f>ROUND('4=3 |FIT15 '!AB14*0.87,)</f>
        <v>13637</v>
      </c>
      <c r="AC14" s="280">
        <f>ROUND('4=3 |FIT15 '!AC14*0.87,)</f>
        <v>13637</v>
      </c>
      <c r="AD14" s="280">
        <f>ROUND('4=3 |FIT15 '!AD14*0.87,)</f>
        <v>12724</v>
      </c>
      <c r="AE14" s="280">
        <f>ROUND('4=3 |FIT15 '!AE14*0.87,)</f>
        <v>12724</v>
      </c>
      <c r="AF14" s="280">
        <f>ROUND('4=3 |FIT15 '!AF14*0.87,)</f>
        <v>12724</v>
      </c>
      <c r="AG14" s="280">
        <f>ROUND('4=3 |FIT15 '!AG14*0.87,)</f>
        <v>12724</v>
      </c>
      <c r="AH14" s="280">
        <f>ROUND('4=3 |FIT15 '!AH14*0.87,)</f>
        <v>12724</v>
      </c>
      <c r="AI14" s="280">
        <f>ROUND('4=3 |FIT15 '!AI14*0.87,)</f>
        <v>13181</v>
      </c>
      <c r="AJ14" s="280">
        <f>ROUND('4=3 |FIT15 '!AJ14*0.87,)</f>
        <v>13181</v>
      </c>
      <c r="AK14" s="280">
        <f>ROUND('4=3 |FIT15 '!AK14*0.87,)</f>
        <v>12724</v>
      </c>
      <c r="AL14" s="280">
        <f>ROUND('4=3 |FIT15 '!AL14*0.87,)</f>
        <v>14029</v>
      </c>
      <c r="AM14" s="280">
        <f>ROUND('4=3 |FIT15 '!AM14*0.87,)</f>
        <v>14029</v>
      </c>
      <c r="AN14" s="280">
        <f>ROUND('4=3 |FIT15 '!AN14*0.87,)</f>
        <v>14029</v>
      </c>
    </row>
    <row r="15" spans="1:40" x14ac:dyDescent="0.2">
      <c r="A15" s="86" t="s">
        <v>136</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row>
    <row r="16" spans="1:40" x14ac:dyDescent="0.2">
      <c r="A16" s="88">
        <v>1</v>
      </c>
      <c r="B16" s="280" t="e">
        <f>ROUND('4=3 |FIT15 '!B16*0.87,)</f>
        <v>#REF!</v>
      </c>
      <c r="C16" s="280" t="e">
        <f>ROUND('4=3 |FIT15 '!C16*0.87,)</f>
        <v>#REF!</v>
      </c>
      <c r="D16" s="280" t="e">
        <f>ROUND('4=3 |FIT15 '!D16*0.87,)</f>
        <v>#REF!</v>
      </c>
      <c r="E16" s="280" t="e">
        <f>ROUND('4=3 |FIT15 '!E16*0.87,)</f>
        <v>#REF!</v>
      </c>
      <c r="F16" s="280" t="e">
        <f>ROUND('4=3 |FIT15 '!F16*0.87,)</f>
        <v>#REF!</v>
      </c>
      <c r="G16" s="280">
        <f>ROUND('4=3 |FIT15 '!G16*0.87,)</f>
        <v>20032</v>
      </c>
      <c r="H16" s="280">
        <f>ROUND('4=3 |FIT15 '!H16*0.87,)</f>
        <v>20032</v>
      </c>
      <c r="I16" s="280">
        <f>ROUND('4=3 |FIT15 '!I16*0.87,)</f>
        <v>20032</v>
      </c>
      <c r="J16" s="280">
        <f>ROUND('4=3 |FIT15 '!J16*0.87,)</f>
        <v>18466</v>
      </c>
      <c r="K16" s="280">
        <f>ROUND('4=3 |FIT15 '!K16*0.87,)</f>
        <v>15660</v>
      </c>
      <c r="L16" s="280">
        <f>ROUND('4=3 |FIT15 '!L16*0.87,)</f>
        <v>16117</v>
      </c>
      <c r="M16" s="280">
        <f>ROUND('4=3 |FIT15 '!M16*0.87,)</f>
        <v>15660</v>
      </c>
      <c r="N16" s="280">
        <f>ROUND('4=3 |FIT15 '!N16*0.87,)</f>
        <v>16900</v>
      </c>
      <c r="O16" s="280">
        <f>ROUND('4=3 |FIT15 '!O16*0.87,)</f>
        <v>16900</v>
      </c>
      <c r="P16" s="280">
        <f>ROUND('4=3 |FIT15 '!P16*0.87,)</f>
        <v>14747</v>
      </c>
      <c r="Q16" s="280">
        <f>ROUND('4=3 |FIT15 '!Q16*0.87,)</f>
        <v>14747</v>
      </c>
      <c r="R16" s="280">
        <f>ROUND('4=3 |FIT15 '!R16*0.87,)</f>
        <v>14747</v>
      </c>
      <c r="S16" s="280">
        <f>ROUND('4=3 |FIT15 '!S16*0.87,)</f>
        <v>15203</v>
      </c>
      <c r="T16" s="280">
        <f>ROUND('4=3 |FIT15 '!T16*0.87,)</f>
        <v>14747</v>
      </c>
      <c r="U16" s="280">
        <f>ROUND('4=3 |FIT15 '!U16*0.87,)</f>
        <v>15203</v>
      </c>
      <c r="V16" s="280">
        <f>ROUND('4=3 |FIT15 '!V16*0.87,)</f>
        <v>15203</v>
      </c>
      <c r="W16" s="280">
        <f>ROUND('4=3 |FIT15 '!W16*0.87,)</f>
        <v>15660</v>
      </c>
      <c r="X16" s="280">
        <f>ROUND('4=3 |FIT15 '!X16*0.87,)</f>
        <v>16117</v>
      </c>
      <c r="Y16" s="280">
        <f>ROUND('4=3 |FIT15 '!Y16*0.87,)</f>
        <v>16117</v>
      </c>
      <c r="Z16" s="280">
        <f>ROUND('4=3 |FIT15 '!Z16*0.87,)</f>
        <v>16900</v>
      </c>
      <c r="AA16" s="280">
        <f>ROUND('4=3 |FIT15 '!AA16*0.87,)</f>
        <v>16900</v>
      </c>
      <c r="AB16" s="280">
        <f>ROUND('4=3 |FIT15 '!AB16*0.87,)</f>
        <v>15660</v>
      </c>
      <c r="AC16" s="280">
        <f>ROUND('4=3 |FIT15 '!AC16*0.87,)</f>
        <v>15660</v>
      </c>
      <c r="AD16" s="280">
        <f>ROUND('4=3 |FIT15 '!AD16*0.87,)</f>
        <v>14747</v>
      </c>
      <c r="AE16" s="280">
        <f>ROUND('4=3 |FIT15 '!AE16*0.87,)</f>
        <v>14747</v>
      </c>
      <c r="AF16" s="280">
        <f>ROUND('4=3 |FIT15 '!AF16*0.87,)</f>
        <v>14747</v>
      </c>
      <c r="AG16" s="280">
        <f>ROUND('4=3 |FIT15 '!AG16*0.87,)</f>
        <v>14747</v>
      </c>
      <c r="AH16" s="280">
        <f>ROUND('4=3 |FIT15 '!AH16*0.87,)</f>
        <v>14747</v>
      </c>
      <c r="AI16" s="280">
        <f>ROUND('4=3 |FIT15 '!AI16*0.87,)</f>
        <v>15203</v>
      </c>
      <c r="AJ16" s="280">
        <f>ROUND('4=3 |FIT15 '!AJ16*0.87,)</f>
        <v>15203</v>
      </c>
      <c r="AK16" s="280">
        <f>ROUND('4=3 |FIT15 '!AK16*0.87,)</f>
        <v>14747</v>
      </c>
      <c r="AL16" s="280">
        <f>ROUND('4=3 |FIT15 '!AL16*0.87,)</f>
        <v>16052</v>
      </c>
      <c r="AM16" s="280">
        <f>ROUND('4=3 |FIT15 '!AM16*0.87,)</f>
        <v>16052</v>
      </c>
      <c r="AN16" s="280">
        <f>ROUND('4=3 |FIT15 '!AN16*0.87,)</f>
        <v>16052</v>
      </c>
    </row>
    <row r="17" spans="1:40" x14ac:dyDescent="0.2">
      <c r="A17" s="88">
        <v>2</v>
      </c>
      <c r="B17" s="280" t="e">
        <f>ROUND('4=3 |FIT15 '!B17*0.87,)</f>
        <v>#REF!</v>
      </c>
      <c r="C17" s="280" t="e">
        <f>ROUND('4=3 |FIT15 '!C17*0.87,)</f>
        <v>#REF!</v>
      </c>
      <c r="D17" s="280" t="e">
        <f>ROUND('4=3 |FIT15 '!D17*0.87,)</f>
        <v>#REF!</v>
      </c>
      <c r="E17" s="280" t="e">
        <f>ROUND('4=3 |FIT15 '!E17*0.87,)</f>
        <v>#REF!</v>
      </c>
      <c r="F17" s="280" t="e">
        <f>ROUND('4=3 |FIT15 '!F17*0.87,)</f>
        <v>#REF!</v>
      </c>
      <c r="G17" s="280">
        <f>ROUND('4=3 |FIT15 '!G17*0.87,)</f>
        <v>21272</v>
      </c>
      <c r="H17" s="280">
        <f>ROUND('4=3 |FIT15 '!H17*0.87,)</f>
        <v>21272</v>
      </c>
      <c r="I17" s="280">
        <f>ROUND('4=3 |FIT15 '!I17*0.87,)</f>
        <v>21272</v>
      </c>
      <c r="J17" s="280">
        <f>ROUND('4=3 |FIT15 '!J17*0.87,)</f>
        <v>19706</v>
      </c>
      <c r="K17" s="280">
        <f>ROUND('4=3 |FIT15 '!K17*0.87,)</f>
        <v>16900</v>
      </c>
      <c r="L17" s="280">
        <f>ROUND('4=3 |FIT15 '!L17*0.87,)</f>
        <v>17357</v>
      </c>
      <c r="M17" s="280">
        <f>ROUND('4=3 |FIT15 '!M17*0.87,)</f>
        <v>16900</v>
      </c>
      <c r="N17" s="280">
        <f>ROUND('4=3 |FIT15 '!N17*0.87,)</f>
        <v>18140</v>
      </c>
      <c r="O17" s="280">
        <f>ROUND('4=3 |FIT15 '!O17*0.87,)</f>
        <v>18140</v>
      </c>
      <c r="P17" s="280">
        <f>ROUND('4=3 |FIT15 '!P17*0.87,)</f>
        <v>15986</v>
      </c>
      <c r="Q17" s="280">
        <f>ROUND('4=3 |FIT15 '!Q17*0.87,)</f>
        <v>15986</v>
      </c>
      <c r="R17" s="280">
        <f>ROUND('4=3 |FIT15 '!R17*0.87,)</f>
        <v>15986</v>
      </c>
      <c r="S17" s="280">
        <f>ROUND('4=3 |FIT15 '!S17*0.87,)</f>
        <v>16443</v>
      </c>
      <c r="T17" s="280">
        <f>ROUND('4=3 |FIT15 '!T17*0.87,)</f>
        <v>15986</v>
      </c>
      <c r="U17" s="280">
        <f>ROUND('4=3 |FIT15 '!U17*0.87,)</f>
        <v>16443</v>
      </c>
      <c r="V17" s="280">
        <f>ROUND('4=3 |FIT15 '!V17*0.87,)</f>
        <v>16443</v>
      </c>
      <c r="W17" s="280">
        <f>ROUND('4=3 |FIT15 '!W17*0.87,)</f>
        <v>16900</v>
      </c>
      <c r="X17" s="280">
        <f>ROUND('4=3 |FIT15 '!X17*0.87,)</f>
        <v>17357</v>
      </c>
      <c r="Y17" s="280">
        <f>ROUND('4=3 |FIT15 '!Y17*0.87,)</f>
        <v>17357</v>
      </c>
      <c r="Z17" s="280">
        <f>ROUND('4=3 |FIT15 '!Z17*0.87,)</f>
        <v>18140</v>
      </c>
      <c r="AA17" s="280">
        <f>ROUND('4=3 |FIT15 '!AA17*0.87,)</f>
        <v>18140</v>
      </c>
      <c r="AB17" s="280">
        <f>ROUND('4=3 |FIT15 '!AB17*0.87,)</f>
        <v>16900</v>
      </c>
      <c r="AC17" s="280">
        <f>ROUND('4=3 |FIT15 '!AC17*0.87,)</f>
        <v>16900</v>
      </c>
      <c r="AD17" s="280">
        <f>ROUND('4=3 |FIT15 '!AD17*0.87,)</f>
        <v>15986</v>
      </c>
      <c r="AE17" s="280">
        <f>ROUND('4=3 |FIT15 '!AE17*0.87,)</f>
        <v>15986</v>
      </c>
      <c r="AF17" s="280">
        <f>ROUND('4=3 |FIT15 '!AF17*0.87,)</f>
        <v>15986</v>
      </c>
      <c r="AG17" s="280">
        <f>ROUND('4=3 |FIT15 '!AG17*0.87,)</f>
        <v>15986</v>
      </c>
      <c r="AH17" s="280">
        <f>ROUND('4=3 |FIT15 '!AH17*0.87,)</f>
        <v>15986</v>
      </c>
      <c r="AI17" s="280">
        <f>ROUND('4=3 |FIT15 '!AI17*0.87,)</f>
        <v>16443</v>
      </c>
      <c r="AJ17" s="280">
        <f>ROUND('4=3 |FIT15 '!AJ17*0.87,)</f>
        <v>16443</v>
      </c>
      <c r="AK17" s="280">
        <f>ROUND('4=3 |FIT15 '!AK17*0.87,)</f>
        <v>15986</v>
      </c>
      <c r="AL17" s="280">
        <f>ROUND('4=3 |FIT15 '!AL17*0.87,)</f>
        <v>17291</v>
      </c>
      <c r="AM17" s="280">
        <f>ROUND('4=3 |FIT15 '!AM17*0.87,)</f>
        <v>17291</v>
      </c>
      <c r="AN17" s="280">
        <f>ROUND('4=3 |FIT15 '!AN17*0.87,)</f>
        <v>17291</v>
      </c>
    </row>
    <row r="18" spans="1:40" x14ac:dyDescent="0.2">
      <c r="A18" s="86" t="s">
        <v>138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row>
    <row r="19" spans="1:40" x14ac:dyDescent="0.2">
      <c r="A19" s="87" t="s">
        <v>78</v>
      </c>
      <c r="B19" s="280" t="e">
        <f>ROUND('4=3 |FIT15 '!B19*0.87,)</f>
        <v>#REF!</v>
      </c>
      <c r="C19" s="280" t="e">
        <f>ROUND('4=3 |FIT15 '!C19*0.87,)</f>
        <v>#REF!</v>
      </c>
      <c r="D19" s="280" t="e">
        <f>ROUND('4=3 |FIT15 '!D19*0.87,)</f>
        <v>#REF!</v>
      </c>
      <c r="E19" s="280" t="e">
        <f>ROUND('4=3 |FIT15 '!E19*0.87,)</f>
        <v>#REF!</v>
      </c>
      <c r="F19" s="280" t="e">
        <f>ROUND('4=3 |FIT15 '!F19*0.87,)</f>
        <v>#REF!</v>
      </c>
      <c r="G19" s="280">
        <f>ROUND('4=3 |FIT15 '!G19*0.87,)</f>
        <v>34974</v>
      </c>
      <c r="H19" s="280">
        <f>ROUND('4=3 |FIT15 '!H19*0.87,)</f>
        <v>34974</v>
      </c>
      <c r="I19" s="280">
        <f>ROUND('4=3 |FIT15 '!I19*0.87,)</f>
        <v>34974</v>
      </c>
      <c r="J19" s="280">
        <f>ROUND('4=3 |FIT15 '!J19*0.87,)</f>
        <v>33408</v>
      </c>
      <c r="K19" s="280">
        <f>ROUND('4=3 |FIT15 '!K19*0.87,)</f>
        <v>30602</v>
      </c>
      <c r="L19" s="280">
        <f>ROUND('4=3 |FIT15 '!L19*0.87,)</f>
        <v>31059</v>
      </c>
      <c r="M19" s="280">
        <f>ROUND('4=3 |FIT15 '!M19*0.87,)</f>
        <v>30602</v>
      </c>
      <c r="N19" s="280">
        <f>ROUND('4=3 |FIT15 '!N19*0.87,)</f>
        <v>31842</v>
      </c>
      <c r="O19" s="280">
        <f>ROUND('4=3 |FIT15 '!O19*0.87,)</f>
        <v>31842</v>
      </c>
      <c r="P19" s="280">
        <f>ROUND('4=3 |FIT15 '!P19*0.87,)</f>
        <v>29689</v>
      </c>
      <c r="Q19" s="280">
        <f>ROUND('4=3 |FIT15 '!Q19*0.87,)</f>
        <v>29689</v>
      </c>
      <c r="R19" s="280">
        <f>ROUND('4=3 |FIT15 '!R19*0.87,)</f>
        <v>29689</v>
      </c>
      <c r="S19" s="280">
        <f>ROUND('4=3 |FIT15 '!S19*0.87,)</f>
        <v>30146</v>
      </c>
      <c r="T19" s="280">
        <f>ROUND('4=3 |FIT15 '!T19*0.87,)</f>
        <v>29689</v>
      </c>
      <c r="U19" s="280">
        <f>ROUND('4=3 |FIT15 '!U19*0.87,)</f>
        <v>30146</v>
      </c>
      <c r="V19" s="280">
        <f>ROUND('4=3 |FIT15 '!V19*0.87,)</f>
        <v>30146</v>
      </c>
      <c r="W19" s="280">
        <f>ROUND('4=3 |FIT15 '!W19*0.87,)</f>
        <v>30602</v>
      </c>
      <c r="X19" s="280">
        <f>ROUND('4=3 |FIT15 '!X19*0.87,)</f>
        <v>31059</v>
      </c>
      <c r="Y19" s="280">
        <f>ROUND('4=3 |FIT15 '!Y19*0.87,)</f>
        <v>31059</v>
      </c>
      <c r="Z19" s="280">
        <f>ROUND('4=3 |FIT15 '!Z19*0.87,)</f>
        <v>31842</v>
      </c>
      <c r="AA19" s="280">
        <f>ROUND('4=3 |FIT15 '!AA19*0.87,)</f>
        <v>31842</v>
      </c>
      <c r="AB19" s="280">
        <f>ROUND('4=3 |FIT15 '!AB19*0.87,)</f>
        <v>30602</v>
      </c>
      <c r="AC19" s="280">
        <f>ROUND('4=3 |FIT15 '!AC19*0.87,)</f>
        <v>30602</v>
      </c>
      <c r="AD19" s="280">
        <f>ROUND('4=3 |FIT15 '!AD19*0.87,)</f>
        <v>29689</v>
      </c>
      <c r="AE19" s="280">
        <f>ROUND('4=3 |FIT15 '!AE19*0.87,)</f>
        <v>29689</v>
      </c>
      <c r="AF19" s="280">
        <f>ROUND('4=3 |FIT15 '!AF19*0.87,)</f>
        <v>29689</v>
      </c>
      <c r="AG19" s="280">
        <f>ROUND('4=3 |FIT15 '!AG19*0.87,)</f>
        <v>29689</v>
      </c>
      <c r="AH19" s="280">
        <f>ROUND('4=3 |FIT15 '!AH19*0.87,)</f>
        <v>29689</v>
      </c>
      <c r="AI19" s="280">
        <f>ROUND('4=3 |FIT15 '!AI19*0.87,)</f>
        <v>30146</v>
      </c>
      <c r="AJ19" s="280">
        <f>ROUND('4=3 |FIT15 '!AJ19*0.87,)</f>
        <v>30146</v>
      </c>
      <c r="AK19" s="280">
        <f>ROUND('4=3 |FIT15 '!AK19*0.87,)</f>
        <v>29689</v>
      </c>
      <c r="AL19" s="280">
        <f>ROUND('4=3 |FIT15 '!AL19*0.87,)</f>
        <v>37519</v>
      </c>
      <c r="AM19" s="280">
        <f>ROUND('4=3 |FIT15 '!AM19*0.87,)</f>
        <v>37519</v>
      </c>
      <c r="AN19" s="280">
        <f>ROUND('4=3 |FIT15 '!AN19*0.87,)</f>
        <v>37519</v>
      </c>
    </row>
    <row r="20" spans="1:40" x14ac:dyDescent="0.2">
      <c r="A20" s="86" t="s">
        <v>137</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row>
    <row r="21" spans="1:40" x14ac:dyDescent="0.2">
      <c r="A21" s="87" t="s">
        <v>67</v>
      </c>
      <c r="B21" s="280" t="e">
        <f>ROUND('4=3 |FIT15 '!B21*0.87,)</f>
        <v>#REF!</v>
      </c>
      <c r="C21" s="280" t="e">
        <f>ROUND('4=3 |FIT15 '!C21*0.87,)</f>
        <v>#REF!</v>
      </c>
      <c r="D21" s="280" t="e">
        <f>ROUND('4=3 |FIT15 '!D21*0.87,)</f>
        <v>#REF!</v>
      </c>
      <c r="E21" s="280" t="e">
        <f>ROUND('4=3 |FIT15 '!E21*0.87,)</f>
        <v>#REF!</v>
      </c>
      <c r="F21" s="280" t="e">
        <f>ROUND('4=3 |FIT15 '!F21*0.87,)</f>
        <v>#REF!</v>
      </c>
      <c r="G21" s="280">
        <f>ROUND('4=3 |FIT15 '!G21*0.87,)</f>
        <v>48024</v>
      </c>
      <c r="H21" s="280">
        <f>ROUND('4=3 |FIT15 '!H21*0.87,)</f>
        <v>48024</v>
      </c>
      <c r="I21" s="280">
        <f>ROUND('4=3 |FIT15 '!I21*0.87,)</f>
        <v>48024</v>
      </c>
      <c r="J21" s="280">
        <f>ROUND('4=3 |FIT15 '!J21*0.87,)</f>
        <v>46458</v>
      </c>
      <c r="K21" s="280">
        <f>ROUND('4=3 |FIT15 '!K21*0.87,)</f>
        <v>43652</v>
      </c>
      <c r="L21" s="280">
        <f>ROUND('4=3 |FIT15 '!L21*0.87,)</f>
        <v>44109</v>
      </c>
      <c r="M21" s="280">
        <f>ROUND('4=3 |FIT15 '!M21*0.87,)</f>
        <v>43652</v>
      </c>
      <c r="N21" s="280">
        <f>ROUND('4=3 |FIT15 '!N21*0.87,)</f>
        <v>44892</v>
      </c>
      <c r="O21" s="280">
        <f>ROUND('4=3 |FIT15 '!O21*0.87,)</f>
        <v>44892</v>
      </c>
      <c r="P21" s="280">
        <f>ROUND('4=3 |FIT15 '!P21*0.87,)</f>
        <v>42739</v>
      </c>
      <c r="Q21" s="280">
        <f>ROUND('4=3 |FIT15 '!Q21*0.87,)</f>
        <v>42739</v>
      </c>
      <c r="R21" s="280">
        <f>ROUND('4=3 |FIT15 '!R21*0.87,)</f>
        <v>42739</v>
      </c>
      <c r="S21" s="280">
        <f>ROUND('4=3 |FIT15 '!S21*0.87,)</f>
        <v>43196</v>
      </c>
      <c r="T21" s="280">
        <f>ROUND('4=3 |FIT15 '!T21*0.87,)</f>
        <v>42739</v>
      </c>
      <c r="U21" s="280">
        <f>ROUND('4=3 |FIT15 '!U21*0.87,)</f>
        <v>43196</v>
      </c>
      <c r="V21" s="280">
        <f>ROUND('4=3 |FIT15 '!V21*0.87,)</f>
        <v>43196</v>
      </c>
      <c r="W21" s="280">
        <f>ROUND('4=3 |FIT15 '!W21*0.87,)</f>
        <v>43652</v>
      </c>
      <c r="X21" s="280">
        <f>ROUND('4=3 |FIT15 '!X21*0.87,)</f>
        <v>44109</v>
      </c>
      <c r="Y21" s="280">
        <f>ROUND('4=3 |FIT15 '!Y21*0.87,)</f>
        <v>44109</v>
      </c>
      <c r="Z21" s="280">
        <f>ROUND('4=3 |FIT15 '!Z21*0.87,)</f>
        <v>44892</v>
      </c>
      <c r="AA21" s="280">
        <f>ROUND('4=3 |FIT15 '!AA21*0.87,)</f>
        <v>44892</v>
      </c>
      <c r="AB21" s="280">
        <f>ROUND('4=3 |FIT15 '!AB21*0.87,)</f>
        <v>43652</v>
      </c>
      <c r="AC21" s="280">
        <f>ROUND('4=3 |FIT15 '!AC21*0.87,)</f>
        <v>43652</v>
      </c>
      <c r="AD21" s="280">
        <f>ROUND('4=3 |FIT15 '!AD21*0.87,)</f>
        <v>42739</v>
      </c>
      <c r="AE21" s="280">
        <f>ROUND('4=3 |FIT15 '!AE21*0.87,)</f>
        <v>42739</v>
      </c>
      <c r="AF21" s="280">
        <f>ROUND('4=3 |FIT15 '!AF21*0.87,)</f>
        <v>42739</v>
      </c>
      <c r="AG21" s="280">
        <f>ROUND('4=3 |FIT15 '!AG21*0.87,)</f>
        <v>42739</v>
      </c>
      <c r="AH21" s="280">
        <f>ROUND('4=3 |FIT15 '!AH21*0.87,)</f>
        <v>42739</v>
      </c>
      <c r="AI21" s="280">
        <f>ROUND('4=3 |FIT15 '!AI21*0.87,)</f>
        <v>43196</v>
      </c>
      <c r="AJ21" s="280">
        <f>ROUND('4=3 |FIT15 '!AJ21*0.87,)</f>
        <v>43196</v>
      </c>
      <c r="AK21" s="280">
        <f>ROUND('4=3 |FIT15 '!AK21*0.87,)</f>
        <v>42739</v>
      </c>
      <c r="AL21" s="280">
        <f>ROUND('4=3 |FIT15 '!AL21*0.87,)</f>
        <v>53831</v>
      </c>
      <c r="AM21" s="280">
        <f>ROUND('4=3 |FIT15 '!AM21*0.87,)</f>
        <v>53831</v>
      </c>
      <c r="AN21" s="280">
        <f>ROUND('4=3 |FIT15 '!AN21*0.87,)</f>
        <v>53831</v>
      </c>
    </row>
    <row r="22" spans="1:40" x14ac:dyDescent="0.2">
      <c r="A22" s="147"/>
    </row>
    <row r="23" spans="1:40" ht="10.35" customHeight="1" thickBot="1" x14ac:dyDescent="0.25">
      <c r="A23" s="77"/>
    </row>
    <row r="24" spans="1:40" ht="12.75" thickBot="1" x14ac:dyDescent="0.25">
      <c r="A24" s="149" t="s">
        <v>127</v>
      </c>
    </row>
    <row r="25" spans="1:40" x14ac:dyDescent="0.2">
      <c r="A25" s="223" t="s">
        <v>128</v>
      </c>
    </row>
    <row r="26" spans="1:40" x14ac:dyDescent="0.2">
      <c r="A26" s="223" t="s">
        <v>129</v>
      </c>
    </row>
    <row r="27" spans="1:40" ht="12" customHeight="1" x14ac:dyDescent="0.2">
      <c r="A27" s="97" t="s">
        <v>130</v>
      </c>
    </row>
    <row r="28" spans="1:40" x14ac:dyDescent="0.2">
      <c r="A28" s="223" t="s">
        <v>243</v>
      </c>
    </row>
    <row r="29" spans="1:40" ht="11.45" customHeight="1" thickBot="1" x14ac:dyDescent="0.25">
      <c r="A29" s="77"/>
    </row>
    <row r="30" spans="1:40" ht="12.75" thickBot="1" x14ac:dyDescent="0.25">
      <c r="A30" s="248" t="s">
        <v>132</v>
      </c>
    </row>
    <row r="31" spans="1:40" ht="72.75" thickBot="1" x14ac:dyDescent="0.25">
      <c r="A31" s="249" t="s">
        <v>221</v>
      </c>
    </row>
    <row r="32" spans="1:40" ht="12.75" thickBot="1" x14ac:dyDescent="0.25">
      <c r="A32" s="245" t="s">
        <v>218</v>
      </c>
    </row>
    <row r="33" spans="1:1" ht="12.75" thickBot="1" x14ac:dyDescent="0.25">
      <c r="A33" s="199" t="str">
        <f>'4=3 |COMMISSION'!A32</f>
        <v>Период бронирования: 17.09.2025 -  03.12.2025  /  Period of sales: 17.09.2025 -  03.12.2025</v>
      </c>
    </row>
    <row r="34" spans="1:1" ht="12.75" thickBot="1" x14ac:dyDescent="0.25">
      <c r="A34" s="199" t="str">
        <f>'4=3 |COMMISSION'!A33</f>
        <v>Период проживания: 17.09.2025 - 26.10.2025 / 03.11.2025 - 03.12.2025  /  Period of sales: 17.09.2025 - 26.10.2025 / 03.11.2025 - 03.12.2025</v>
      </c>
    </row>
    <row r="35" spans="1:1" ht="12.75" thickBot="1" x14ac:dyDescent="0.25">
      <c r="A35" s="328" t="str">
        <f>'4=3 |COMMISSION'!A34</f>
        <v xml:space="preserve">Тариф не доступен на период 26.10.25 - 02.11.25, включительно </v>
      </c>
    </row>
    <row r="36" spans="1:1" ht="12.75" thickBot="1" x14ac:dyDescent="0.25">
      <c r="A36" s="245" t="s">
        <v>313</v>
      </c>
    </row>
    <row r="37" spans="1:1" x14ac:dyDescent="0.2">
      <c r="A37" s="322" t="s">
        <v>314</v>
      </c>
    </row>
    <row r="38" spans="1:1" x14ac:dyDescent="0.2">
      <c r="A38" s="322" t="s">
        <v>315</v>
      </c>
    </row>
    <row r="39" spans="1:1" ht="12.75" thickBot="1" x14ac:dyDescent="0.25">
      <c r="A39" s="322"/>
    </row>
    <row r="40" spans="1:1" x14ac:dyDescent="0.2">
      <c r="A40" s="314" t="s">
        <v>132</v>
      </c>
    </row>
    <row r="41" spans="1:1" ht="36" x14ac:dyDescent="0.2">
      <c r="A41" s="315" t="s">
        <v>371</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AN41"/>
  <sheetViews>
    <sheetView zoomScaleNormal="100" workbookViewId="0">
      <pane xSplit="1" topLeftCell="J1" activePane="topRight" state="frozen"/>
      <selection activeCell="B1" sqref="B1:C1048576"/>
      <selection pane="topRight" activeCell="B1" sqref="B1:C1048576"/>
    </sheetView>
  </sheetViews>
  <sheetFormatPr defaultColWidth="9" defaultRowHeight="12" x14ac:dyDescent="0.2"/>
  <cols>
    <col min="1" max="1" width="103.140625" style="65" bestFit="1" customWidth="1"/>
    <col min="2" max="9" width="0" style="65" hidden="1" customWidth="1"/>
    <col min="10" max="16384" width="9" style="65"/>
  </cols>
  <sheetData>
    <row r="1" spans="1:40" ht="11.45" customHeight="1" x14ac:dyDescent="0.2">
      <c r="A1" s="83" t="s">
        <v>133</v>
      </c>
    </row>
    <row r="2" spans="1:40" ht="11.45" customHeight="1" x14ac:dyDescent="0.2">
      <c r="A2" s="244" t="s">
        <v>312</v>
      </c>
    </row>
    <row r="3" spans="1:40" ht="10.35" customHeight="1" x14ac:dyDescent="0.2">
      <c r="A3" s="96"/>
    </row>
    <row r="4" spans="1:40" ht="25.5" customHeight="1" x14ac:dyDescent="0.2">
      <c r="A4" s="146" t="s">
        <v>159</v>
      </c>
      <c r="B4" s="183" t="e">
        <f>'4=3 |FIT15 '!B25</f>
        <v>#REF!</v>
      </c>
      <c r="C4" s="183" t="e">
        <f>'4=3 |FIT15 '!C25</f>
        <v>#REF!</v>
      </c>
      <c r="D4" s="183" t="e">
        <f>'4=3 |FIT15 '!D25</f>
        <v>#REF!</v>
      </c>
      <c r="E4" s="183" t="e">
        <f>'4=3 |FIT15 '!E25</f>
        <v>#REF!</v>
      </c>
      <c r="F4" s="183" t="e">
        <f>'4=3 |FIT15 '!F25</f>
        <v>#REF!</v>
      </c>
      <c r="G4" s="183">
        <f>'4=3 |FIT15 '!G25</f>
        <v>45961</v>
      </c>
      <c r="H4" s="183">
        <f>'4=3 |FIT15 '!H25</f>
        <v>45962</v>
      </c>
      <c r="I4" s="183">
        <f>'4=3 |FIT15 '!I25</f>
        <v>45963</v>
      </c>
      <c r="J4" s="183">
        <f>'4=3 |FIT15 '!J25</f>
        <v>45964</v>
      </c>
      <c r="K4" s="183">
        <f>'4=3 |FIT15 '!K25</f>
        <v>45965</v>
      </c>
      <c r="L4" s="183">
        <f>'4=3 |FIT15 '!L25</f>
        <v>45966</v>
      </c>
      <c r="M4" s="183">
        <f>'4=3 |FIT15 '!M25</f>
        <v>45967</v>
      </c>
      <c r="N4" s="183">
        <f>'4=3 |FIT15 '!N25</f>
        <v>45968</v>
      </c>
      <c r="O4" s="183">
        <f>'4=3 |FIT15 '!O25</f>
        <v>45969</v>
      </c>
      <c r="P4" s="183">
        <f>'4=3 |FIT15 '!P25</f>
        <v>45970</v>
      </c>
      <c r="Q4" s="183">
        <f>'4=3 |FIT15 '!Q25</f>
        <v>45971</v>
      </c>
      <c r="R4" s="183">
        <f>'4=3 |FIT15 '!R25</f>
        <v>45972</v>
      </c>
      <c r="S4" s="183">
        <f>'4=3 |FIT15 '!S25</f>
        <v>45973</v>
      </c>
      <c r="T4" s="183">
        <f>'4=3 |FIT15 '!T25</f>
        <v>45974</v>
      </c>
      <c r="U4" s="183">
        <f>'4=3 |FIT15 '!U25</f>
        <v>45975</v>
      </c>
      <c r="V4" s="183">
        <f>'4=3 |FIT15 '!V25</f>
        <v>45976</v>
      </c>
      <c r="W4" s="183">
        <f>'4=3 |FIT15 '!W25</f>
        <v>45977</v>
      </c>
      <c r="X4" s="183">
        <f>'4=3 |FIT15 '!X25</f>
        <v>45978</v>
      </c>
      <c r="Y4" s="183">
        <f>'4=3 |FIT15 '!Y25</f>
        <v>45979</v>
      </c>
      <c r="Z4" s="183">
        <f>'4=3 |FIT15 '!Z25</f>
        <v>45980</v>
      </c>
      <c r="AA4" s="183">
        <f>'4=3 |FIT15 '!AA25</f>
        <v>45981</v>
      </c>
      <c r="AB4" s="183">
        <f>'4=3 |FIT15 '!AB25</f>
        <v>45982</v>
      </c>
      <c r="AC4" s="183">
        <f>'4=3 |FIT15 '!AC25</f>
        <v>45983</v>
      </c>
      <c r="AD4" s="183">
        <f>'4=3 |FIT15 '!AD25</f>
        <v>45984</v>
      </c>
      <c r="AE4" s="183">
        <f>'4=3 |FIT15 '!AE25</f>
        <v>45985</v>
      </c>
      <c r="AF4" s="183">
        <f>'4=3 |FIT15 '!AF25</f>
        <v>45986</v>
      </c>
      <c r="AG4" s="183">
        <f>'4=3 |FIT15 '!AG25</f>
        <v>45987</v>
      </c>
      <c r="AH4" s="183">
        <f>'4=3 |FIT15 '!AH25</f>
        <v>45988</v>
      </c>
      <c r="AI4" s="183">
        <f>'4=3 |FIT15 '!AI25</f>
        <v>45989</v>
      </c>
      <c r="AJ4" s="183">
        <f>'4=3 |FIT15 '!AJ25</f>
        <v>45990</v>
      </c>
      <c r="AK4" s="183">
        <f>'4=3 |FIT15 '!AK25</f>
        <v>45991</v>
      </c>
      <c r="AL4" s="183">
        <f>'4=3 |FIT15 '!AL25</f>
        <v>45992</v>
      </c>
      <c r="AM4" s="183">
        <f>'4=3 |FIT15 '!AM25</f>
        <v>45993</v>
      </c>
      <c r="AN4" s="183">
        <f>'4=3 |FIT15 '!AN25</f>
        <v>45994</v>
      </c>
    </row>
    <row r="5" spans="1:40" s="34" customFormat="1" ht="24.6" customHeight="1" x14ac:dyDescent="0.2">
      <c r="A5" s="67" t="s">
        <v>124</v>
      </c>
      <c r="B5" s="185" t="e">
        <f>'4=3 |FIT15 '!B26</f>
        <v>#REF!</v>
      </c>
      <c r="C5" s="185" t="e">
        <f>'4=3 |FIT15 '!C26</f>
        <v>#REF!</v>
      </c>
      <c r="D5" s="185" t="e">
        <f>'4=3 |FIT15 '!D26</f>
        <v>#REF!</v>
      </c>
      <c r="E5" s="185" t="e">
        <f>'4=3 |FIT15 '!E26</f>
        <v>#REF!</v>
      </c>
      <c r="F5" s="185" t="e">
        <f>'4=3 |FIT15 '!F26</f>
        <v>#REF!</v>
      </c>
      <c r="G5" s="185">
        <f>'4=3 |FIT15 '!G26</f>
        <v>45961</v>
      </c>
      <c r="H5" s="185">
        <f>'4=3 |FIT15 '!H26</f>
        <v>45962</v>
      </c>
      <c r="I5" s="185">
        <f>'4=3 |FIT15 '!I26</f>
        <v>45963</v>
      </c>
      <c r="J5" s="185">
        <f>'4=3 |FIT15 '!J26</f>
        <v>45964</v>
      </c>
      <c r="K5" s="185">
        <f>'4=3 |FIT15 '!K26</f>
        <v>45965</v>
      </c>
      <c r="L5" s="185">
        <f>'4=3 |FIT15 '!L26</f>
        <v>45966</v>
      </c>
      <c r="M5" s="185">
        <f>'4=3 |FIT15 '!M26</f>
        <v>45967</v>
      </c>
      <c r="N5" s="185">
        <f>'4=3 |FIT15 '!N26</f>
        <v>45968</v>
      </c>
      <c r="O5" s="185">
        <f>'4=3 |FIT15 '!O26</f>
        <v>45969</v>
      </c>
      <c r="P5" s="185">
        <f>'4=3 |FIT15 '!P26</f>
        <v>45970</v>
      </c>
      <c r="Q5" s="185">
        <f>'4=3 |FIT15 '!Q26</f>
        <v>45971</v>
      </c>
      <c r="R5" s="185">
        <f>'4=3 |FIT15 '!R26</f>
        <v>45972</v>
      </c>
      <c r="S5" s="185">
        <f>'4=3 |FIT15 '!S26</f>
        <v>45973</v>
      </c>
      <c r="T5" s="185">
        <f>'4=3 |FIT15 '!T26</f>
        <v>45974</v>
      </c>
      <c r="U5" s="185">
        <f>'4=3 |FIT15 '!U26</f>
        <v>45975</v>
      </c>
      <c r="V5" s="185">
        <f>'4=3 |FIT15 '!V26</f>
        <v>45976</v>
      </c>
      <c r="W5" s="185">
        <f>'4=3 |FIT15 '!W26</f>
        <v>45977</v>
      </c>
      <c r="X5" s="185">
        <f>'4=3 |FIT15 '!X26</f>
        <v>45978</v>
      </c>
      <c r="Y5" s="185">
        <f>'4=3 |FIT15 '!Y26</f>
        <v>45979</v>
      </c>
      <c r="Z5" s="185">
        <f>'4=3 |FIT15 '!Z26</f>
        <v>45980</v>
      </c>
      <c r="AA5" s="185">
        <f>'4=3 |FIT15 '!AA26</f>
        <v>45981</v>
      </c>
      <c r="AB5" s="185">
        <f>'4=3 |FIT15 '!AB26</f>
        <v>45982</v>
      </c>
      <c r="AC5" s="185">
        <f>'4=3 |FIT15 '!AC26</f>
        <v>45983</v>
      </c>
      <c r="AD5" s="185">
        <f>'4=3 |FIT15 '!AD26</f>
        <v>45984</v>
      </c>
      <c r="AE5" s="185">
        <f>'4=3 |FIT15 '!AE26</f>
        <v>45985</v>
      </c>
      <c r="AF5" s="185">
        <f>'4=3 |FIT15 '!AF26</f>
        <v>45986</v>
      </c>
      <c r="AG5" s="185">
        <f>'4=3 |FIT15 '!AG26</f>
        <v>45987</v>
      </c>
      <c r="AH5" s="185">
        <f>'4=3 |FIT15 '!AH26</f>
        <v>45988</v>
      </c>
      <c r="AI5" s="185">
        <f>'4=3 |FIT15 '!AI26</f>
        <v>45989</v>
      </c>
      <c r="AJ5" s="185">
        <f>'4=3 |FIT15 '!AJ26</f>
        <v>45990</v>
      </c>
      <c r="AK5" s="185">
        <f>'4=3 |FIT15 '!AK26</f>
        <v>45991</v>
      </c>
      <c r="AL5" s="185">
        <f>'4=3 |FIT15 '!AL26</f>
        <v>45992</v>
      </c>
      <c r="AM5" s="185">
        <f>'4=3 |FIT15 '!AM26</f>
        <v>45993</v>
      </c>
      <c r="AN5" s="185">
        <f>'4=3 |FIT15 '!AN26</f>
        <v>45994</v>
      </c>
    </row>
    <row r="6" spans="1:40" x14ac:dyDescent="0.2">
      <c r="A6" s="86" t="s">
        <v>135</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row>
    <row r="7" spans="1:40" x14ac:dyDescent="0.2">
      <c r="A7" s="87">
        <v>1</v>
      </c>
      <c r="B7" s="280" t="e">
        <f>ROUND('4=3 |FIT15 '!B7*0.87,)+25</f>
        <v>#REF!</v>
      </c>
      <c r="C7" s="280" t="e">
        <f>ROUND('4=3 |FIT15 '!C7*0.87,)+25</f>
        <v>#REF!</v>
      </c>
      <c r="D7" s="280" t="e">
        <f>ROUND('4=3 |FIT15 '!D7*0.87,)+25</f>
        <v>#REF!</v>
      </c>
      <c r="E7" s="280" t="e">
        <f>ROUND('4=3 |FIT15 '!E7*0.87,)+25</f>
        <v>#REF!</v>
      </c>
      <c r="F7" s="280" t="e">
        <f>ROUND('4=3 |FIT15 '!F7*0.87,)+25</f>
        <v>#REF!</v>
      </c>
      <c r="G7" s="280">
        <f>ROUND('4=3 |FIT15 '!G7*0.87,)+25</f>
        <v>10922</v>
      </c>
      <c r="H7" s="280">
        <f>ROUND('4=3 |FIT15 '!H7*0.87,)+25</f>
        <v>10922</v>
      </c>
      <c r="I7" s="280">
        <f>ROUND('4=3 |FIT15 '!I7*0.87,)+25</f>
        <v>10922</v>
      </c>
      <c r="J7" s="280">
        <f>ROUND('4=3 |FIT15 '!J7*0.87,)+25</f>
        <v>9356</v>
      </c>
      <c r="K7" s="280">
        <f>ROUND('4=3 |FIT15 '!K7*0.87,)+25</f>
        <v>6550</v>
      </c>
      <c r="L7" s="280">
        <f>ROUND('4=3 |FIT15 '!L7*0.87,)+25</f>
        <v>7007</v>
      </c>
      <c r="M7" s="280">
        <f>ROUND('4=3 |FIT15 '!M7*0.87,)+25</f>
        <v>6550</v>
      </c>
      <c r="N7" s="280">
        <f>ROUND('4=3 |FIT15 '!N7*0.87,)+25</f>
        <v>7790</v>
      </c>
      <c r="O7" s="280">
        <f>ROUND('4=3 |FIT15 '!O7*0.87,)+25</f>
        <v>7790</v>
      </c>
      <c r="P7" s="280">
        <f>ROUND('4=3 |FIT15 '!P7*0.87,)+25</f>
        <v>5637</v>
      </c>
      <c r="Q7" s="280">
        <f>ROUND('4=3 |FIT15 '!Q7*0.87,)+25</f>
        <v>5637</v>
      </c>
      <c r="R7" s="280">
        <f>ROUND('4=3 |FIT15 '!R7*0.87,)+25</f>
        <v>5637</v>
      </c>
      <c r="S7" s="280">
        <f>ROUND('4=3 |FIT15 '!S7*0.87,)+25</f>
        <v>6093</v>
      </c>
      <c r="T7" s="280">
        <f>ROUND('4=3 |FIT15 '!T7*0.87,)+25</f>
        <v>5637</v>
      </c>
      <c r="U7" s="280">
        <f>ROUND('4=3 |FIT15 '!U7*0.87,)+25</f>
        <v>6093</v>
      </c>
      <c r="V7" s="280">
        <f>ROUND('4=3 |FIT15 '!V7*0.87,)+25</f>
        <v>6093</v>
      </c>
      <c r="W7" s="280">
        <f>ROUND('4=3 |FIT15 '!W7*0.87,)+25</f>
        <v>6550</v>
      </c>
      <c r="X7" s="280">
        <f>ROUND('4=3 |FIT15 '!X7*0.87,)+25</f>
        <v>7007</v>
      </c>
      <c r="Y7" s="280">
        <f>ROUND('4=3 |FIT15 '!Y7*0.87,)+25</f>
        <v>7007</v>
      </c>
      <c r="Z7" s="280">
        <f>ROUND('4=3 |FIT15 '!Z7*0.87,)+25</f>
        <v>7790</v>
      </c>
      <c r="AA7" s="280">
        <f>ROUND('4=3 |FIT15 '!AA7*0.87,)+25</f>
        <v>7790</v>
      </c>
      <c r="AB7" s="280">
        <f>ROUND('4=3 |FIT15 '!AB7*0.87,)+25</f>
        <v>6550</v>
      </c>
      <c r="AC7" s="280">
        <f>ROUND('4=3 |FIT15 '!AC7*0.87,)+25</f>
        <v>6550</v>
      </c>
      <c r="AD7" s="280">
        <f>ROUND('4=3 |FIT15 '!AD7*0.87,)+25</f>
        <v>5637</v>
      </c>
      <c r="AE7" s="280">
        <f>ROUND('4=3 |FIT15 '!AE7*0.87,)+25</f>
        <v>5637</v>
      </c>
      <c r="AF7" s="280">
        <f>ROUND('4=3 |FIT15 '!AF7*0.87,)+25</f>
        <v>5637</v>
      </c>
      <c r="AG7" s="280">
        <f>ROUND('4=3 |FIT15 '!AG7*0.87,)+25</f>
        <v>5637</v>
      </c>
      <c r="AH7" s="280">
        <f>ROUND('4=3 |FIT15 '!AH7*0.87,)+25</f>
        <v>5637</v>
      </c>
      <c r="AI7" s="280">
        <f>ROUND('4=3 |FIT15 '!AI7*0.87,)+25</f>
        <v>6093</v>
      </c>
      <c r="AJ7" s="280">
        <f>ROUND('4=3 |FIT15 '!AJ7*0.87,)+25</f>
        <v>6093</v>
      </c>
      <c r="AK7" s="280">
        <f>ROUND('4=3 |FIT15 '!AK7*0.87,)+25</f>
        <v>5637</v>
      </c>
      <c r="AL7" s="280">
        <f>ROUND('4=3 |FIT15 '!AL7*0.87,)+25</f>
        <v>6942</v>
      </c>
      <c r="AM7" s="280">
        <f>ROUND('4=3 |FIT15 '!AM7*0.87,)+25</f>
        <v>6942</v>
      </c>
      <c r="AN7" s="280">
        <f>ROUND('4=3 |FIT15 '!AN7*0.87,)+25</f>
        <v>6942</v>
      </c>
    </row>
    <row r="8" spans="1:40" x14ac:dyDescent="0.2">
      <c r="A8" s="87">
        <v>2</v>
      </c>
      <c r="B8" s="280" t="e">
        <f>ROUND('4=3 |FIT15 '!B8*0.87,)+25</f>
        <v>#REF!</v>
      </c>
      <c r="C8" s="280" t="e">
        <f>ROUND('4=3 |FIT15 '!C8*0.87,)+25</f>
        <v>#REF!</v>
      </c>
      <c r="D8" s="280" t="e">
        <f>ROUND('4=3 |FIT15 '!D8*0.87,)+25</f>
        <v>#REF!</v>
      </c>
      <c r="E8" s="280" t="e">
        <f>ROUND('4=3 |FIT15 '!E8*0.87,)+25</f>
        <v>#REF!</v>
      </c>
      <c r="F8" s="280" t="e">
        <f>ROUND('4=3 |FIT15 '!F8*0.87,)+25</f>
        <v>#REF!</v>
      </c>
      <c r="G8" s="280">
        <f>ROUND('4=3 |FIT15 '!G8*0.87,)+25</f>
        <v>12162</v>
      </c>
      <c r="H8" s="280">
        <f>ROUND('4=3 |FIT15 '!H8*0.87,)+25</f>
        <v>12162</v>
      </c>
      <c r="I8" s="280">
        <f>ROUND('4=3 |FIT15 '!I8*0.87,)+25</f>
        <v>12162</v>
      </c>
      <c r="J8" s="280">
        <f>ROUND('4=3 |FIT15 '!J8*0.87,)+25</f>
        <v>10596</v>
      </c>
      <c r="K8" s="280">
        <f>ROUND('4=3 |FIT15 '!K8*0.87,)+25</f>
        <v>7790</v>
      </c>
      <c r="L8" s="280">
        <f>ROUND('4=3 |FIT15 '!L8*0.87,)+25</f>
        <v>8247</v>
      </c>
      <c r="M8" s="280">
        <f>ROUND('4=3 |FIT15 '!M8*0.87,)+25</f>
        <v>7790</v>
      </c>
      <c r="N8" s="280">
        <f>ROUND('4=3 |FIT15 '!N8*0.87,)+25</f>
        <v>9030</v>
      </c>
      <c r="O8" s="280">
        <f>ROUND('4=3 |FIT15 '!O8*0.87,)+25</f>
        <v>9030</v>
      </c>
      <c r="P8" s="280">
        <f>ROUND('4=3 |FIT15 '!P8*0.87,)+25</f>
        <v>6876</v>
      </c>
      <c r="Q8" s="280">
        <f>ROUND('4=3 |FIT15 '!Q8*0.87,)+25</f>
        <v>6876</v>
      </c>
      <c r="R8" s="280">
        <f>ROUND('4=3 |FIT15 '!R8*0.87,)+25</f>
        <v>6876</v>
      </c>
      <c r="S8" s="280">
        <f>ROUND('4=3 |FIT15 '!S8*0.87,)+25</f>
        <v>7333</v>
      </c>
      <c r="T8" s="280">
        <f>ROUND('4=3 |FIT15 '!T8*0.87,)+25</f>
        <v>6876</v>
      </c>
      <c r="U8" s="280">
        <f>ROUND('4=3 |FIT15 '!U8*0.87,)+25</f>
        <v>7333</v>
      </c>
      <c r="V8" s="280">
        <f>ROUND('4=3 |FIT15 '!V8*0.87,)+25</f>
        <v>7333</v>
      </c>
      <c r="W8" s="280">
        <f>ROUND('4=3 |FIT15 '!W8*0.87,)+25</f>
        <v>7790</v>
      </c>
      <c r="X8" s="280">
        <f>ROUND('4=3 |FIT15 '!X8*0.87,)+25</f>
        <v>8247</v>
      </c>
      <c r="Y8" s="280">
        <f>ROUND('4=3 |FIT15 '!Y8*0.87,)+25</f>
        <v>8247</v>
      </c>
      <c r="Z8" s="280">
        <f>ROUND('4=3 |FIT15 '!Z8*0.87,)+25</f>
        <v>9030</v>
      </c>
      <c r="AA8" s="280">
        <f>ROUND('4=3 |FIT15 '!AA8*0.87,)+25</f>
        <v>9030</v>
      </c>
      <c r="AB8" s="280">
        <f>ROUND('4=3 |FIT15 '!AB8*0.87,)+25</f>
        <v>7790</v>
      </c>
      <c r="AC8" s="280">
        <f>ROUND('4=3 |FIT15 '!AC8*0.87,)+25</f>
        <v>7790</v>
      </c>
      <c r="AD8" s="280">
        <f>ROUND('4=3 |FIT15 '!AD8*0.87,)+25</f>
        <v>6876</v>
      </c>
      <c r="AE8" s="280">
        <f>ROUND('4=3 |FIT15 '!AE8*0.87,)+25</f>
        <v>6876</v>
      </c>
      <c r="AF8" s="280">
        <f>ROUND('4=3 |FIT15 '!AF8*0.87,)+25</f>
        <v>6876</v>
      </c>
      <c r="AG8" s="280">
        <f>ROUND('4=3 |FIT15 '!AG8*0.87,)+25</f>
        <v>6876</v>
      </c>
      <c r="AH8" s="280">
        <f>ROUND('4=3 |FIT15 '!AH8*0.87,)+25</f>
        <v>6876</v>
      </c>
      <c r="AI8" s="280">
        <f>ROUND('4=3 |FIT15 '!AI8*0.87,)+25</f>
        <v>7333</v>
      </c>
      <c r="AJ8" s="280">
        <f>ROUND('4=3 |FIT15 '!AJ8*0.87,)+25</f>
        <v>7333</v>
      </c>
      <c r="AK8" s="280">
        <f>ROUND('4=3 |FIT15 '!AK8*0.87,)+25</f>
        <v>6876</v>
      </c>
      <c r="AL8" s="280">
        <f>ROUND('4=3 |FIT15 '!AL8*0.87,)+25</f>
        <v>8181</v>
      </c>
      <c r="AM8" s="280">
        <f>ROUND('4=3 |FIT15 '!AM8*0.87,)+25</f>
        <v>8181</v>
      </c>
      <c r="AN8" s="280">
        <f>ROUND('4=3 |FIT15 '!AN8*0.87,)+25</f>
        <v>8181</v>
      </c>
    </row>
    <row r="9" spans="1:40" x14ac:dyDescent="0.2">
      <c r="A9" s="95" t="s">
        <v>143</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row>
    <row r="10" spans="1:40" x14ac:dyDescent="0.2">
      <c r="A10" s="87">
        <v>1</v>
      </c>
      <c r="B10" s="280" t="e">
        <f>ROUND('4=3 |FIT15 '!B10*0.87,)+25</f>
        <v>#REF!</v>
      </c>
      <c r="C10" s="280" t="e">
        <f>ROUND('4=3 |FIT15 '!C10*0.87,)+25</f>
        <v>#REF!</v>
      </c>
      <c r="D10" s="280" t="e">
        <f>ROUND('4=3 |FIT15 '!D10*0.87,)+25</f>
        <v>#REF!</v>
      </c>
      <c r="E10" s="280" t="e">
        <f>ROUND('4=3 |FIT15 '!E10*0.87,)+25</f>
        <v>#REF!</v>
      </c>
      <c r="F10" s="280" t="e">
        <f>ROUND('4=3 |FIT15 '!F10*0.87,)+25</f>
        <v>#REF!</v>
      </c>
      <c r="G10" s="280">
        <f>ROUND('4=3 |FIT15 '!G10*0.87,)+25</f>
        <v>12227</v>
      </c>
      <c r="H10" s="280">
        <f>ROUND('4=3 |FIT15 '!H10*0.87,)+25</f>
        <v>12227</v>
      </c>
      <c r="I10" s="280">
        <f>ROUND('4=3 |FIT15 '!I10*0.87,)+25</f>
        <v>12227</v>
      </c>
      <c r="J10" s="280">
        <f>ROUND('4=3 |FIT15 '!J10*0.87,)+25</f>
        <v>10661</v>
      </c>
      <c r="K10" s="280">
        <f>ROUND('4=3 |FIT15 '!K10*0.87,)+25</f>
        <v>7855</v>
      </c>
      <c r="L10" s="280">
        <f>ROUND('4=3 |FIT15 '!L10*0.87,)+25</f>
        <v>8312</v>
      </c>
      <c r="M10" s="280">
        <f>ROUND('4=3 |FIT15 '!M10*0.87,)+25</f>
        <v>7855</v>
      </c>
      <c r="N10" s="280">
        <f>ROUND('4=3 |FIT15 '!N10*0.87,)+25</f>
        <v>9095</v>
      </c>
      <c r="O10" s="280">
        <f>ROUND('4=3 |FIT15 '!O10*0.87,)+25</f>
        <v>9095</v>
      </c>
      <c r="P10" s="280">
        <f>ROUND('4=3 |FIT15 '!P10*0.87,)+25</f>
        <v>6942</v>
      </c>
      <c r="Q10" s="280">
        <f>ROUND('4=3 |FIT15 '!Q10*0.87,)+25</f>
        <v>6942</v>
      </c>
      <c r="R10" s="280">
        <f>ROUND('4=3 |FIT15 '!R10*0.87,)+25</f>
        <v>6942</v>
      </c>
      <c r="S10" s="280">
        <f>ROUND('4=3 |FIT15 '!S10*0.87,)+25</f>
        <v>7398</v>
      </c>
      <c r="T10" s="280">
        <f>ROUND('4=3 |FIT15 '!T10*0.87,)+25</f>
        <v>6942</v>
      </c>
      <c r="U10" s="280">
        <f>ROUND('4=3 |FIT15 '!U10*0.87,)+25</f>
        <v>7398</v>
      </c>
      <c r="V10" s="280">
        <f>ROUND('4=3 |FIT15 '!V10*0.87,)+25</f>
        <v>7398</v>
      </c>
      <c r="W10" s="280">
        <f>ROUND('4=3 |FIT15 '!W10*0.87,)+25</f>
        <v>7855</v>
      </c>
      <c r="X10" s="280">
        <f>ROUND('4=3 |FIT15 '!X10*0.87,)+25</f>
        <v>8312</v>
      </c>
      <c r="Y10" s="280">
        <f>ROUND('4=3 |FIT15 '!Y10*0.87,)+25</f>
        <v>8312</v>
      </c>
      <c r="Z10" s="280">
        <f>ROUND('4=3 |FIT15 '!Z10*0.87,)+25</f>
        <v>9095</v>
      </c>
      <c r="AA10" s="280">
        <f>ROUND('4=3 |FIT15 '!AA10*0.87,)+25</f>
        <v>9095</v>
      </c>
      <c r="AB10" s="280">
        <f>ROUND('4=3 |FIT15 '!AB10*0.87,)+25</f>
        <v>7855</v>
      </c>
      <c r="AC10" s="280">
        <f>ROUND('4=3 |FIT15 '!AC10*0.87,)+25</f>
        <v>7855</v>
      </c>
      <c r="AD10" s="280">
        <f>ROUND('4=3 |FIT15 '!AD10*0.87,)+25</f>
        <v>6942</v>
      </c>
      <c r="AE10" s="280">
        <f>ROUND('4=3 |FIT15 '!AE10*0.87,)+25</f>
        <v>6942</v>
      </c>
      <c r="AF10" s="280">
        <f>ROUND('4=3 |FIT15 '!AF10*0.87,)+25</f>
        <v>6942</v>
      </c>
      <c r="AG10" s="280">
        <f>ROUND('4=3 |FIT15 '!AG10*0.87,)+25</f>
        <v>6942</v>
      </c>
      <c r="AH10" s="280">
        <f>ROUND('4=3 |FIT15 '!AH10*0.87,)+25</f>
        <v>6942</v>
      </c>
      <c r="AI10" s="280">
        <f>ROUND('4=3 |FIT15 '!AI10*0.87,)+25</f>
        <v>7398</v>
      </c>
      <c r="AJ10" s="280">
        <f>ROUND('4=3 |FIT15 '!AJ10*0.87,)+25</f>
        <v>7398</v>
      </c>
      <c r="AK10" s="280">
        <f>ROUND('4=3 |FIT15 '!AK10*0.87,)+25</f>
        <v>6942</v>
      </c>
      <c r="AL10" s="280">
        <f>ROUND('4=3 |FIT15 '!AL10*0.87,)+25</f>
        <v>8899</v>
      </c>
      <c r="AM10" s="280">
        <f>ROUND('4=3 |FIT15 '!AM10*0.87,)+25</f>
        <v>8899</v>
      </c>
      <c r="AN10" s="280">
        <f>ROUND('4=3 |FIT15 '!AN10*0.87,)+25</f>
        <v>8899</v>
      </c>
    </row>
    <row r="11" spans="1:40" x14ac:dyDescent="0.2">
      <c r="A11" s="87">
        <v>2</v>
      </c>
      <c r="B11" s="280" t="e">
        <f>ROUND('4=3 |FIT15 '!B11*0.87,)+25</f>
        <v>#REF!</v>
      </c>
      <c r="C11" s="280" t="e">
        <f>ROUND('4=3 |FIT15 '!C11*0.87,)+25</f>
        <v>#REF!</v>
      </c>
      <c r="D11" s="280" t="e">
        <f>ROUND('4=3 |FIT15 '!D11*0.87,)+25</f>
        <v>#REF!</v>
      </c>
      <c r="E11" s="280" t="e">
        <f>ROUND('4=3 |FIT15 '!E11*0.87,)+25</f>
        <v>#REF!</v>
      </c>
      <c r="F11" s="280" t="e">
        <f>ROUND('4=3 |FIT15 '!F11*0.87,)+25</f>
        <v>#REF!</v>
      </c>
      <c r="G11" s="280">
        <f>ROUND('4=3 |FIT15 '!G11*0.87,)+25</f>
        <v>13467</v>
      </c>
      <c r="H11" s="280">
        <f>ROUND('4=3 |FIT15 '!H11*0.87,)+25</f>
        <v>13467</v>
      </c>
      <c r="I11" s="280">
        <f>ROUND('4=3 |FIT15 '!I11*0.87,)+25</f>
        <v>13467</v>
      </c>
      <c r="J11" s="280">
        <f>ROUND('4=3 |FIT15 '!J11*0.87,)+25</f>
        <v>11901</v>
      </c>
      <c r="K11" s="280">
        <f>ROUND('4=3 |FIT15 '!K11*0.87,)+25</f>
        <v>9095</v>
      </c>
      <c r="L11" s="280">
        <f>ROUND('4=3 |FIT15 '!L11*0.87,)+25</f>
        <v>9552</v>
      </c>
      <c r="M11" s="280">
        <f>ROUND('4=3 |FIT15 '!M11*0.87,)+25</f>
        <v>9095</v>
      </c>
      <c r="N11" s="280">
        <f>ROUND('4=3 |FIT15 '!N11*0.87,)+25</f>
        <v>10335</v>
      </c>
      <c r="O11" s="280">
        <f>ROUND('4=3 |FIT15 '!O11*0.87,)+25</f>
        <v>10335</v>
      </c>
      <c r="P11" s="280">
        <f>ROUND('4=3 |FIT15 '!P11*0.87,)+25</f>
        <v>8181</v>
      </c>
      <c r="Q11" s="280">
        <f>ROUND('4=3 |FIT15 '!Q11*0.87,)+25</f>
        <v>8181</v>
      </c>
      <c r="R11" s="280">
        <f>ROUND('4=3 |FIT15 '!R11*0.87,)+25</f>
        <v>8181</v>
      </c>
      <c r="S11" s="280">
        <f>ROUND('4=3 |FIT15 '!S11*0.87,)+25</f>
        <v>8638</v>
      </c>
      <c r="T11" s="280">
        <f>ROUND('4=3 |FIT15 '!T11*0.87,)+25</f>
        <v>8181</v>
      </c>
      <c r="U11" s="280">
        <f>ROUND('4=3 |FIT15 '!U11*0.87,)+25</f>
        <v>8638</v>
      </c>
      <c r="V11" s="280">
        <f>ROUND('4=3 |FIT15 '!V11*0.87,)+25</f>
        <v>8638</v>
      </c>
      <c r="W11" s="280">
        <f>ROUND('4=3 |FIT15 '!W11*0.87,)+25</f>
        <v>9095</v>
      </c>
      <c r="X11" s="280">
        <f>ROUND('4=3 |FIT15 '!X11*0.87,)+25</f>
        <v>9552</v>
      </c>
      <c r="Y11" s="280">
        <f>ROUND('4=3 |FIT15 '!Y11*0.87,)+25</f>
        <v>9552</v>
      </c>
      <c r="Z11" s="280">
        <f>ROUND('4=3 |FIT15 '!Z11*0.87,)+25</f>
        <v>10335</v>
      </c>
      <c r="AA11" s="280">
        <f>ROUND('4=3 |FIT15 '!AA11*0.87,)+25</f>
        <v>10335</v>
      </c>
      <c r="AB11" s="280">
        <f>ROUND('4=3 |FIT15 '!AB11*0.87,)+25</f>
        <v>9095</v>
      </c>
      <c r="AC11" s="280">
        <f>ROUND('4=3 |FIT15 '!AC11*0.87,)+25</f>
        <v>9095</v>
      </c>
      <c r="AD11" s="280">
        <f>ROUND('4=3 |FIT15 '!AD11*0.87,)+25</f>
        <v>8181</v>
      </c>
      <c r="AE11" s="280">
        <f>ROUND('4=3 |FIT15 '!AE11*0.87,)+25</f>
        <v>8181</v>
      </c>
      <c r="AF11" s="280">
        <f>ROUND('4=3 |FIT15 '!AF11*0.87,)+25</f>
        <v>8181</v>
      </c>
      <c r="AG11" s="280">
        <f>ROUND('4=3 |FIT15 '!AG11*0.87,)+25</f>
        <v>8181</v>
      </c>
      <c r="AH11" s="280">
        <f>ROUND('4=3 |FIT15 '!AH11*0.87,)+25</f>
        <v>8181</v>
      </c>
      <c r="AI11" s="280">
        <f>ROUND('4=3 |FIT15 '!AI11*0.87,)+25</f>
        <v>8638</v>
      </c>
      <c r="AJ11" s="280">
        <f>ROUND('4=3 |FIT15 '!AJ11*0.87,)+25</f>
        <v>8638</v>
      </c>
      <c r="AK11" s="280">
        <f>ROUND('4=3 |FIT15 '!AK11*0.87,)+25</f>
        <v>8181</v>
      </c>
      <c r="AL11" s="280">
        <f>ROUND('4=3 |FIT15 '!AL11*0.87,)+25</f>
        <v>10139</v>
      </c>
      <c r="AM11" s="280">
        <f>ROUND('4=3 |FIT15 '!AM11*0.87,)+25</f>
        <v>10139</v>
      </c>
      <c r="AN11" s="280">
        <f>ROUND('4=3 |FIT15 '!AN11*0.87,)+25</f>
        <v>10139</v>
      </c>
    </row>
    <row r="12" spans="1:40" x14ac:dyDescent="0.2">
      <c r="A12" s="86" t="s">
        <v>134</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row>
    <row r="13" spans="1:40" x14ac:dyDescent="0.2">
      <c r="A13" s="88">
        <v>1</v>
      </c>
      <c r="B13" s="280" t="e">
        <f>ROUND('4=3 |FIT15 '!B13*0.87,)+25</f>
        <v>#REF!</v>
      </c>
      <c r="C13" s="280" t="e">
        <f>ROUND('4=3 |FIT15 '!C13*0.87,)+25</f>
        <v>#REF!</v>
      </c>
      <c r="D13" s="280" t="e">
        <f>ROUND('4=3 |FIT15 '!D13*0.87,)+25</f>
        <v>#REF!</v>
      </c>
      <c r="E13" s="280" t="e">
        <f>ROUND('4=3 |FIT15 '!E13*0.87,)+25</f>
        <v>#REF!</v>
      </c>
      <c r="F13" s="280" t="e">
        <f>ROUND('4=3 |FIT15 '!F13*0.87,)+25</f>
        <v>#REF!</v>
      </c>
      <c r="G13" s="280">
        <f>ROUND('4=3 |FIT15 '!G13*0.87,)+25</f>
        <v>16794</v>
      </c>
      <c r="H13" s="280">
        <f>ROUND('4=3 |FIT15 '!H13*0.87,)+25</f>
        <v>16794</v>
      </c>
      <c r="I13" s="280">
        <f>ROUND('4=3 |FIT15 '!I13*0.87,)+25</f>
        <v>16794</v>
      </c>
      <c r="J13" s="280">
        <f>ROUND('4=3 |FIT15 '!J13*0.87,)+25</f>
        <v>15228</v>
      </c>
      <c r="K13" s="280">
        <f>ROUND('4=3 |FIT15 '!K13*0.87,)+25</f>
        <v>12423</v>
      </c>
      <c r="L13" s="280">
        <f>ROUND('4=3 |FIT15 '!L13*0.87,)+25</f>
        <v>12879</v>
      </c>
      <c r="M13" s="280">
        <f>ROUND('4=3 |FIT15 '!M13*0.87,)+25</f>
        <v>12423</v>
      </c>
      <c r="N13" s="280">
        <f>ROUND('4=3 |FIT15 '!N13*0.87,)+25</f>
        <v>13662</v>
      </c>
      <c r="O13" s="280">
        <f>ROUND('4=3 |FIT15 '!O13*0.87,)+25</f>
        <v>13662</v>
      </c>
      <c r="P13" s="280">
        <f>ROUND('4=3 |FIT15 '!P13*0.87,)+25</f>
        <v>11509</v>
      </c>
      <c r="Q13" s="280">
        <f>ROUND('4=3 |FIT15 '!Q13*0.87,)+25</f>
        <v>11509</v>
      </c>
      <c r="R13" s="280">
        <f>ROUND('4=3 |FIT15 '!R13*0.87,)+25</f>
        <v>11509</v>
      </c>
      <c r="S13" s="280">
        <f>ROUND('4=3 |FIT15 '!S13*0.87,)+25</f>
        <v>11966</v>
      </c>
      <c r="T13" s="280">
        <f>ROUND('4=3 |FIT15 '!T13*0.87,)+25</f>
        <v>11509</v>
      </c>
      <c r="U13" s="280">
        <f>ROUND('4=3 |FIT15 '!U13*0.87,)+25</f>
        <v>11966</v>
      </c>
      <c r="V13" s="280">
        <f>ROUND('4=3 |FIT15 '!V13*0.87,)+25</f>
        <v>11966</v>
      </c>
      <c r="W13" s="280">
        <f>ROUND('4=3 |FIT15 '!W13*0.87,)+25</f>
        <v>12423</v>
      </c>
      <c r="X13" s="280">
        <f>ROUND('4=3 |FIT15 '!X13*0.87,)+25</f>
        <v>12879</v>
      </c>
      <c r="Y13" s="280">
        <f>ROUND('4=3 |FIT15 '!Y13*0.87,)+25</f>
        <v>12879</v>
      </c>
      <c r="Z13" s="280">
        <f>ROUND('4=3 |FIT15 '!Z13*0.87,)+25</f>
        <v>13662</v>
      </c>
      <c r="AA13" s="280">
        <f>ROUND('4=3 |FIT15 '!AA13*0.87,)+25</f>
        <v>13662</v>
      </c>
      <c r="AB13" s="280">
        <f>ROUND('4=3 |FIT15 '!AB13*0.87,)+25</f>
        <v>12423</v>
      </c>
      <c r="AC13" s="280">
        <f>ROUND('4=3 |FIT15 '!AC13*0.87,)+25</f>
        <v>12423</v>
      </c>
      <c r="AD13" s="280">
        <f>ROUND('4=3 |FIT15 '!AD13*0.87,)+25</f>
        <v>11509</v>
      </c>
      <c r="AE13" s="280">
        <f>ROUND('4=3 |FIT15 '!AE13*0.87,)+25</f>
        <v>11509</v>
      </c>
      <c r="AF13" s="280">
        <f>ROUND('4=3 |FIT15 '!AF13*0.87,)+25</f>
        <v>11509</v>
      </c>
      <c r="AG13" s="280">
        <f>ROUND('4=3 |FIT15 '!AG13*0.87,)+25</f>
        <v>11509</v>
      </c>
      <c r="AH13" s="280">
        <f>ROUND('4=3 |FIT15 '!AH13*0.87,)+25</f>
        <v>11509</v>
      </c>
      <c r="AI13" s="280">
        <f>ROUND('4=3 |FIT15 '!AI13*0.87,)+25</f>
        <v>11966</v>
      </c>
      <c r="AJ13" s="280">
        <f>ROUND('4=3 |FIT15 '!AJ13*0.87,)+25</f>
        <v>11966</v>
      </c>
      <c r="AK13" s="280">
        <f>ROUND('4=3 |FIT15 '!AK13*0.87,)+25</f>
        <v>11509</v>
      </c>
      <c r="AL13" s="280">
        <f>ROUND('4=3 |FIT15 '!AL13*0.87,)+25</f>
        <v>12814</v>
      </c>
      <c r="AM13" s="280">
        <f>ROUND('4=3 |FIT15 '!AM13*0.87,)+25</f>
        <v>12814</v>
      </c>
      <c r="AN13" s="280">
        <f>ROUND('4=3 |FIT15 '!AN13*0.87,)+25</f>
        <v>12814</v>
      </c>
    </row>
    <row r="14" spans="1:40" x14ac:dyDescent="0.2">
      <c r="A14" s="88">
        <v>2</v>
      </c>
      <c r="B14" s="280" t="e">
        <f>ROUND('4=3 |FIT15 '!B14*0.87,)+25</f>
        <v>#REF!</v>
      </c>
      <c r="C14" s="280" t="e">
        <f>ROUND('4=3 |FIT15 '!C14*0.87,)+25</f>
        <v>#REF!</v>
      </c>
      <c r="D14" s="280" t="e">
        <f>ROUND('4=3 |FIT15 '!D14*0.87,)+25</f>
        <v>#REF!</v>
      </c>
      <c r="E14" s="280" t="e">
        <f>ROUND('4=3 |FIT15 '!E14*0.87,)+25</f>
        <v>#REF!</v>
      </c>
      <c r="F14" s="280" t="e">
        <f>ROUND('4=3 |FIT15 '!F14*0.87,)+25</f>
        <v>#REF!</v>
      </c>
      <c r="G14" s="280">
        <f>ROUND('4=3 |FIT15 '!G14*0.87,)+25</f>
        <v>18034</v>
      </c>
      <c r="H14" s="280">
        <f>ROUND('4=3 |FIT15 '!H14*0.87,)+25</f>
        <v>18034</v>
      </c>
      <c r="I14" s="280">
        <f>ROUND('4=3 |FIT15 '!I14*0.87,)+25</f>
        <v>18034</v>
      </c>
      <c r="J14" s="280">
        <f>ROUND('4=3 |FIT15 '!J14*0.87,)+25</f>
        <v>16468</v>
      </c>
      <c r="K14" s="280">
        <f>ROUND('4=3 |FIT15 '!K14*0.87,)+25</f>
        <v>13662</v>
      </c>
      <c r="L14" s="280">
        <f>ROUND('4=3 |FIT15 '!L14*0.87,)+25</f>
        <v>14119</v>
      </c>
      <c r="M14" s="280">
        <f>ROUND('4=3 |FIT15 '!M14*0.87,)+25</f>
        <v>13662</v>
      </c>
      <c r="N14" s="280">
        <f>ROUND('4=3 |FIT15 '!N14*0.87,)+25</f>
        <v>14902</v>
      </c>
      <c r="O14" s="280">
        <f>ROUND('4=3 |FIT15 '!O14*0.87,)+25</f>
        <v>14902</v>
      </c>
      <c r="P14" s="280">
        <f>ROUND('4=3 |FIT15 '!P14*0.87,)+25</f>
        <v>12749</v>
      </c>
      <c r="Q14" s="280">
        <f>ROUND('4=3 |FIT15 '!Q14*0.87,)+25</f>
        <v>12749</v>
      </c>
      <c r="R14" s="280">
        <f>ROUND('4=3 |FIT15 '!R14*0.87,)+25</f>
        <v>12749</v>
      </c>
      <c r="S14" s="280">
        <f>ROUND('4=3 |FIT15 '!S14*0.87,)+25</f>
        <v>13206</v>
      </c>
      <c r="T14" s="280">
        <f>ROUND('4=3 |FIT15 '!T14*0.87,)+25</f>
        <v>12749</v>
      </c>
      <c r="U14" s="280">
        <f>ROUND('4=3 |FIT15 '!U14*0.87,)+25</f>
        <v>13206</v>
      </c>
      <c r="V14" s="280">
        <f>ROUND('4=3 |FIT15 '!V14*0.87,)+25</f>
        <v>13206</v>
      </c>
      <c r="W14" s="280">
        <f>ROUND('4=3 |FIT15 '!W14*0.87,)+25</f>
        <v>13662</v>
      </c>
      <c r="X14" s="280">
        <f>ROUND('4=3 |FIT15 '!X14*0.87,)+25</f>
        <v>14119</v>
      </c>
      <c r="Y14" s="280">
        <f>ROUND('4=3 |FIT15 '!Y14*0.87,)+25</f>
        <v>14119</v>
      </c>
      <c r="Z14" s="280">
        <f>ROUND('4=3 |FIT15 '!Z14*0.87,)+25</f>
        <v>14902</v>
      </c>
      <c r="AA14" s="280">
        <f>ROUND('4=3 |FIT15 '!AA14*0.87,)+25</f>
        <v>14902</v>
      </c>
      <c r="AB14" s="280">
        <f>ROUND('4=3 |FIT15 '!AB14*0.87,)+25</f>
        <v>13662</v>
      </c>
      <c r="AC14" s="280">
        <f>ROUND('4=3 |FIT15 '!AC14*0.87,)+25</f>
        <v>13662</v>
      </c>
      <c r="AD14" s="280">
        <f>ROUND('4=3 |FIT15 '!AD14*0.87,)+25</f>
        <v>12749</v>
      </c>
      <c r="AE14" s="280">
        <f>ROUND('4=3 |FIT15 '!AE14*0.87,)+25</f>
        <v>12749</v>
      </c>
      <c r="AF14" s="280">
        <f>ROUND('4=3 |FIT15 '!AF14*0.87,)+25</f>
        <v>12749</v>
      </c>
      <c r="AG14" s="280">
        <f>ROUND('4=3 |FIT15 '!AG14*0.87,)+25</f>
        <v>12749</v>
      </c>
      <c r="AH14" s="280">
        <f>ROUND('4=3 |FIT15 '!AH14*0.87,)+25</f>
        <v>12749</v>
      </c>
      <c r="AI14" s="280">
        <f>ROUND('4=3 |FIT15 '!AI14*0.87,)+25</f>
        <v>13206</v>
      </c>
      <c r="AJ14" s="280">
        <f>ROUND('4=3 |FIT15 '!AJ14*0.87,)+25</f>
        <v>13206</v>
      </c>
      <c r="AK14" s="280">
        <f>ROUND('4=3 |FIT15 '!AK14*0.87,)+25</f>
        <v>12749</v>
      </c>
      <c r="AL14" s="280">
        <f>ROUND('4=3 |FIT15 '!AL14*0.87,)+25</f>
        <v>14054</v>
      </c>
      <c r="AM14" s="280">
        <f>ROUND('4=3 |FIT15 '!AM14*0.87,)+25</f>
        <v>14054</v>
      </c>
      <c r="AN14" s="280">
        <f>ROUND('4=3 |FIT15 '!AN14*0.87,)+25</f>
        <v>14054</v>
      </c>
    </row>
    <row r="15" spans="1:40" x14ac:dyDescent="0.2">
      <c r="A15" s="86" t="s">
        <v>136</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row>
    <row r="16" spans="1:40" x14ac:dyDescent="0.2">
      <c r="A16" s="88">
        <v>1</v>
      </c>
      <c r="B16" s="280" t="e">
        <f>ROUND('4=3 |FIT15 '!B16*0.87,)+25</f>
        <v>#REF!</v>
      </c>
      <c r="C16" s="280" t="e">
        <f>ROUND('4=3 |FIT15 '!C16*0.87,)+25</f>
        <v>#REF!</v>
      </c>
      <c r="D16" s="280" t="e">
        <f>ROUND('4=3 |FIT15 '!D16*0.87,)+25</f>
        <v>#REF!</v>
      </c>
      <c r="E16" s="280" t="e">
        <f>ROUND('4=3 |FIT15 '!E16*0.87,)+25</f>
        <v>#REF!</v>
      </c>
      <c r="F16" s="280" t="e">
        <f>ROUND('4=3 |FIT15 '!F16*0.87,)+25</f>
        <v>#REF!</v>
      </c>
      <c r="G16" s="280">
        <f>ROUND('4=3 |FIT15 '!G16*0.87,)+25</f>
        <v>20057</v>
      </c>
      <c r="H16" s="280">
        <f>ROUND('4=3 |FIT15 '!H16*0.87,)+25</f>
        <v>20057</v>
      </c>
      <c r="I16" s="280">
        <f>ROUND('4=3 |FIT15 '!I16*0.87,)+25</f>
        <v>20057</v>
      </c>
      <c r="J16" s="280">
        <f>ROUND('4=3 |FIT15 '!J16*0.87,)+25</f>
        <v>18491</v>
      </c>
      <c r="K16" s="280">
        <f>ROUND('4=3 |FIT15 '!K16*0.87,)+25</f>
        <v>15685</v>
      </c>
      <c r="L16" s="280">
        <f>ROUND('4=3 |FIT15 '!L16*0.87,)+25</f>
        <v>16142</v>
      </c>
      <c r="M16" s="280">
        <f>ROUND('4=3 |FIT15 '!M16*0.87,)+25</f>
        <v>15685</v>
      </c>
      <c r="N16" s="280">
        <f>ROUND('4=3 |FIT15 '!N16*0.87,)+25</f>
        <v>16925</v>
      </c>
      <c r="O16" s="280">
        <f>ROUND('4=3 |FIT15 '!O16*0.87,)+25</f>
        <v>16925</v>
      </c>
      <c r="P16" s="280">
        <f>ROUND('4=3 |FIT15 '!P16*0.87,)+25</f>
        <v>14772</v>
      </c>
      <c r="Q16" s="280">
        <f>ROUND('4=3 |FIT15 '!Q16*0.87,)+25</f>
        <v>14772</v>
      </c>
      <c r="R16" s="280">
        <f>ROUND('4=3 |FIT15 '!R16*0.87,)+25</f>
        <v>14772</v>
      </c>
      <c r="S16" s="280">
        <f>ROUND('4=3 |FIT15 '!S16*0.87,)+25</f>
        <v>15228</v>
      </c>
      <c r="T16" s="280">
        <f>ROUND('4=3 |FIT15 '!T16*0.87,)+25</f>
        <v>14772</v>
      </c>
      <c r="U16" s="280">
        <f>ROUND('4=3 |FIT15 '!U16*0.87,)+25</f>
        <v>15228</v>
      </c>
      <c r="V16" s="280">
        <f>ROUND('4=3 |FIT15 '!V16*0.87,)+25</f>
        <v>15228</v>
      </c>
      <c r="W16" s="280">
        <f>ROUND('4=3 |FIT15 '!W16*0.87,)+25</f>
        <v>15685</v>
      </c>
      <c r="X16" s="280">
        <f>ROUND('4=3 |FIT15 '!X16*0.87,)+25</f>
        <v>16142</v>
      </c>
      <c r="Y16" s="280">
        <f>ROUND('4=3 |FIT15 '!Y16*0.87,)+25</f>
        <v>16142</v>
      </c>
      <c r="Z16" s="280">
        <f>ROUND('4=3 |FIT15 '!Z16*0.87,)+25</f>
        <v>16925</v>
      </c>
      <c r="AA16" s="280">
        <f>ROUND('4=3 |FIT15 '!AA16*0.87,)+25</f>
        <v>16925</v>
      </c>
      <c r="AB16" s="280">
        <f>ROUND('4=3 |FIT15 '!AB16*0.87,)+25</f>
        <v>15685</v>
      </c>
      <c r="AC16" s="280">
        <f>ROUND('4=3 |FIT15 '!AC16*0.87,)+25</f>
        <v>15685</v>
      </c>
      <c r="AD16" s="280">
        <f>ROUND('4=3 |FIT15 '!AD16*0.87,)+25</f>
        <v>14772</v>
      </c>
      <c r="AE16" s="280">
        <f>ROUND('4=3 |FIT15 '!AE16*0.87,)+25</f>
        <v>14772</v>
      </c>
      <c r="AF16" s="280">
        <f>ROUND('4=3 |FIT15 '!AF16*0.87,)+25</f>
        <v>14772</v>
      </c>
      <c r="AG16" s="280">
        <f>ROUND('4=3 |FIT15 '!AG16*0.87,)+25</f>
        <v>14772</v>
      </c>
      <c r="AH16" s="280">
        <f>ROUND('4=3 |FIT15 '!AH16*0.87,)+25</f>
        <v>14772</v>
      </c>
      <c r="AI16" s="280">
        <f>ROUND('4=3 |FIT15 '!AI16*0.87,)+25</f>
        <v>15228</v>
      </c>
      <c r="AJ16" s="280">
        <f>ROUND('4=3 |FIT15 '!AJ16*0.87,)+25</f>
        <v>15228</v>
      </c>
      <c r="AK16" s="280">
        <f>ROUND('4=3 |FIT15 '!AK16*0.87,)+25</f>
        <v>14772</v>
      </c>
      <c r="AL16" s="280">
        <f>ROUND('4=3 |FIT15 '!AL16*0.87,)+25</f>
        <v>16077</v>
      </c>
      <c r="AM16" s="280">
        <f>ROUND('4=3 |FIT15 '!AM16*0.87,)+25</f>
        <v>16077</v>
      </c>
      <c r="AN16" s="280">
        <f>ROUND('4=3 |FIT15 '!AN16*0.87,)+25</f>
        <v>16077</v>
      </c>
    </row>
    <row r="17" spans="1:40" x14ac:dyDescent="0.2">
      <c r="A17" s="88">
        <v>2</v>
      </c>
      <c r="B17" s="280" t="e">
        <f>ROUND('4=3 |FIT15 '!B17*0.87,)+25</f>
        <v>#REF!</v>
      </c>
      <c r="C17" s="280" t="e">
        <f>ROUND('4=3 |FIT15 '!C17*0.87,)+25</f>
        <v>#REF!</v>
      </c>
      <c r="D17" s="280" t="e">
        <f>ROUND('4=3 |FIT15 '!D17*0.87,)+25</f>
        <v>#REF!</v>
      </c>
      <c r="E17" s="280" t="e">
        <f>ROUND('4=3 |FIT15 '!E17*0.87,)+25</f>
        <v>#REF!</v>
      </c>
      <c r="F17" s="280" t="e">
        <f>ROUND('4=3 |FIT15 '!F17*0.87,)+25</f>
        <v>#REF!</v>
      </c>
      <c r="G17" s="280">
        <f>ROUND('4=3 |FIT15 '!G17*0.87,)+25</f>
        <v>21297</v>
      </c>
      <c r="H17" s="280">
        <f>ROUND('4=3 |FIT15 '!H17*0.87,)+25</f>
        <v>21297</v>
      </c>
      <c r="I17" s="280">
        <f>ROUND('4=3 |FIT15 '!I17*0.87,)+25</f>
        <v>21297</v>
      </c>
      <c r="J17" s="280">
        <f>ROUND('4=3 |FIT15 '!J17*0.87,)+25</f>
        <v>19731</v>
      </c>
      <c r="K17" s="280">
        <f>ROUND('4=3 |FIT15 '!K17*0.87,)+25</f>
        <v>16925</v>
      </c>
      <c r="L17" s="280">
        <f>ROUND('4=3 |FIT15 '!L17*0.87,)+25</f>
        <v>17382</v>
      </c>
      <c r="M17" s="280">
        <f>ROUND('4=3 |FIT15 '!M17*0.87,)+25</f>
        <v>16925</v>
      </c>
      <c r="N17" s="280">
        <f>ROUND('4=3 |FIT15 '!N17*0.87,)+25</f>
        <v>18165</v>
      </c>
      <c r="O17" s="280">
        <f>ROUND('4=3 |FIT15 '!O17*0.87,)+25</f>
        <v>18165</v>
      </c>
      <c r="P17" s="280">
        <f>ROUND('4=3 |FIT15 '!P17*0.87,)+25</f>
        <v>16011</v>
      </c>
      <c r="Q17" s="280">
        <f>ROUND('4=3 |FIT15 '!Q17*0.87,)+25</f>
        <v>16011</v>
      </c>
      <c r="R17" s="280">
        <f>ROUND('4=3 |FIT15 '!R17*0.87,)+25</f>
        <v>16011</v>
      </c>
      <c r="S17" s="280">
        <f>ROUND('4=3 |FIT15 '!S17*0.87,)+25</f>
        <v>16468</v>
      </c>
      <c r="T17" s="280">
        <f>ROUND('4=3 |FIT15 '!T17*0.87,)+25</f>
        <v>16011</v>
      </c>
      <c r="U17" s="280">
        <f>ROUND('4=3 |FIT15 '!U17*0.87,)+25</f>
        <v>16468</v>
      </c>
      <c r="V17" s="280">
        <f>ROUND('4=3 |FIT15 '!V17*0.87,)+25</f>
        <v>16468</v>
      </c>
      <c r="W17" s="280">
        <f>ROUND('4=3 |FIT15 '!W17*0.87,)+25</f>
        <v>16925</v>
      </c>
      <c r="X17" s="280">
        <f>ROUND('4=3 |FIT15 '!X17*0.87,)+25</f>
        <v>17382</v>
      </c>
      <c r="Y17" s="280">
        <f>ROUND('4=3 |FIT15 '!Y17*0.87,)+25</f>
        <v>17382</v>
      </c>
      <c r="Z17" s="280">
        <f>ROUND('4=3 |FIT15 '!Z17*0.87,)+25</f>
        <v>18165</v>
      </c>
      <c r="AA17" s="280">
        <f>ROUND('4=3 |FIT15 '!AA17*0.87,)+25</f>
        <v>18165</v>
      </c>
      <c r="AB17" s="280">
        <f>ROUND('4=3 |FIT15 '!AB17*0.87,)+25</f>
        <v>16925</v>
      </c>
      <c r="AC17" s="280">
        <f>ROUND('4=3 |FIT15 '!AC17*0.87,)+25</f>
        <v>16925</v>
      </c>
      <c r="AD17" s="280">
        <f>ROUND('4=3 |FIT15 '!AD17*0.87,)+25</f>
        <v>16011</v>
      </c>
      <c r="AE17" s="280">
        <f>ROUND('4=3 |FIT15 '!AE17*0.87,)+25</f>
        <v>16011</v>
      </c>
      <c r="AF17" s="280">
        <f>ROUND('4=3 |FIT15 '!AF17*0.87,)+25</f>
        <v>16011</v>
      </c>
      <c r="AG17" s="280">
        <f>ROUND('4=3 |FIT15 '!AG17*0.87,)+25</f>
        <v>16011</v>
      </c>
      <c r="AH17" s="280">
        <f>ROUND('4=3 |FIT15 '!AH17*0.87,)+25</f>
        <v>16011</v>
      </c>
      <c r="AI17" s="280">
        <f>ROUND('4=3 |FIT15 '!AI17*0.87,)+25</f>
        <v>16468</v>
      </c>
      <c r="AJ17" s="280">
        <f>ROUND('4=3 |FIT15 '!AJ17*0.87,)+25</f>
        <v>16468</v>
      </c>
      <c r="AK17" s="280">
        <f>ROUND('4=3 |FIT15 '!AK17*0.87,)+25</f>
        <v>16011</v>
      </c>
      <c r="AL17" s="280">
        <f>ROUND('4=3 |FIT15 '!AL17*0.87,)+25</f>
        <v>17316</v>
      </c>
      <c r="AM17" s="280">
        <f>ROUND('4=3 |FIT15 '!AM17*0.87,)+25</f>
        <v>17316</v>
      </c>
      <c r="AN17" s="280">
        <f>ROUND('4=3 |FIT15 '!AN17*0.87,)+25</f>
        <v>17316</v>
      </c>
    </row>
    <row r="18" spans="1:40" x14ac:dyDescent="0.2">
      <c r="A18" s="86" t="s">
        <v>138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row>
    <row r="19" spans="1:40" x14ac:dyDescent="0.2">
      <c r="A19" s="87" t="s">
        <v>78</v>
      </c>
      <c r="B19" s="280" t="e">
        <f>ROUND('4=3 |FIT15 '!B19*0.87,)+25</f>
        <v>#REF!</v>
      </c>
      <c r="C19" s="280" t="e">
        <f>ROUND('4=3 |FIT15 '!C19*0.87,)+25</f>
        <v>#REF!</v>
      </c>
      <c r="D19" s="280" t="e">
        <f>ROUND('4=3 |FIT15 '!D19*0.87,)+25</f>
        <v>#REF!</v>
      </c>
      <c r="E19" s="280" t="e">
        <f>ROUND('4=3 |FIT15 '!E19*0.87,)+25</f>
        <v>#REF!</v>
      </c>
      <c r="F19" s="280" t="e">
        <f>ROUND('4=3 |FIT15 '!F19*0.87,)+25</f>
        <v>#REF!</v>
      </c>
      <c r="G19" s="280">
        <f>ROUND('4=3 |FIT15 '!G19*0.87,)+25</f>
        <v>34999</v>
      </c>
      <c r="H19" s="280">
        <f>ROUND('4=3 |FIT15 '!H19*0.87,)+25</f>
        <v>34999</v>
      </c>
      <c r="I19" s="280">
        <f>ROUND('4=3 |FIT15 '!I19*0.87,)+25</f>
        <v>34999</v>
      </c>
      <c r="J19" s="280">
        <f>ROUND('4=3 |FIT15 '!J19*0.87,)+25</f>
        <v>33433</v>
      </c>
      <c r="K19" s="280">
        <f>ROUND('4=3 |FIT15 '!K19*0.87,)+25</f>
        <v>30627</v>
      </c>
      <c r="L19" s="280">
        <f>ROUND('4=3 |FIT15 '!L19*0.87,)+25</f>
        <v>31084</v>
      </c>
      <c r="M19" s="280">
        <f>ROUND('4=3 |FIT15 '!M19*0.87,)+25</f>
        <v>30627</v>
      </c>
      <c r="N19" s="280">
        <f>ROUND('4=3 |FIT15 '!N19*0.87,)+25</f>
        <v>31867</v>
      </c>
      <c r="O19" s="280">
        <f>ROUND('4=3 |FIT15 '!O19*0.87,)+25</f>
        <v>31867</v>
      </c>
      <c r="P19" s="280">
        <f>ROUND('4=3 |FIT15 '!P19*0.87,)+25</f>
        <v>29714</v>
      </c>
      <c r="Q19" s="280">
        <f>ROUND('4=3 |FIT15 '!Q19*0.87,)+25</f>
        <v>29714</v>
      </c>
      <c r="R19" s="280">
        <f>ROUND('4=3 |FIT15 '!R19*0.87,)+25</f>
        <v>29714</v>
      </c>
      <c r="S19" s="280">
        <f>ROUND('4=3 |FIT15 '!S19*0.87,)+25</f>
        <v>30171</v>
      </c>
      <c r="T19" s="280">
        <f>ROUND('4=3 |FIT15 '!T19*0.87,)+25</f>
        <v>29714</v>
      </c>
      <c r="U19" s="280">
        <f>ROUND('4=3 |FIT15 '!U19*0.87,)+25</f>
        <v>30171</v>
      </c>
      <c r="V19" s="280">
        <f>ROUND('4=3 |FIT15 '!V19*0.87,)+25</f>
        <v>30171</v>
      </c>
      <c r="W19" s="280">
        <f>ROUND('4=3 |FIT15 '!W19*0.87,)+25</f>
        <v>30627</v>
      </c>
      <c r="X19" s="280">
        <f>ROUND('4=3 |FIT15 '!X19*0.87,)+25</f>
        <v>31084</v>
      </c>
      <c r="Y19" s="280">
        <f>ROUND('4=3 |FIT15 '!Y19*0.87,)+25</f>
        <v>31084</v>
      </c>
      <c r="Z19" s="280">
        <f>ROUND('4=3 |FIT15 '!Z19*0.87,)+25</f>
        <v>31867</v>
      </c>
      <c r="AA19" s="280">
        <f>ROUND('4=3 |FIT15 '!AA19*0.87,)+25</f>
        <v>31867</v>
      </c>
      <c r="AB19" s="280">
        <f>ROUND('4=3 |FIT15 '!AB19*0.87,)+25</f>
        <v>30627</v>
      </c>
      <c r="AC19" s="280">
        <f>ROUND('4=3 |FIT15 '!AC19*0.87,)+25</f>
        <v>30627</v>
      </c>
      <c r="AD19" s="280">
        <f>ROUND('4=3 |FIT15 '!AD19*0.87,)+25</f>
        <v>29714</v>
      </c>
      <c r="AE19" s="280">
        <f>ROUND('4=3 |FIT15 '!AE19*0.87,)+25</f>
        <v>29714</v>
      </c>
      <c r="AF19" s="280">
        <f>ROUND('4=3 |FIT15 '!AF19*0.87,)+25</f>
        <v>29714</v>
      </c>
      <c r="AG19" s="280">
        <f>ROUND('4=3 |FIT15 '!AG19*0.87,)+25</f>
        <v>29714</v>
      </c>
      <c r="AH19" s="280">
        <f>ROUND('4=3 |FIT15 '!AH19*0.87,)+25</f>
        <v>29714</v>
      </c>
      <c r="AI19" s="280">
        <f>ROUND('4=3 |FIT15 '!AI19*0.87,)+25</f>
        <v>30171</v>
      </c>
      <c r="AJ19" s="280">
        <f>ROUND('4=3 |FIT15 '!AJ19*0.87,)+25</f>
        <v>30171</v>
      </c>
      <c r="AK19" s="280">
        <f>ROUND('4=3 |FIT15 '!AK19*0.87,)+25</f>
        <v>29714</v>
      </c>
      <c r="AL19" s="280">
        <f>ROUND('4=3 |FIT15 '!AL19*0.87,)+25</f>
        <v>37544</v>
      </c>
      <c r="AM19" s="280">
        <f>ROUND('4=3 |FIT15 '!AM19*0.87,)+25</f>
        <v>37544</v>
      </c>
      <c r="AN19" s="280">
        <f>ROUND('4=3 |FIT15 '!AN19*0.87,)+25</f>
        <v>37544</v>
      </c>
    </row>
    <row r="20" spans="1:40" x14ac:dyDescent="0.2">
      <c r="A20" s="86" t="s">
        <v>137</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row>
    <row r="21" spans="1:40" x14ac:dyDescent="0.2">
      <c r="A21" s="87" t="s">
        <v>67</v>
      </c>
      <c r="B21" s="280" t="e">
        <f>ROUND('4=3 |FIT15 '!B21*0.87,)+25</f>
        <v>#REF!</v>
      </c>
      <c r="C21" s="280" t="e">
        <f>ROUND('4=3 |FIT15 '!C21*0.87,)+25</f>
        <v>#REF!</v>
      </c>
      <c r="D21" s="280" t="e">
        <f>ROUND('4=3 |FIT15 '!D21*0.87,)+25</f>
        <v>#REF!</v>
      </c>
      <c r="E21" s="280" t="e">
        <f>ROUND('4=3 |FIT15 '!E21*0.87,)+25</f>
        <v>#REF!</v>
      </c>
      <c r="F21" s="280" t="e">
        <f>ROUND('4=3 |FIT15 '!F21*0.87,)+25</f>
        <v>#REF!</v>
      </c>
      <c r="G21" s="280">
        <f>ROUND('4=3 |FIT15 '!G21*0.87,)+25</f>
        <v>48049</v>
      </c>
      <c r="H21" s="280">
        <f>ROUND('4=3 |FIT15 '!H21*0.87,)+25</f>
        <v>48049</v>
      </c>
      <c r="I21" s="280">
        <f>ROUND('4=3 |FIT15 '!I21*0.87,)+25</f>
        <v>48049</v>
      </c>
      <c r="J21" s="280">
        <f>ROUND('4=3 |FIT15 '!J21*0.87,)+25</f>
        <v>46483</v>
      </c>
      <c r="K21" s="280">
        <f>ROUND('4=3 |FIT15 '!K21*0.87,)+25</f>
        <v>43677</v>
      </c>
      <c r="L21" s="280">
        <f>ROUND('4=3 |FIT15 '!L21*0.87,)+25</f>
        <v>44134</v>
      </c>
      <c r="M21" s="280">
        <f>ROUND('4=3 |FIT15 '!M21*0.87,)+25</f>
        <v>43677</v>
      </c>
      <c r="N21" s="280">
        <f>ROUND('4=3 |FIT15 '!N21*0.87,)+25</f>
        <v>44917</v>
      </c>
      <c r="O21" s="280">
        <f>ROUND('4=3 |FIT15 '!O21*0.87,)+25</f>
        <v>44917</v>
      </c>
      <c r="P21" s="280">
        <f>ROUND('4=3 |FIT15 '!P21*0.87,)+25</f>
        <v>42764</v>
      </c>
      <c r="Q21" s="280">
        <f>ROUND('4=3 |FIT15 '!Q21*0.87,)+25</f>
        <v>42764</v>
      </c>
      <c r="R21" s="280">
        <f>ROUND('4=3 |FIT15 '!R21*0.87,)+25</f>
        <v>42764</v>
      </c>
      <c r="S21" s="280">
        <f>ROUND('4=3 |FIT15 '!S21*0.87,)+25</f>
        <v>43221</v>
      </c>
      <c r="T21" s="280">
        <f>ROUND('4=3 |FIT15 '!T21*0.87,)+25</f>
        <v>42764</v>
      </c>
      <c r="U21" s="280">
        <f>ROUND('4=3 |FIT15 '!U21*0.87,)+25</f>
        <v>43221</v>
      </c>
      <c r="V21" s="280">
        <f>ROUND('4=3 |FIT15 '!V21*0.87,)+25</f>
        <v>43221</v>
      </c>
      <c r="W21" s="280">
        <f>ROUND('4=3 |FIT15 '!W21*0.87,)+25</f>
        <v>43677</v>
      </c>
      <c r="X21" s="280">
        <f>ROUND('4=3 |FIT15 '!X21*0.87,)+25</f>
        <v>44134</v>
      </c>
      <c r="Y21" s="280">
        <f>ROUND('4=3 |FIT15 '!Y21*0.87,)+25</f>
        <v>44134</v>
      </c>
      <c r="Z21" s="280">
        <f>ROUND('4=3 |FIT15 '!Z21*0.87,)+25</f>
        <v>44917</v>
      </c>
      <c r="AA21" s="280">
        <f>ROUND('4=3 |FIT15 '!AA21*0.87,)+25</f>
        <v>44917</v>
      </c>
      <c r="AB21" s="280">
        <f>ROUND('4=3 |FIT15 '!AB21*0.87,)+25</f>
        <v>43677</v>
      </c>
      <c r="AC21" s="280">
        <f>ROUND('4=3 |FIT15 '!AC21*0.87,)+25</f>
        <v>43677</v>
      </c>
      <c r="AD21" s="280">
        <f>ROUND('4=3 |FIT15 '!AD21*0.87,)+25</f>
        <v>42764</v>
      </c>
      <c r="AE21" s="280">
        <f>ROUND('4=3 |FIT15 '!AE21*0.87,)+25</f>
        <v>42764</v>
      </c>
      <c r="AF21" s="280">
        <f>ROUND('4=3 |FIT15 '!AF21*0.87,)+25</f>
        <v>42764</v>
      </c>
      <c r="AG21" s="280">
        <f>ROUND('4=3 |FIT15 '!AG21*0.87,)+25</f>
        <v>42764</v>
      </c>
      <c r="AH21" s="280">
        <f>ROUND('4=3 |FIT15 '!AH21*0.87,)+25</f>
        <v>42764</v>
      </c>
      <c r="AI21" s="280">
        <f>ROUND('4=3 |FIT15 '!AI21*0.87,)+25</f>
        <v>43221</v>
      </c>
      <c r="AJ21" s="280">
        <f>ROUND('4=3 |FIT15 '!AJ21*0.87,)+25</f>
        <v>43221</v>
      </c>
      <c r="AK21" s="280">
        <f>ROUND('4=3 |FIT15 '!AK21*0.87,)+25</f>
        <v>42764</v>
      </c>
      <c r="AL21" s="280">
        <f>ROUND('4=3 |FIT15 '!AL21*0.87,)+25</f>
        <v>53856</v>
      </c>
      <c r="AM21" s="280">
        <f>ROUND('4=3 |FIT15 '!AM21*0.87,)+25</f>
        <v>53856</v>
      </c>
      <c r="AN21" s="280">
        <f>ROUND('4=3 |FIT15 '!AN21*0.87,)+25</f>
        <v>53856</v>
      </c>
    </row>
    <row r="22" spans="1:40" x14ac:dyDescent="0.2">
      <c r="A22" s="147"/>
    </row>
    <row r="23" spans="1:40" ht="10.35" customHeight="1" thickBot="1" x14ac:dyDescent="0.25">
      <c r="A23" s="77"/>
    </row>
    <row r="24" spans="1:40" ht="12.75" thickBot="1" x14ac:dyDescent="0.25">
      <c r="A24" s="149" t="s">
        <v>127</v>
      </c>
    </row>
    <row r="25" spans="1:40" x14ac:dyDescent="0.2">
      <c r="A25" s="223" t="s">
        <v>128</v>
      </c>
    </row>
    <row r="26" spans="1:40" x14ac:dyDescent="0.2">
      <c r="A26" s="223" t="s">
        <v>129</v>
      </c>
    </row>
    <row r="27" spans="1:40" ht="12" customHeight="1" x14ac:dyDescent="0.2">
      <c r="A27" s="97" t="s">
        <v>130</v>
      </c>
    </row>
    <row r="28" spans="1:40" x14ac:dyDescent="0.2">
      <c r="A28" s="223" t="s">
        <v>243</v>
      </c>
    </row>
    <row r="29" spans="1:40" ht="11.45" customHeight="1" thickBot="1" x14ac:dyDescent="0.25">
      <c r="A29" s="77"/>
    </row>
    <row r="30" spans="1:40" ht="12.75" thickBot="1" x14ac:dyDescent="0.25">
      <c r="A30" s="248" t="s">
        <v>132</v>
      </c>
    </row>
    <row r="31" spans="1:40" ht="72.75" thickBot="1" x14ac:dyDescent="0.25">
      <c r="A31" s="249" t="s">
        <v>221</v>
      </c>
    </row>
    <row r="32" spans="1:40" ht="12.75" thickBot="1" x14ac:dyDescent="0.25">
      <c r="A32" s="245" t="s">
        <v>218</v>
      </c>
    </row>
    <row r="33" spans="1:1" ht="12.75" thickBot="1" x14ac:dyDescent="0.25">
      <c r="A33" s="199" t="str">
        <f>'4=3 |COMMISSION'!A32</f>
        <v>Период бронирования: 17.09.2025 -  03.12.2025  /  Period of sales: 17.09.2025 -  03.12.2025</v>
      </c>
    </row>
    <row r="34" spans="1:1" ht="12.75" thickBot="1" x14ac:dyDescent="0.25">
      <c r="A34" s="199" t="str">
        <f>'4=3 |COMMISSION'!A33</f>
        <v>Период проживания: 17.09.2025 - 26.10.2025 / 03.11.2025 - 03.12.2025  /  Period of sales: 17.09.2025 - 26.10.2025 / 03.11.2025 - 03.12.2025</v>
      </c>
    </row>
    <row r="35" spans="1:1" ht="12.75" thickBot="1" x14ac:dyDescent="0.25">
      <c r="A35" s="328" t="str">
        <f>'4=3 |COMMISSION'!A34</f>
        <v xml:space="preserve">Тариф не доступен на период 26.10.25 - 02.11.25, включительно </v>
      </c>
    </row>
    <row r="36" spans="1:1" ht="12.75" thickBot="1" x14ac:dyDescent="0.25">
      <c r="A36" s="245" t="s">
        <v>313</v>
      </c>
    </row>
    <row r="37" spans="1:1" x14ac:dyDescent="0.2">
      <c r="A37" s="322" t="s">
        <v>314</v>
      </c>
    </row>
    <row r="38" spans="1:1" x14ac:dyDescent="0.2">
      <c r="A38" s="322" t="s">
        <v>315</v>
      </c>
    </row>
    <row r="39" spans="1:1" ht="12.75" thickBot="1" x14ac:dyDescent="0.25">
      <c r="A39" s="322"/>
    </row>
    <row r="40" spans="1:1" x14ac:dyDescent="0.2">
      <c r="A40" s="314" t="s">
        <v>132</v>
      </c>
    </row>
    <row r="41" spans="1:1" ht="36" x14ac:dyDescent="0.2">
      <c r="A41" s="315" t="s">
        <v>371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5"/>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31</v>
      </c>
      <c r="B1" s="8"/>
      <c r="C1" s="8"/>
      <c r="D1" s="8"/>
    </row>
    <row r="2" spans="1:4" x14ac:dyDescent="0.2">
      <c r="A2" s="3" t="s">
        <v>22</v>
      </c>
      <c r="B2" s="23" t="s">
        <v>43</v>
      </c>
      <c r="C2" s="5"/>
      <c r="D2" s="5"/>
    </row>
    <row r="3" spans="1:4" x14ac:dyDescent="0.2">
      <c r="A3" s="12" t="s">
        <v>32</v>
      </c>
      <c r="B3" s="3"/>
      <c r="C3" s="4"/>
      <c r="D3" s="4"/>
    </row>
    <row r="4" spans="1:4" x14ac:dyDescent="0.2">
      <c r="A4" s="22" t="s">
        <v>42</v>
      </c>
      <c r="B4" s="3">
        <v>3500</v>
      </c>
      <c r="C4" s="4"/>
      <c r="D4" s="4"/>
    </row>
    <row r="5" spans="1:4" x14ac:dyDescent="0.2">
      <c r="A5" s="3" t="s">
        <v>40</v>
      </c>
      <c r="B5" s="24">
        <v>3500</v>
      </c>
      <c r="C5" s="4"/>
      <c r="D5" s="4"/>
    </row>
    <row r="6" spans="1:4" x14ac:dyDescent="0.2">
      <c r="A6" s="3" t="s">
        <v>44</v>
      </c>
      <c r="B6" s="24">
        <v>3500</v>
      </c>
      <c r="C6" s="4"/>
      <c r="D6" s="4"/>
    </row>
    <row r="7" spans="1:4" x14ac:dyDescent="0.2">
      <c r="C7" s="4"/>
      <c r="D7" s="4"/>
    </row>
    <row r="8" spans="1:4" x14ac:dyDescent="0.2">
      <c r="C8" s="4"/>
      <c r="D8" s="4"/>
    </row>
    <row r="9" spans="1:4" x14ac:dyDescent="0.2">
      <c r="A9" s="20" t="s">
        <v>31</v>
      </c>
      <c r="B9" s="2"/>
      <c r="C9" s="4"/>
      <c r="D9" s="4"/>
    </row>
    <row r="10" spans="1:4" x14ac:dyDescent="0.2">
      <c r="A10" s="3" t="s">
        <v>22</v>
      </c>
      <c r="B10" s="23" t="s">
        <v>43</v>
      </c>
      <c r="C10" s="4"/>
      <c r="D10" s="4"/>
    </row>
    <row r="11" spans="1:4" x14ac:dyDescent="0.2">
      <c r="A11" s="12" t="s">
        <v>33</v>
      </c>
      <c r="B11" s="3"/>
      <c r="C11" s="4"/>
      <c r="D11" s="4"/>
    </row>
    <row r="12" spans="1:4" x14ac:dyDescent="0.2">
      <c r="A12" s="22" t="s">
        <v>42</v>
      </c>
      <c r="B12" s="3">
        <v>3500</v>
      </c>
      <c r="C12" s="4"/>
      <c r="D12" s="4"/>
    </row>
    <row r="13" spans="1:4" x14ac:dyDescent="0.2">
      <c r="A13" s="3" t="s">
        <v>40</v>
      </c>
      <c r="B13" s="24">
        <v>3500</v>
      </c>
      <c r="C13" s="4"/>
      <c r="D13" s="4"/>
    </row>
    <row r="14" spans="1:4" x14ac:dyDescent="0.2">
      <c r="A14" s="3" t="s">
        <v>44</v>
      </c>
      <c r="B14" s="24">
        <v>3500</v>
      </c>
      <c r="C14" s="4"/>
      <c r="D14" s="4"/>
    </row>
    <row r="15" spans="1:4" ht="18" customHeight="1" x14ac:dyDescent="0.2">
      <c r="A15" s="20"/>
      <c r="C15" s="5"/>
      <c r="D15" s="5"/>
    </row>
  </sheetData>
  <pageMargins left="0.75" right="0.75" top="1" bottom="1" header="0.5" footer="0.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AN41"/>
  <sheetViews>
    <sheetView zoomScaleNormal="100" workbookViewId="0">
      <pane xSplit="1" topLeftCell="J1" activePane="topRight" state="frozen"/>
      <selection activeCell="B1" sqref="B1:C1048576"/>
      <selection pane="topRight" activeCell="B1" sqref="B1:C1048576"/>
    </sheetView>
  </sheetViews>
  <sheetFormatPr defaultColWidth="9" defaultRowHeight="12" x14ac:dyDescent="0.2"/>
  <cols>
    <col min="1" max="1" width="103.140625" style="65" bestFit="1" customWidth="1"/>
    <col min="2" max="9" width="0" style="65" hidden="1" customWidth="1"/>
    <col min="10" max="16384" width="9" style="65"/>
  </cols>
  <sheetData>
    <row r="1" spans="1:40" ht="11.45" customHeight="1" x14ac:dyDescent="0.2">
      <c r="A1" s="83" t="s">
        <v>133</v>
      </c>
    </row>
    <row r="2" spans="1:40" ht="11.45" customHeight="1" x14ac:dyDescent="0.2">
      <c r="A2" s="244" t="s">
        <v>312</v>
      </c>
    </row>
    <row r="3" spans="1:40" ht="10.35" customHeight="1" x14ac:dyDescent="0.2">
      <c r="A3" s="96"/>
    </row>
    <row r="4" spans="1:40" ht="25.5" customHeight="1" x14ac:dyDescent="0.2">
      <c r="A4" s="146" t="s">
        <v>159</v>
      </c>
      <c r="B4" s="183" t="e">
        <f>'4=3 |FIT15 '!B25</f>
        <v>#REF!</v>
      </c>
      <c r="C4" s="183" t="e">
        <f>'4=3 |FIT15 '!C25</f>
        <v>#REF!</v>
      </c>
      <c r="D4" s="183" t="e">
        <f>'4=3 |FIT15 '!D25</f>
        <v>#REF!</v>
      </c>
      <c r="E4" s="183" t="e">
        <f>'4=3 |FIT15 '!E25</f>
        <v>#REF!</v>
      </c>
      <c r="F4" s="183" t="e">
        <f>'4=3 |FIT15 '!F25</f>
        <v>#REF!</v>
      </c>
      <c r="G4" s="183">
        <f>'4=3 |FIT15 '!G25</f>
        <v>45961</v>
      </c>
      <c r="H4" s="183">
        <f>'4=3 |FIT15 '!H25</f>
        <v>45962</v>
      </c>
      <c r="I4" s="183">
        <f>'4=3 |FIT15 '!I25</f>
        <v>45963</v>
      </c>
      <c r="J4" s="183">
        <f>'4=3 |FIT15 '!J25</f>
        <v>45964</v>
      </c>
      <c r="K4" s="183">
        <f>'4=3 |FIT15 '!K25</f>
        <v>45965</v>
      </c>
      <c r="L4" s="183">
        <f>'4=3 |FIT15 '!L25</f>
        <v>45966</v>
      </c>
      <c r="M4" s="183">
        <f>'4=3 |FIT15 '!M25</f>
        <v>45967</v>
      </c>
      <c r="N4" s="183">
        <f>'4=3 |FIT15 '!N25</f>
        <v>45968</v>
      </c>
      <c r="O4" s="183">
        <f>'4=3 |FIT15 '!O25</f>
        <v>45969</v>
      </c>
      <c r="P4" s="183">
        <f>'4=3 |FIT15 '!P25</f>
        <v>45970</v>
      </c>
      <c r="Q4" s="183">
        <f>'4=3 |FIT15 '!Q25</f>
        <v>45971</v>
      </c>
      <c r="R4" s="183">
        <f>'4=3 |FIT15 '!R25</f>
        <v>45972</v>
      </c>
      <c r="S4" s="183">
        <f>'4=3 |FIT15 '!S25</f>
        <v>45973</v>
      </c>
      <c r="T4" s="183">
        <f>'4=3 |FIT15 '!T25</f>
        <v>45974</v>
      </c>
      <c r="U4" s="183">
        <f>'4=3 |FIT15 '!U25</f>
        <v>45975</v>
      </c>
      <c r="V4" s="183">
        <f>'4=3 |FIT15 '!V25</f>
        <v>45976</v>
      </c>
      <c r="W4" s="183">
        <f>'4=3 |FIT15 '!W25</f>
        <v>45977</v>
      </c>
      <c r="X4" s="183">
        <f>'4=3 |FIT15 '!X25</f>
        <v>45978</v>
      </c>
      <c r="Y4" s="183">
        <f>'4=3 |FIT15 '!Y25</f>
        <v>45979</v>
      </c>
      <c r="Z4" s="183">
        <f>'4=3 |FIT15 '!Z25</f>
        <v>45980</v>
      </c>
      <c r="AA4" s="183">
        <f>'4=3 |FIT15 '!AA25</f>
        <v>45981</v>
      </c>
      <c r="AB4" s="183">
        <f>'4=3 |FIT15 '!AB25</f>
        <v>45982</v>
      </c>
      <c r="AC4" s="183">
        <f>'4=3 |FIT15 '!AC25</f>
        <v>45983</v>
      </c>
      <c r="AD4" s="183">
        <f>'4=3 |FIT15 '!AD25</f>
        <v>45984</v>
      </c>
      <c r="AE4" s="183">
        <f>'4=3 |FIT15 '!AE25</f>
        <v>45985</v>
      </c>
      <c r="AF4" s="183">
        <f>'4=3 |FIT15 '!AF25</f>
        <v>45986</v>
      </c>
      <c r="AG4" s="183">
        <f>'4=3 |FIT15 '!AG25</f>
        <v>45987</v>
      </c>
      <c r="AH4" s="183">
        <f>'4=3 |FIT15 '!AH25</f>
        <v>45988</v>
      </c>
      <c r="AI4" s="183">
        <f>'4=3 |FIT15 '!AI25</f>
        <v>45989</v>
      </c>
      <c r="AJ4" s="183">
        <f>'4=3 |FIT15 '!AJ25</f>
        <v>45990</v>
      </c>
      <c r="AK4" s="183">
        <f>'4=3 |FIT15 '!AK25</f>
        <v>45991</v>
      </c>
      <c r="AL4" s="183">
        <f>'4=3 |FIT15 '!AL25</f>
        <v>45992</v>
      </c>
      <c r="AM4" s="183">
        <f>'4=3 |FIT15 '!AM25</f>
        <v>45993</v>
      </c>
      <c r="AN4" s="183">
        <f>'4=3 |FIT15 '!AN25</f>
        <v>45994</v>
      </c>
    </row>
    <row r="5" spans="1:40" s="34" customFormat="1" ht="24.6" customHeight="1" x14ac:dyDescent="0.2">
      <c r="A5" s="67" t="s">
        <v>124</v>
      </c>
      <c r="B5" s="185" t="e">
        <f>'4=3 |FIT15 '!B26</f>
        <v>#REF!</v>
      </c>
      <c r="C5" s="185" t="e">
        <f>'4=3 |FIT15 '!C26</f>
        <v>#REF!</v>
      </c>
      <c r="D5" s="185" t="e">
        <f>'4=3 |FIT15 '!D26</f>
        <v>#REF!</v>
      </c>
      <c r="E5" s="185" t="e">
        <f>'4=3 |FIT15 '!E26</f>
        <v>#REF!</v>
      </c>
      <c r="F5" s="185" t="e">
        <f>'4=3 |FIT15 '!F26</f>
        <v>#REF!</v>
      </c>
      <c r="G5" s="185">
        <f>'4=3 |FIT15 '!G26</f>
        <v>45961</v>
      </c>
      <c r="H5" s="185">
        <f>'4=3 |FIT15 '!H26</f>
        <v>45962</v>
      </c>
      <c r="I5" s="185">
        <f>'4=3 |FIT15 '!I26</f>
        <v>45963</v>
      </c>
      <c r="J5" s="185">
        <f>'4=3 |FIT15 '!J26</f>
        <v>45964</v>
      </c>
      <c r="K5" s="185">
        <f>'4=3 |FIT15 '!K26</f>
        <v>45965</v>
      </c>
      <c r="L5" s="185">
        <f>'4=3 |FIT15 '!L26</f>
        <v>45966</v>
      </c>
      <c r="M5" s="185">
        <f>'4=3 |FIT15 '!M26</f>
        <v>45967</v>
      </c>
      <c r="N5" s="185">
        <f>'4=3 |FIT15 '!N26</f>
        <v>45968</v>
      </c>
      <c r="O5" s="185">
        <f>'4=3 |FIT15 '!O26</f>
        <v>45969</v>
      </c>
      <c r="P5" s="185">
        <f>'4=3 |FIT15 '!P26</f>
        <v>45970</v>
      </c>
      <c r="Q5" s="185">
        <f>'4=3 |FIT15 '!Q26</f>
        <v>45971</v>
      </c>
      <c r="R5" s="185">
        <f>'4=3 |FIT15 '!R26</f>
        <v>45972</v>
      </c>
      <c r="S5" s="185">
        <f>'4=3 |FIT15 '!S26</f>
        <v>45973</v>
      </c>
      <c r="T5" s="185">
        <f>'4=3 |FIT15 '!T26</f>
        <v>45974</v>
      </c>
      <c r="U5" s="185">
        <f>'4=3 |FIT15 '!U26</f>
        <v>45975</v>
      </c>
      <c r="V5" s="185">
        <f>'4=3 |FIT15 '!V26</f>
        <v>45976</v>
      </c>
      <c r="W5" s="185">
        <f>'4=3 |FIT15 '!W26</f>
        <v>45977</v>
      </c>
      <c r="X5" s="185">
        <f>'4=3 |FIT15 '!X26</f>
        <v>45978</v>
      </c>
      <c r="Y5" s="185">
        <f>'4=3 |FIT15 '!Y26</f>
        <v>45979</v>
      </c>
      <c r="Z5" s="185">
        <f>'4=3 |FIT15 '!Z26</f>
        <v>45980</v>
      </c>
      <c r="AA5" s="185">
        <f>'4=3 |FIT15 '!AA26</f>
        <v>45981</v>
      </c>
      <c r="AB5" s="185">
        <f>'4=3 |FIT15 '!AB26</f>
        <v>45982</v>
      </c>
      <c r="AC5" s="185">
        <f>'4=3 |FIT15 '!AC26</f>
        <v>45983</v>
      </c>
      <c r="AD5" s="185">
        <f>'4=3 |FIT15 '!AD26</f>
        <v>45984</v>
      </c>
      <c r="AE5" s="185">
        <f>'4=3 |FIT15 '!AE26</f>
        <v>45985</v>
      </c>
      <c r="AF5" s="185">
        <f>'4=3 |FIT15 '!AF26</f>
        <v>45986</v>
      </c>
      <c r="AG5" s="185">
        <f>'4=3 |FIT15 '!AG26</f>
        <v>45987</v>
      </c>
      <c r="AH5" s="185">
        <f>'4=3 |FIT15 '!AH26</f>
        <v>45988</v>
      </c>
      <c r="AI5" s="185">
        <f>'4=3 |FIT15 '!AI26</f>
        <v>45989</v>
      </c>
      <c r="AJ5" s="185">
        <f>'4=3 |FIT15 '!AJ26</f>
        <v>45990</v>
      </c>
      <c r="AK5" s="185">
        <f>'4=3 |FIT15 '!AK26</f>
        <v>45991</v>
      </c>
      <c r="AL5" s="185">
        <f>'4=3 |FIT15 '!AL26</f>
        <v>45992</v>
      </c>
      <c r="AM5" s="185">
        <f>'4=3 |FIT15 '!AM26</f>
        <v>45993</v>
      </c>
      <c r="AN5" s="185">
        <f>'4=3 |FIT15 '!AN26</f>
        <v>45994</v>
      </c>
    </row>
    <row r="6" spans="1:40" x14ac:dyDescent="0.2">
      <c r="A6" s="86" t="s">
        <v>135</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row>
    <row r="7" spans="1:40" x14ac:dyDescent="0.2">
      <c r="A7" s="87">
        <v>1</v>
      </c>
      <c r="B7" s="280" t="e">
        <f>ROUND('4=3 |FIT15 '!B7*0.85,)</f>
        <v>#REF!</v>
      </c>
      <c r="C7" s="280" t="e">
        <f>ROUND('4=3 |FIT15 '!C7*0.85,)</f>
        <v>#REF!</v>
      </c>
      <c r="D7" s="280" t="e">
        <f>ROUND('4=3 |FIT15 '!D7*0.85,)</f>
        <v>#REF!</v>
      </c>
      <c r="E7" s="280" t="e">
        <f>ROUND('4=3 |FIT15 '!E7*0.85,)</f>
        <v>#REF!</v>
      </c>
      <c r="F7" s="280" t="e">
        <f>ROUND('4=3 |FIT15 '!F7*0.85,)</f>
        <v>#REF!</v>
      </c>
      <c r="G7" s="280">
        <f>ROUND('4=3 |FIT15 '!G7*0.85,)</f>
        <v>10646</v>
      </c>
      <c r="H7" s="280">
        <f>ROUND('4=3 |FIT15 '!H7*0.85,)</f>
        <v>10646</v>
      </c>
      <c r="I7" s="280">
        <f>ROUND('4=3 |FIT15 '!I7*0.85,)</f>
        <v>10646</v>
      </c>
      <c r="J7" s="280">
        <f>ROUND('4=3 |FIT15 '!J7*0.85,)</f>
        <v>9116</v>
      </c>
      <c r="K7" s="280">
        <f>ROUND('4=3 |FIT15 '!K7*0.85,)</f>
        <v>6375</v>
      </c>
      <c r="L7" s="280">
        <f>ROUND('4=3 |FIT15 '!L7*0.85,)</f>
        <v>6821</v>
      </c>
      <c r="M7" s="280">
        <f>ROUND('4=3 |FIT15 '!M7*0.85,)</f>
        <v>6375</v>
      </c>
      <c r="N7" s="280">
        <f>ROUND('4=3 |FIT15 '!N7*0.85,)</f>
        <v>7586</v>
      </c>
      <c r="O7" s="280">
        <f>ROUND('4=3 |FIT15 '!O7*0.85,)</f>
        <v>7586</v>
      </c>
      <c r="P7" s="280">
        <f>ROUND('4=3 |FIT15 '!P7*0.85,)</f>
        <v>5483</v>
      </c>
      <c r="Q7" s="280">
        <f>ROUND('4=3 |FIT15 '!Q7*0.85,)</f>
        <v>5483</v>
      </c>
      <c r="R7" s="280">
        <f>ROUND('4=3 |FIT15 '!R7*0.85,)</f>
        <v>5483</v>
      </c>
      <c r="S7" s="280">
        <f>ROUND('4=3 |FIT15 '!S7*0.85,)</f>
        <v>5929</v>
      </c>
      <c r="T7" s="280">
        <f>ROUND('4=3 |FIT15 '!T7*0.85,)</f>
        <v>5483</v>
      </c>
      <c r="U7" s="280">
        <f>ROUND('4=3 |FIT15 '!U7*0.85,)</f>
        <v>5929</v>
      </c>
      <c r="V7" s="280">
        <f>ROUND('4=3 |FIT15 '!V7*0.85,)</f>
        <v>5929</v>
      </c>
      <c r="W7" s="280">
        <f>ROUND('4=3 |FIT15 '!W7*0.85,)</f>
        <v>6375</v>
      </c>
      <c r="X7" s="280">
        <f>ROUND('4=3 |FIT15 '!X7*0.85,)</f>
        <v>6821</v>
      </c>
      <c r="Y7" s="280">
        <f>ROUND('4=3 |FIT15 '!Y7*0.85,)</f>
        <v>6821</v>
      </c>
      <c r="Z7" s="280">
        <f>ROUND('4=3 |FIT15 '!Z7*0.85,)</f>
        <v>7586</v>
      </c>
      <c r="AA7" s="280">
        <f>ROUND('4=3 |FIT15 '!AA7*0.85,)</f>
        <v>7586</v>
      </c>
      <c r="AB7" s="280">
        <f>ROUND('4=3 |FIT15 '!AB7*0.85,)</f>
        <v>6375</v>
      </c>
      <c r="AC7" s="280">
        <f>ROUND('4=3 |FIT15 '!AC7*0.85,)</f>
        <v>6375</v>
      </c>
      <c r="AD7" s="280">
        <f>ROUND('4=3 |FIT15 '!AD7*0.85,)</f>
        <v>5483</v>
      </c>
      <c r="AE7" s="280">
        <f>ROUND('4=3 |FIT15 '!AE7*0.85,)</f>
        <v>5483</v>
      </c>
      <c r="AF7" s="280">
        <f>ROUND('4=3 |FIT15 '!AF7*0.85,)</f>
        <v>5483</v>
      </c>
      <c r="AG7" s="280">
        <f>ROUND('4=3 |FIT15 '!AG7*0.85,)</f>
        <v>5483</v>
      </c>
      <c r="AH7" s="280">
        <f>ROUND('4=3 |FIT15 '!AH7*0.85,)</f>
        <v>5483</v>
      </c>
      <c r="AI7" s="280">
        <f>ROUND('4=3 |FIT15 '!AI7*0.85,)</f>
        <v>5929</v>
      </c>
      <c r="AJ7" s="280">
        <f>ROUND('4=3 |FIT15 '!AJ7*0.85,)</f>
        <v>5929</v>
      </c>
      <c r="AK7" s="280">
        <f>ROUND('4=3 |FIT15 '!AK7*0.85,)</f>
        <v>5483</v>
      </c>
      <c r="AL7" s="280">
        <f>ROUND('4=3 |FIT15 '!AL7*0.85,)</f>
        <v>6758</v>
      </c>
      <c r="AM7" s="280">
        <f>ROUND('4=3 |FIT15 '!AM7*0.85,)</f>
        <v>6758</v>
      </c>
      <c r="AN7" s="280">
        <f>ROUND('4=3 |FIT15 '!AN7*0.85,)</f>
        <v>6758</v>
      </c>
    </row>
    <row r="8" spans="1:40" x14ac:dyDescent="0.2">
      <c r="A8" s="87">
        <v>2</v>
      </c>
      <c r="B8" s="280" t="e">
        <f>ROUND('4=3 |FIT15 '!B8*0.85,)</f>
        <v>#REF!</v>
      </c>
      <c r="C8" s="280" t="e">
        <f>ROUND('4=3 |FIT15 '!C8*0.85,)</f>
        <v>#REF!</v>
      </c>
      <c r="D8" s="280" t="e">
        <f>ROUND('4=3 |FIT15 '!D8*0.85,)</f>
        <v>#REF!</v>
      </c>
      <c r="E8" s="280" t="e">
        <f>ROUND('4=3 |FIT15 '!E8*0.85,)</f>
        <v>#REF!</v>
      </c>
      <c r="F8" s="280" t="e">
        <f>ROUND('4=3 |FIT15 '!F8*0.85,)</f>
        <v>#REF!</v>
      </c>
      <c r="G8" s="280">
        <f>ROUND('4=3 |FIT15 '!G8*0.85,)</f>
        <v>11858</v>
      </c>
      <c r="H8" s="280">
        <f>ROUND('4=3 |FIT15 '!H8*0.85,)</f>
        <v>11858</v>
      </c>
      <c r="I8" s="280">
        <f>ROUND('4=3 |FIT15 '!I8*0.85,)</f>
        <v>11858</v>
      </c>
      <c r="J8" s="280">
        <f>ROUND('4=3 |FIT15 '!J8*0.85,)</f>
        <v>10328</v>
      </c>
      <c r="K8" s="280">
        <f>ROUND('4=3 |FIT15 '!K8*0.85,)</f>
        <v>7586</v>
      </c>
      <c r="L8" s="280">
        <f>ROUND('4=3 |FIT15 '!L8*0.85,)</f>
        <v>8033</v>
      </c>
      <c r="M8" s="280">
        <f>ROUND('4=3 |FIT15 '!M8*0.85,)</f>
        <v>7586</v>
      </c>
      <c r="N8" s="280">
        <f>ROUND('4=3 |FIT15 '!N8*0.85,)</f>
        <v>8798</v>
      </c>
      <c r="O8" s="280">
        <f>ROUND('4=3 |FIT15 '!O8*0.85,)</f>
        <v>8798</v>
      </c>
      <c r="P8" s="280">
        <f>ROUND('4=3 |FIT15 '!P8*0.85,)</f>
        <v>6694</v>
      </c>
      <c r="Q8" s="280">
        <f>ROUND('4=3 |FIT15 '!Q8*0.85,)</f>
        <v>6694</v>
      </c>
      <c r="R8" s="280">
        <f>ROUND('4=3 |FIT15 '!R8*0.85,)</f>
        <v>6694</v>
      </c>
      <c r="S8" s="280">
        <f>ROUND('4=3 |FIT15 '!S8*0.85,)</f>
        <v>7140</v>
      </c>
      <c r="T8" s="280">
        <f>ROUND('4=3 |FIT15 '!T8*0.85,)</f>
        <v>6694</v>
      </c>
      <c r="U8" s="280">
        <f>ROUND('4=3 |FIT15 '!U8*0.85,)</f>
        <v>7140</v>
      </c>
      <c r="V8" s="280">
        <f>ROUND('4=3 |FIT15 '!V8*0.85,)</f>
        <v>7140</v>
      </c>
      <c r="W8" s="280">
        <f>ROUND('4=3 |FIT15 '!W8*0.85,)</f>
        <v>7586</v>
      </c>
      <c r="X8" s="280">
        <f>ROUND('4=3 |FIT15 '!X8*0.85,)</f>
        <v>8033</v>
      </c>
      <c r="Y8" s="280">
        <f>ROUND('4=3 |FIT15 '!Y8*0.85,)</f>
        <v>8033</v>
      </c>
      <c r="Z8" s="280">
        <f>ROUND('4=3 |FIT15 '!Z8*0.85,)</f>
        <v>8798</v>
      </c>
      <c r="AA8" s="280">
        <f>ROUND('4=3 |FIT15 '!AA8*0.85,)</f>
        <v>8798</v>
      </c>
      <c r="AB8" s="280">
        <f>ROUND('4=3 |FIT15 '!AB8*0.85,)</f>
        <v>7586</v>
      </c>
      <c r="AC8" s="280">
        <f>ROUND('4=3 |FIT15 '!AC8*0.85,)</f>
        <v>7586</v>
      </c>
      <c r="AD8" s="280">
        <f>ROUND('4=3 |FIT15 '!AD8*0.85,)</f>
        <v>6694</v>
      </c>
      <c r="AE8" s="280">
        <f>ROUND('4=3 |FIT15 '!AE8*0.85,)</f>
        <v>6694</v>
      </c>
      <c r="AF8" s="280">
        <f>ROUND('4=3 |FIT15 '!AF8*0.85,)</f>
        <v>6694</v>
      </c>
      <c r="AG8" s="280">
        <f>ROUND('4=3 |FIT15 '!AG8*0.85,)</f>
        <v>6694</v>
      </c>
      <c r="AH8" s="280">
        <f>ROUND('4=3 |FIT15 '!AH8*0.85,)</f>
        <v>6694</v>
      </c>
      <c r="AI8" s="280">
        <f>ROUND('4=3 |FIT15 '!AI8*0.85,)</f>
        <v>7140</v>
      </c>
      <c r="AJ8" s="280">
        <f>ROUND('4=3 |FIT15 '!AJ8*0.85,)</f>
        <v>7140</v>
      </c>
      <c r="AK8" s="280">
        <f>ROUND('4=3 |FIT15 '!AK8*0.85,)</f>
        <v>6694</v>
      </c>
      <c r="AL8" s="280">
        <f>ROUND('4=3 |FIT15 '!AL8*0.85,)</f>
        <v>7969</v>
      </c>
      <c r="AM8" s="280">
        <f>ROUND('4=3 |FIT15 '!AM8*0.85,)</f>
        <v>7969</v>
      </c>
      <c r="AN8" s="280">
        <f>ROUND('4=3 |FIT15 '!AN8*0.85,)</f>
        <v>7969</v>
      </c>
    </row>
    <row r="9" spans="1:40" x14ac:dyDescent="0.2">
      <c r="A9" s="95" t="s">
        <v>143</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row>
    <row r="10" spans="1:40" x14ac:dyDescent="0.2">
      <c r="A10" s="87">
        <v>1</v>
      </c>
      <c r="B10" s="280" t="e">
        <f>ROUND('4=3 |FIT15 '!B10*0.85,)</f>
        <v>#REF!</v>
      </c>
      <c r="C10" s="280" t="e">
        <f>ROUND('4=3 |FIT15 '!C10*0.85,)</f>
        <v>#REF!</v>
      </c>
      <c r="D10" s="280" t="e">
        <f>ROUND('4=3 |FIT15 '!D10*0.85,)</f>
        <v>#REF!</v>
      </c>
      <c r="E10" s="280" t="e">
        <f>ROUND('4=3 |FIT15 '!E10*0.85,)</f>
        <v>#REF!</v>
      </c>
      <c r="F10" s="280" t="e">
        <f>ROUND('4=3 |FIT15 '!F10*0.85,)</f>
        <v>#REF!</v>
      </c>
      <c r="G10" s="280">
        <f>ROUND('4=3 |FIT15 '!G10*0.85,)</f>
        <v>11921</v>
      </c>
      <c r="H10" s="280">
        <f>ROUND('4=3 |FIT15 '!H10*0.85,)</f>
        <v>11921</v>
      </c>
      <c r="I10" s="280">
        <f>ROUND('4=3 |FIT15 '!I10*0.85,)</f>
        <v>11921</v>
      </c>
      <c r="J10" s="280">
        <f>ROUND('4=3 |FIT15 '!J10*0.85,)</f>
        <v>10391</v>
      </c>
      <c r="K10" s="280">
        <f>ROUND('4=3 |FIT15 '!K10*0.85,)</f>
        <v>7650</v>
      </c>
      <c r="L10" s="280">
        <f>ROUND('4=3 |FIT15 '!L10*0.85,)</f>
        <v>8096</v>
      </c>
      <c r="M10" s="280">
        <f>ROUND('4=3 |FIT15 '!M10*0.85,)</f>
        <v>7650</v>
      </c>
      <c r="N10" s="280">
        <f>ROUND('4=3 |FIT15 '!N10*0.85,)</f>
        <v>8861</v>
      </c>
      <c r="O10" s="280">
        <f>ROUND('4=3 |FIT15 '!O10*0.85,)</f>
        <v>8861</v>
      </c>
      <c r="P10" s="280">
        <f>ROUND('4=3 |FIT15 '!P10*0.85,)</f>
        <v>6758</v>
      </c>
      <c r="Q10" s="280">
        <f>ROUND('4=3 |FIT15 '!Q10*0.85,)</f>
        <v>6758</v>
      </c>
      <c r="R10" s="280">
        <f>ROUND('4=3 |FIT15 '!R10*0.85,)</f>
        <v>6758</v>
      </c>
      <c r="S10" s="280">
        <f>ROUND('4=3 |FIT15 '!S10*0.85,)</f>
        <v>7204</v>
      </c>
      <c r="T10" s="280">
        <f>ROUND('4=3 |FIT15 '!T10*0.85,)</f>
        <v>6758</v>
      </c>
      <c r="U10" s="280">
        <f>ROUND('4=3 |FIT15 '!U10*0.85,)</f>
        <v>7204</v>
      </c>
      <c r="V10" s="280">
        <f>ROUND('4=3 |FIT15 '!V10*0.85,)</f>
        <v>7204</v>
      </c>
      <c r="W10" s="280">
        <f>ROUND('4=3 |FIT15 '!W10*0.85,)</f>
        <v>7650</v>
      </c>
      <c r="X10" s="280">
        <f>ROUND('4=3 |FIT15 '!X10*0.85,)</f>
        <v>8096</v>
      </c>
      <c r="Y10" s="280">
        <f>ROUND('4=3 |FIT15 '!Y10*0.85,)</f>
        <v>8096</v>
      </c>
      <c r="Z10" s="280">
        <f>ROUND('4=3 |FIT15 '!Z10*0.85,)</f>
        <v>8861</v>
      </c>
      <c r="AA10" s="280">
        <f>ROUND('4=3 |FIT15 '!AA10*0.85,)</f>
        <v>8861</v>
      </c>
      <c r="AB10" s="280">
        <f>ROUND('4=3 |FIT15 '!AB10*0.85,)</f>
        <v>7650</v>
      </c>
      <c r="AC10" s="280">
        <f>ROUND('4=3 |FIT15 '!AC10*0.85,)</f>
        <v>7650</v>
      </c>
      <c r="AD10" s="280">
        <f>ROUND('4=3 |FIT15 '!AD10*0.85,)</f>
        <v>6758</v>
      </c>
      <c r="AE10" s="280">
        <f>ROUND('4=3 |FIT15 '!AE10*0.85,)</f>
        <v>6758</v>
      </c>
      <c r="AF10" s="280">
        <f>ROUND('4=3 |FIT15 '!AF10*0.85,)</f>
        <v>6758</v>
      </c>
      <c r="AG10" s="280">
        <f>ROUND('4=3 |FIT15 '!AG10*0.85,)</f>
        <v>6758</v>
      </c>
      <c r="AH10" s="280">
        <f>ROUND('4=3 |FIT15 '!AH10*0.85,)</f>
        <v>6758</v>
      </c>
      <c r="AI10" s="280">
        <f>ROUND('4=3 |FIT15 '!AI10*0.85,)</f>
        <v>7204</v>
      </c>
      <c r="AJ10" s="280">
        <f>ROUND('4=3 |FIT15 '!AJ10*0.85,)</f>
        <v>7204</v>
      </c>
      <c r="AK10" s="280">
        <f>ROUND('4=3 |FIT15 '!AK10*0.85,)</f>
        <v>6758</v>
      </c>
      <c r="AL10" s="280">
        <f>ROUND('4=3 |FIT15 '!AL10*0.85,)</f>
        <v>8670</v>
      </c>
      <c r="AM10" s="280">
        <f>ROUND('4=3 |FIT15 '!AM10*0.85,)</f>
        <v>8670</v>
      </c>
      <c r="AN10" s="280">
        <f>ROUND('4=3 |FIT15 '!AN10*0.85,)</f>
        <v>8670</v>
      </c>
    </row>
    <row r="11" spans="1:40" x14ac:dyDescent="0.2">
      <c r="A11" s="87">
        <v>2</v>
      </c>
      <c r="B11" s="280" t="e">
        <f>ROUND('4=3 |FIT15 '!B11*0.85,)</f>
        <v>#REF!</v>
      </c>
      <c r="C11" s="280" t="e">
        <f>ROUND('4=3 |FIT15 '!C11*0.85,)</f>
        <v>#REF!</v>
      </c>
      <c r="D11" s="280" t="e">
        <f>ROUND('4=3 |FIT15 '!D11*0.85,)</f>
        <v>#REF!</v>
      </c>
      <c r="E11" s="280" t="e">
        <f>ROUND('4=3 |FIT15 '!E11*0.85,)</f>
        <v>#REF!</v>
      </c>
      <c r="F11" s="280" t="e">
        <f>ROUND('4=3 |FIT15 '!F11*0.85,)</f>
        <v>#REF!</v>
      </c>
      <c r="G11" s="280">
        <f>ROUND('4=3 |FIT15 '!G11*0.85,)</f>
        <v>13133</v>
      </c>
      <c r="H11" s="280">
        <f>ROUND('4=3 |FIT15 '!H11*0.85,)</f>
        <v>13133</v>
      </c>
      <c r="I11" s="280">
        <f>ROUND('4=3 |FIT15 '!I11*0.85,)</f>
        <v>13133</v>
      </c>
      <c r="J11" s="280">
        <f>ROUND('4=3 |FIT15 '!J11*0.85,)</f>
        <v>11603</v>
      </c>
      <c r="K11" s="280">
        <f>ROUND('4=3 |FIT15 '!K11*0.85,)</f>
        <v>8861</v>
      </c>
      <c r="L11" s="280">
        <f>ROUND('4=3 |FIT15 '!L11*0.85,)</f>
        <v>9308</v>
      </c>
      <c r="M11" s="280">
        <f>ROUND('4=3 |FIT15 '!M11*0.85,)</f>
        <v>8861</v>
      </c>
      <c r="N11" s="280">
        <f>ROUND('4=3 |FIT15 '!N11*0.85,)</f>
        <v>10073</v>
      </c>
      <c r="O11" s="280">
        <f>ROUND('4=3 |FIT15 '!O11*0.85,)</f>
        <v>10073</v>
      </c>
      <c r="P11" s="280">
        <f>ROUND('4=3 |FIT15 '!P11*0.85,)</f>
        <v>7969</v>
      </c>
      <c r="Q11" s="280">
        <f>ROUND('4=3 |FIT15 '!Q11*0.85,)</f>
        <v>7969</v>
      </c>
      <c r="R11" s="280">
        <f>ROUND('4=3 |FIT15 '!R11*0.85,)</f>
        <v>7969</v>
      </c>
      <c r="S11" s="280">
        <f>ROUND('4=3 |FIT15 '!S11*0.85,)</f>
        <v>8415</v>
      </c>
      <c r="T11" s="280">
        <f>ROUND('4=3 |FIT15 '!T11*0.85,)</f>
        <v>7969</v>
      </c>
      <c r="U11" s="280">
        <f>ROUND('4=3 |FIT15 '!U11*0.85,)</f>
        <v>8415</v>
      </c>
      <c r="V11" s="280">
        <f>ROUND('4=3 |FIT15 '!V11*0.85,)</f>
        <v>8415</v>
      </c>
      <c r="W11" s="280">
        <f>ROUND('4=3 |FIT15 '!W11*0.85,)</f>
        <v>8861</v>
      </c>
      <c r="X11" s="280">
        <f>ROUND('4=3 |FIT15 '!X11*0.85,)</f>
        <v>9308</v>
      </c>
      <c r="Y11" s="280">
        <f>ROUND('4=3 |FIT15 '!Y11*0.85,)</f>
        <v>9308</v>
      </c>
      <c r="Z11" s="280">
        <f>ROUND('4=3 |FIT15 '!Z11*0.85,)</f>
        <v>10073</v>
      </c>
      <c r="AA11" s="280">
        <f>ROUND('4=3 |FIT15 '!AA11*0.85,)</f>
        <v>10073</v>
      </c>
      <c r="AB11" s="280">
        <f>ROUND('4=3 |FIT15 '!AB11*0.85,)</f>
        <v>8861</v>
      </c>
      <c r="AC11" s="280">
        <f>ROUND('4=3 |FIT15 '!AC11*0.85,)</f>
        <v>8861</v>
      </c>
      <c r="AD11" s="280">
        <f>ROUND('4=3 |FIT15 '!AD11*0.85,)</f>
        <v>7969</v>
      </c>
      <c r="AE11" s="280">
        <f>ROUND('4=3 |FIT15 '!AE11*0.85,)</f>
        <v>7969</v>
      </c>
      <c r="AF11" s="280">
        <f>ROUND('4=3 |FIT15 '!AF11*0.85,)</f>
        <v>7969</v>
      </c>
      <c r="AG11" s="280">
        <f>ROUND('4=3 |FIT15 '!AG11*0.85,)</f>
        <v>7969</v>
      </c>
      <c r="AH11" s="280">
        <f>ROUND('4=3 |FIT15 '!AH11*0.85,)</f>
        <v>7969</v>
      </c>
      <c r="AI11" s="280">
        <f>ROUND('4=3 |FIT15 '!AI11*0.85,)</f>
        <v>8415</v>
      </c>
      <c r="AJ11" s="280">
        <f>ROUND('4=3 |FIT15 '!AJ11*0.85,)</f>
        <v>8415</v>
      </c>
      <c r="AK11" s="280">
        <f>ROUND('4=3 |FIT15 '!AK11*0.85,)</f>
        <v>7969</v>
      </c>
      <c r="AL11" s="280">
        <f>ROUND('4=3 |FIT15 '!AL11*0.85,)</f>
        <v>9881</v>
      </c>
      <c r="AM11" s="280">
        <f>ROUND('4=3 |FIT15 '!AM11*0.85,)</f>
        <v>9881</v>
      </c>
      <c r="AN11" s="280">
        <f>ROUND('4=3 |FIT15 '!AN11*0.85,)</f>
        <v>9881</v>
      </c>
    </row>
    <row r="12" spans="1:40" x14ac:dyDescent="0.2">
      <c r="A12" s="86" t="s">
        <v>134</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row>
    <row r="13" spans="1:40" x14ac:dyDescent="0.2">
      <c r="A13" s="88">
        <v>1</v>
      </c>
      <c r="B13" s="280" t="e">
        <f>ROUND('4=3 |FIT15 '!B13*0.85,)</f>
        <v>#REF!</v>
      </c>
      <c r="C13" s="280" t="e">
        <f>ROUND('4=3 |FIT15 '!C13*0.85,)</f>
        <v>#REF!</v>
      </c>
      <c r="D13" s="280" t="e">
        <f>ROUND('4=3 |FIT15 '!D13*0.85,)</f>
        <v>#REF!</v>
      </c>
      <c r="E13" s="280" t="e">
        <f>ROUND('4=3 |FIT15 '!E13*0.85,)</f>
        <v>#REF!</v>
      </c>
      <c r="F13" s="280" t="e">
        <f>ROUND('4=3 |FIT15 '!F13*0.85,)</f>
        <v>#REF!</v>
      </c>
      <c r="G13" s="280">
        <f>ROUND('4=3 |FIT15 '!G13*0.85,)</f>
        <v>16384</v>
      </c>
      <c r="H13" s="280">
        <f>ROUND('4=3 |FIT15 '!H13*0.85,)</f>
        <v>16384</v>
      </c>
      <c r="I13" s="280">
        <f>ROUND('4=3 |FIT15 '!I13*0.85,)</f>
        <v>16384</v>
      </c>
      <c r="J13" s="280">
        <f>ROUND('4=3 |FIT15 '!J13*0.85,)</f>
        <v>14854</v>
      </c>
      <c r="K13" s="280">
        <f>ROUND('4=3 |FIT15 '!K13*0.85,)</f>
        <v>12113</v>
      </c>
      <c r="L13" s="280">
        <f>ROUND('4=3 |FIT15 '!L13*0.85,)</f>
        <v>12559</v>
      </c>
      <c r="M13" s="280">
        <f>ROUND('4=3 |FIT15 '!M13*0.85,)</f>
        <v>12113</v>
      </c>
      <c r="N13" s="280">
        <f>ROUND('4=3 |FIT15 '!N13*0.85,)</f>
        <v>13324</v>
      </c>
      <c r="O13" s="280">
        <f>ROUND('4=3 |FIT15 '!O13*0.85,)</f>
        <v>13324</v>
      </c>
      <c r="P13" s="280">
        <f>ROUND('4=3 |FIT15 '!P13*0.85,)</f>
        <v>11220</v>
      </c>
      <c r="Q13" s="280">
        <f>ROUND('4=3 |FIT15 '!Q13*0.85,)</f>
        <v>11220</v>
      </c>
      <c r="R13" s="280">
        <f>ROUND('4=3 |FIT15 '!R13*0.85,)</f>
        <v>11220</v>
      </c>
      <c r="S13" s="280">
        <f>ROUND('4=3 |FIT15 '!S13*0.85,)</f>
        <v>11666</v>
      </c>
      <c r="T13" s="280">
        <f>ROUND('4=3 |FIT15 '!T13*0.85,)</f>
        <v>11220</v>
      </c>
      <c r="U13" s="280">
        <f>ROUND('4=3 |FIT15 '!U13*0.85,)</f>
        <v>11666</v>
      </c>
      <c r="V13" s="280">
        <f>ROUND('4=3 |FIT15 '!V13*0.85,)</f>
        <v>11666</v>
      </c>
      <c r="W13" s="280">
        <f>ROUND('4=3 |FIT15 '!W13*0.85,)</f>
        <v>12113</v>
      </c>
      <c r="X13" s="280">
        <f>ROUND('4=3 |FIT15 '!X13*0.85,)</f>
        <v>12559</v>
      </c>
      <c r="Y13" s="280">
        <f>ROUND('4=3 |FIT15 '!Y13*0.85,)</f>
        <v>12559</v>
      </c>
      <c r="Z13" s="280">
        <f>ROUND('4=3 |FIT15 '!Z13*0.85,)</f>
        <v>13324</v>
      </c>
      <c r="AA13" s="280">
        <f>ROUND('4=3 |FIT15 '!AA13*0.85,)</f>
        <v>13324</v>
      </c>
      <c r="AB13" s="280">
        <f>ROUND('4=3 |FIT15 '!AB13*0.85,)</f>
        <v>12113</v>
      </c>
      <c r="AC13" s="280">
        <f>ROUND('4=3 |FIT15 '!AC13*0.85,)</f>
        <v>12113</v>
      </c>
      <c r="AD13" s="280">
        <f>ROUND('4=3 |FIT15 '!AD13*0.85,)</f>
        <v>11220</v>
      </c>
      <c r="AE13" s="280">
        <f>ROUND('4=3 |FIT15 '!AE13*0.85,)</f>
        <v>11220</v>
      </c>
      <c r="AF13" s="280">
        <f>ROUND('4=3 |FIT15 '!AF13*0.85,)</f>
        <v>11220</v>
      </c>
      <c r="AG13" s="280">
        <f>ROUND('4=3 |FIT15 '!AG13*0.85,)</f>
        <v>11220</v>
      </c>
      <c r="AH13" s="280">
        <f>ROUND('4=3 |FIT15 '!AH13*0.85,)</f>
        <v>11220</v>
      </c>
      <c r="AI13" s="280">
        <f>ROUND('4=3 |FIT15 '!AI13*0.85,)</f>
        <v>11666</v>
      </c>
      <c r="AJ13" s="280">
        <f>ROUND('4=3 |FIT15 '!AJ13*0.85,)</f>
        <v>11666</v>
      </c>
      <c r="AK13" s="280">
        <f>ROUND('4=3 |FIT15 '!AK13*0.85,)</f>
        <v>11220</v>
      </c>
      <c r="AL13" s="280">
        <f>ROUND('4=3 |FIT15 '!AL13*0.85,)</f>
        <v>12495</v>
      </c>
      <c r="AM13" s="280">
        <f>ROUND('4=3 |FIT15 '!AM13*0.85,)</f>
        <v>12495</v>
      </c>
      <c r="AN13" s="280">
        <f>ROUND('4=3 |FIT15 '!AN13*0.85,)</f>
        <v>12495</v>
      </c>
    </row>
    <row r="14" spans="1:40" x14ac:dyDescent="0.2">
      <c r="A14" s="88">
        <v>2</v>
      </c>
      <c r="B14" s="280" t="e">
        <f>ROUND('4=3 |FIT15 '!B14*0.85,)</f>
        <v>#REF!</v>
      </c>
      <c r="C14" s="280" t="e">
        <f>ROUND('4=3 |FIT15 '!C14*0.85,)</f>
        <v>#REF!</v>
      </c>
      <c r="D14" s="280" t="e">
        <f>ROUND('4=3 |FIT15 '!D14*0.85,)</f>
        <v>#REF!</v>
      </c>
      <c r="E14" s="280" t="e">
        <f>ROUND('4=3 |FIT15 '!E14*0.85,)</f>
        <v>#REF!</v>
      </c>
      <c r="F14" s="280" t="e">
        <f>ROUND('4=3 |FIT15 '!F14*0.85,)</f>
        <v>#REF!</v>
      </c>
      <c r="G14" s="280">
        <f>ROUND('4=3 |FIT15 '!G14*0.85,)</f>
        <v>17595</v>
      </c>
      <c r="H14" s="280">
        <f>ROUND('4=3 |FIT15 '!H14*0.85,)</f>
        <v>17595</v>
      </c>
      <c r="I14" s="280">
        <f>ROUND('4=3 |FIT15 '!I14*0.85,)</f>
        <v>17595</v>
      </c>
      <c r="J14" s="280">
        <f>ROUND('4=3 |FIT15 '!J14*0.85,)</f>
        <v>16065</v>
      </c>
      <c r="K14" s="280">
        <f>ROUND('4=3 |FIT15 '!K14*0.85,)</f>
        <v>13324</v>
      </c>
      <c r="L14" s="280">
        <f>ROUND('4=3 |FIT15 '!L14*0.85,)</f>
        <v>13770</v>
      </c>
      <c r="M14" s="280">
        <f>ROUND('4=3 |FIT15 '!M14*0.85,)</f>
        <v>13324</v>
      </c>
      <c r="N14" s="280">
        <f>ROUND('4=3 |FIT15 '!N14*0.85,)</f>
        <v>14535</v>
      </c>
      <c r="O14" s="280">
        <f>ROUND('4=3 |FIT15 '!O14*0.85,)</f>
        <v>14535</v>
      </c>
      <c r="P14" s="280">
        <f>ROUND('4=3 |FIT15 '!P14*0.85,)</f>
        <v>12431</v>
      </c>
      <c r="Q14" s="280">
        <f>ROUND('4=3 |FIT15 '!Q14*0.85,)</f>
        <v>12431</v>
      </c>
      <c r="R14" s="280">
        <f>ROUND('4=3 |FIT15 '!R14*0.85,)</f>
        <v>12431</v>
      </c>
      <c r="S14" s="280">
        <f>ROUND('4=3 |FIT15 '!S14*0.85,)</f>
        <v>12878</v>
      </c>
      <c r="T14" s="280">
        <f>ROUND('4=3 |FIT15 '!T14*0.85,)</f>
        <v>12431</v>
      </c>
      <c r="U14" s="280">
        <f>ROUND('4=3 |FIT15 '!U14*0.85,)</f>
        <v>12878</v>
      </c>
      <c r="V14" s="280">
        <f>ROUND('4=3 |FIT15 '!V14*0.85,)</f>
        <v>12878</v>
      </c>
      <c r="W14" s="280">
        <f>ROUND('4=3 |FIT15 '!W14*0.85,)</f>
        <v>13324</v>
      </c>
      <c r="X14" s="280">
        <f>ROUND('4=3 |FIT15 '!X14*0.85,)</f>
        <v>13770</v>
      </c>
      <c r="Y14" s="280">
        <f>ROUND('4=3 |FIT15 '!Y14*0.85,)</f>
        <v>13770</v>
      </c>
      <c r="Z14" s="280">
        <f>ROUND('4=3 |FIT15 '!Z14*0.85,)</f>
        <v>14535</v>
      </c>
      <c r="AA14" s="280">
        <f>ROUND('4=3 |FIT15 '!AA14*0.85,)</f>
        <v>14535</v>
      </c>
      <c r="AB14" s="280">
        <f>ROUND('4=3 |FIT15 '!AB14*0.85,)</f>
        <v>13324</v>
      </c>
      <c r="AC14" s="280">
        <f>ROUND('4=3 |FIT15 '!AC14*0.85,)</f>
        <v>13324</v>
      </c>
      <c r="AD14" s="280">
        <f>ROUND('4=3 |FIT15 '!AD14*0.85,)</f>
        <v>12431</v>
      </c>
      <c r="AE14" s="280">
        <f>ROUND('4=3 |FIT15 '!AE14*0.85,)</f>
        <v>12431</v>
      </c>
      <c r="AF14" s="280">
        <f>ROUND('4=3 |FIT15 '!AF14*0.85,)</f>
        <v>12431</v>
      </c>
      <c r="AG14" s="280">
        <f>ROUND('4=3 |FIT15 '!AG14*0.85,)</f>
        <v>12431</v>
      </c>
      <c r="AH14" s="280">
        <f>ROUND('4=3 |FIT15 '!AH14*0.85,)</f>
        <v>12431</v>
      </c>
      <c r="AI14" s="280">
        <f>ROUND('4=3 |FIT15 '!AI14*0.85,)</f>
        <v>12878</v>
      </c>
      <c r="AJ14" s="280">
        <f>ROUND('4=3 |FIT15 '!AJ14*0.85,)</f>
        <v>12878</v>
      </c>
      <c r="AK14" s="280">
        <f>ROUND('4=3 |FIT15 '!AK14*0.85,)</f>
        <v>12431</v>
      </c>
      <c r="AL14" s="280">
        <f>ROUND('4=3 |FIT15 '!AL14*0.85,)</f>
        <v>13706</v>
      </c>
      <c r="AM14" s="280">
        <f>ROUND('4=3 |FIT15 '!AM14*0.85,)</f>
        <v>13706</v>
      </c>
      <c r="AN14" s="280">
        <f>ROUND('4=3 |FIT15 '!AN14*0.85,)</f>
        <v>13706</v>
      </c>
    </row>
    <row r="15" spans="1:40" x14ac:dyDescent="0.2">
      <c r="A15" s="86" t="s">
        <v>136</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row>
    <row r="16" spans="1:40" x14ac:dyDescent="0.2">
      <c r="A16" s="88">
        <v>1</v>
      </c>
      <c r="B16" s="280" t="e">
        <f>ROUND('4=3 |FIT15 '!B16*0.85,)</f>
        <v>#REF!</v>
      </c>
      <c r="C16" s="280" t="e">
        <f>ROUND('4=3 |FIT15 '!C16*0.85,)</f>
        <v>#REF!</v>
      </c>
      <c r="D16" s="280" t="e">
        <f>ROUND('4=3 |FIT15 '!D16*0.85,)</f>
        <v>#REF!</v>
      </c>
      <c r="E16" s="280" t="e">
        <f>ROUND('4=3 |FIT15 '!E16*0.85,)</f>
        <v>#REF!</v>
      </c>
      <c r="F16" s="280" t="e">
        <f>ROUND('4=3 |FIT15 '!F16*0.85,)</f>
        <v>#REF!</v>
      </c>
      <c r="G16" s="280">
        <f>ROUND('4=3 |FIT15 '!G16*0.85,)</f>
        <v>19571</v>
      </c>
      <c r="H16" s="280">
        <f>ROUND('4=3 |FIT15 '!H16*0.85,)</f>
        <v>19571</v>
      </c>
      <c r="I16" s="280">
        <f>ROUND('4=3 |FIT15 '!I16*0.85,)</f>
        <v>19571</v>
      </c>
      <c r="J16" s="280">
        <f>ROUND('4=3 |FIT15 '!J16*0.85,)</f>
        <v>18041</v>
      </c>
      <c r="K16" s="280">
        <f>ROUND('4=3 |FIT15 '!K16*0.85,)</f>
        <v>15300</v>
      </c>
      <c r="L16" s="280">
        <f>ROUND('4=3 |FIT15 '!L16*0.85,)</f>
        <v>15746</v>
      </c>
      <c r="M16" s="280">
        <f>ROUND('4=3 |FIT15 '!M16*0.85,)</f>
        <v>15300</v>
      </c>
      <c r="N16" s="280">
        <f>ROUND('4=3 |FIT15 '!N16*0.85,)</f>
        <v>16511</v>
      </c>
      <c r="O16" s="280">
        <f>ROUND('4=3 |FIT15 '!O16*0.85,)</f>
        <v>16511</v>
      </c>
      <c r="P16" s="280">
        <f>ROUND('4=3 |FIT15 '!P16*0.85,)</f>
        <v>14408</v>
      </c>
      <c r="Q16" s="280">
        <f>ROUND('4=3 |FIT15 '!Q16*0.85,)</f>
        <v>14408</v>
      </c>
      <c r="R16" s="280">
        <f>ROUND('4=3 |FIT15 '!R16*0.85,)</f>
        <v>14408</v>
      </c>
      <c r="S16" s="280">
        <f>ROUND('4=3 |FIT15 '!S16*0.85,)</f>
        <v>14854</v>
      </c>
      <c r="T16" s="280">
        <f>ROUND('4=3 |FIT15 '!T16*0.85,)</f>
        <v>14408</v>
      </c>
      <c r="U16" s="280">
        <f>ROUND('4=3 |FIT15 '!U16*0.85,)</f>
        <v>14854</v>
      </c>
      <c r="V16" s="280">
        <f>ROUND('4=3 |FIT15 '!V16*0.85,)</f>
        <v>14854</v>
      </c>
      <c r="W16" s="280">
        <f>ROUND('4=3 |FIT15 '!W16*0.85,)</f>
        <v>15300</v>
      </c>
      <c r="X16" s="280">
        <f>ROUND('4=3 |FIT15 '!X16*0.85,)</f>
        <v>15746</v>
      </c>
      <c r="Y16" s="280">
        <f>ROUND('4=3 |FIT15 '!Y16*0.85,)</f>
        <v>15746</v>
      </c>
      <c r="Z16" s="280">
        <f>ROUND('4=3 |FIT15 '!Z16*0.85,)</f>
        <v>16511</v>
      </c>
      <c r="AA16" s="280">
        <f>ROUND('4=3 |FIT15 '!AA16*0.85,)</f>
        <v>16511</v>
      </c>
      <c r="AB16" s="280">
        <f>ROUND('4=3 |FIT15 '!AB16*0.85,)</f>
        <v>15300</v>
      </c>
      <c r="AC16" s="280">
        <f>ROUND('4=3 |FIT15 '!AC16*0.85,)</f>
        <v>15300</v>
      </c>
      <c r="AD16" s="280">
        <f>ROUND('4=3 |FIT15 '!AD16*0.85,)</f>
        <v>14408</v>
      </c>
      <c r="AE16" s="280">
        <f>ROUND('4=3 |FIT15 '!AE16*0.85,)</f>
        <v>14408</v>
      </c>
      <c r="AF16" s="280">
        <f>ROUND('4=3 |FIT15 '!AF16*0.85,)</f>
        <v>14408</v>
      </c>
      <c r="AG16" s="280">
        <f>ROUND('4=3 |FIT15 '!AG16*0.85,)</f>
        <v>14408</v>
      </c>
      <c r="AH16" s="280">
        <f>ROUND('4=3 |FIT15 '!AH16*0.85,)</f>
        <v>14408</v>
      </c>
      <c r="AI16" s="280">
        <f>ROUND('4=3 |FIT15 '!AI16*0.85,)</f>
        <v>14854</v>
      </c>
      <c r="AJ16" s="280">
        <f>ROUND('4=3 |FIT15 '!AJ16*0.85,)</f>
        <v>14854</v>
      </c>
      <c r="AK16" s="280">
        <f>ROUND('4=3 |FIT15 '!AK16*0.85,)</f>
        <v>14408</v>
      </c>
      <c r="AL16" s="280">
        <f>ROUND('4=3 |FIT15 '!AL16*0.85,)</f>
        <v>15683</v>
      </c>
      <c r="AM16" s="280">
        <f>ROUND('4=3 |FIT15 '!AM16*0.85,)</f>
        <v>15683</v>
      </c>
      <c r="AN16" s="280">
        <f>ROUND('4=3 |FIT15 '!AN16*0.85,)</f>
        <v>15683</v>
      </c>
    </row>
    <row r="17" spans="1:40" x14ac:dyDescent="0.2">
      <c r="A17" s="88">
        <v>2</v>
      </c>
      <c r="B17" s="280" t="e">
        <f>ROUND('4=3 |FIT15 '!B17*0.85,)</f>
        <v>#REF!</v>
      </c>
      <c r="C17" s="280" t="e">
        <f>ROUND('4=3 |FIT15 '!C17*0.85,)</f>
        <v>#REF!</v>
      </c>
      <c r="D17" s="280" t="e">
        <f>ROUND('4=3 |FIT15 '!D17*0.85,)</f>
        <v>#REF!</v>
      </c>
      <c r="E17" s="280" t="e">
        <f>ROUND('4=3 |FIT15 '!E17*0.85,)</f>
        <v>#REF!</v>
      </c>
      <c r="F17" s="280" t="e">
        <f>ROUND('4=3 |FIT15 '!F17*0.85,)</f>
        <v>#REF!</v>
      </c>
      <c r="G17" s="280">
        <f>ROUND('4=3 |FIT15 '!G17*0.85,)</f>
        <v>20783</v>
      </c>
      <c r="H17" s="280">
        <f>ROUND('4=3 |FIT15 '!H17*0.85,)</f>
        <v>20783</v>
      </c>
      <c r="I17" s="280">
        <f>ROUND('4=3 |FIT15 '!I17*0.85,)</f>
        <v>20783</v>
      </c>
      <c r="J17" s="280">
        <f>ROUND('4=3 |FIT15 '!J17*0.85,)</f>
        <v>19253</v>
      </c>
      <c r="K17" s="280">
        <f>ROUND('4=3 |FIT15 '!K17*0.85,)</f>
        <v>16511</v>
      </c>
      <c r="L17" s="280">
        <f>ROUND('4=3 |FIT15 '!L17*0.85,)</f>
        <v>16958</v>
      </c>
      <c r="M17" s="280">
        <f>ROUND('4=3 |FIT15 '!M17*0.85,)</f>
        <v>16511</v>
      </c>
      <c r="N17" s="280">
        <f>ROUND('4=3 |FIT15 '!N17*0.85,)</f>
        <v>17723</v>
      </c>
      <c r="O17" s="280">
        <f>ROUND('4=3 |FIT15 '!O17*0.85,)</f>
        <v>17723</v>
      </c>
      <c r="P17" s="280">
        <f>ROUND('4=3 |FIT15 '!P17*0.85,)</f>
        <v>15619</v>
      </c>
      <c r="Q17" s="280">
        <f>ROUND('4=3 |FIT15 '!Q17*0.85,)</f>
        <v>15619</v>
      </c>
      <c r="R17" s="280">
        <f>ROUND('4=3 |FIT15 '!R17*0.85,)</f>
        <v>15619</v>
      </c>
      <c r="S17" s="280">
        <f>ROUND('4=3 |FIT15 '!S17*0.85,)</f>
        <v>16065</v>
      </c>
      <c r="T17" s="280">
        <f>ROUND('4=3 |FIT15 '!T17*0.85,)</f>
        <v>15619</v>
      </c>
      <c r="U17" s="280">
        <f>ROUND('4=3 |FIT15 '!U17*0.85,)</f>
        <v>16065</v>
      </c>
      <c r="V17" s="280">
        <f>ROUND('4=3 |FIT15 '!V17*0.85,)</f>
        <v>16065</v>
      </c>
      <c r="W17" s="280">
        <f>ROUND('4=3 |FIT15 '!W17*0.85,)</f>
        <v>16511</v>
      </c>
      <c r="X17" s="280">
        <f>ROUND('4=3 |FIT15 '!X17*0.85,)</f>
        <v>16958</v>
      </c>
      <c r="Y17" s="280">
        <f>ROUND('4=3 |FIT15 '!Y17*0.85,)</f>
        <v>16958</v>
      </c>
      <c r="Z17" s="280">
        <f>ROUND('4=3 |FIT15 '!Z17*0.85,)</f>
        <v>17723</v>
      </c>
      <c r="AA17" s="280">
        <f>ROUND('4=3 |FIT15 '!AA17*0.85,)</f>
        <v>17723</v>
      </c>
      <c r="AB17" s="280">
        <f>ROUND('4=3 |FIT15 '!AB17*0.85,)</f>
        <v>16511</v>
      </c>
      <c r="AC17" s="280">
        <f>ROUND('4=3 |FIT15 '!AC17*0.85,)</f>
        <v>16511</v>
      </c>
      <c r="AD17" s="280">
        <f>ROUND('4=3 |FIT15 '!AD17*0.85,)</f>
        <v>15619</v>
      </c>
      <c r="AE17" s="280">
        <f>ROUND('4=3 |FIT15 '!AE17*0.85,)</f>
        <v>15619</v>
      </c>
      <c r="AF17" s="280">
        <f>ROUND('4=3 |FIT15 '!AF17*0.85,)</f>
        <v>15619</v>
      </c>
      <c r="AG17" s="280">
        <f>ROUND('4=3 |FIT15 '!AG17*0.85,)</f>
        <v>15619</v>
      </c>
      <c r="AH17" s="280">
        <f>ROUND('4=3 |FIT15 '!AH17*0.85,)</f>
        <v>15619</v>
      </c>
      <c r="AI17" s="280">
        <f>ROUND('4=3 |FIT15 '!AI17*0.85,)</f>
        <v>16065</v>
      </c>
      <c r="AJ17" s="280">
        <f>ROUND('4=3 |FIT15 '!AJ17*0.85,)</f>
        <v>16065</v>
      </c>
      <c r="AK17" s="280">
        <f>ROUND('4=3 |FIT15 '!AK17*0.85,)</f>
        <v>15619</v>
      </c>
      <c r="AL17" s="280">
        <f>ROUND('4=3 |FIT15 '!AL17*0.85,)</f>
        <v>16894</v>
      </c>
      <c r="AM17" s="280">
        <f>ROUND('4=3 |FIT15 '!AM17*0.85,)</f>
        <v>16894</v>
      </c>
      <c r="AN17" s="280">
        <f>ROUND('4=3 |FIT15 '!AN17*0.85,)</f>
        <v>16894</v>
      </c>
    </row>
    <row r="18" spans="1:40" x14ac:dyDescent="0.2">
      <c r="A18" s="86" t="s">
        <v>138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row>
    <row r="19" spans="1:40" x14ac:dyDescent="0.2">
      <c r="A19" s="87" t="s">
        <v>78</v>
      </c>
      <c r="B19" s="280" t="e">
        <f>ROUND('4=3 |FIT15 '!B19*0.85,)</f>
        <v>#REF!</v>
      </c>
      <c r="C19" s="280" t="e">
        <f>ROUND('4=3 |FIT15 '!C19*0.85,)</f>
        <v>#REF!</v>
      </c>
      <c r="D19" s="280" t="e">
        <f>ROUND('4=3 |FIT15 '!D19*0.85,)</f>
        <v>#REF!</v>
      </c>
      <c r="E19" s="280" t="e">
        <f>ROUND('4=3 |FIT15 '!E19*0.85,)</f>
        <v>#REF!</v>
      </c>
      <c r="F19" s="280" t="e">
        <f>ROUND('4=3 |FIT15 '!F19*0.85,)</f>
        <v>#REF!</v>
      </c>
      <c r="G19" s="280">
        <f>ROUND('4=3 |FIT15 '!G19*0.85,)</f>
        <v>34170</v>
      </c>
      <c r="H19" s="280">
        <f>ROUND('4=3 |FIT15 '!H19*0.85,)</f>
        <v>34170</v>
      </c>
      <c r="I19" s="280">
        <f>ROUND('4=3 |FIT15 '!I19*0.85,)</f>
        <v>34170</v>
      </c>
      <c r="J19" s="280">
        <f>ROUND('4=3 |FIT15 '!J19*0.85,)</f>
        <v>32640</v>
      </c>
      <c r="K19" s="280">
        <f>ROUND('4=3 |FIT15 '!K19*0.85,)</f>
        <v>29899</v>
      </c>
      <c r="L19" s="280">
        <f>ROUND('4=3 |FIT15 '!L19*0.85,)</f>
        <v>30345</v>
      </c>
      <c r="M19" s="280">
        <f>ROUND('4=3 |FIT15 '!M19*0.85,)</f>
        <v>29899</v>
      </c>
      <c r="N19" s="280">
        <f>ROUND('4=3 |FIT15 '!N19*0.85,)</f>
        <v>31110</v>
      </c>
      <c r="O19" s="280">
        <f>ROUND('4=3 |FIT15 '!O19*0.85,)</f>
        <v>31110</v>
      </c>
      <c r="P19" s="280">
        <f>ROUND('4=3 |FIT15 '!P19*0.85,)</f>
        <v>29006</v>
      </c>
      <c r="Q19" s="280">
        <f>ROUND('4=3 |FIT15 '!Q19*0.85,)</f>
        <v>29006</v>
      </c>
      <c r="R19" s="280">
        <f>ROUND('4=3 |FIT15 '!R19*0.85,)</f>
        <v>29006</v>
      </c>
      <c r="S19" s="280">
        <f>ROUND('4=3 |FIT15 '!S19*0.85,)</f>
        <v>29453</v>
      </c>
      <c r="T19" s="280">
        <f>ROUND('4=3 |FIT15 '!T19*0.85,)</f>
        <v>29006</v>
      </c>
      <c r="U19" s="280">
        <f>ROUND('4=3 |FIT15 '!U19*0.85,)</f>
        <v>29453</v>
      </c>
      <c r="V19" s="280">
        <f>ROUND('4=3 |FIT15 '!V19*0.85,)</f>
        <v>29453</v>
      </c>
      <c r="W19" s="280">
        <f>ROUND('4=3 |FIT15 '!W19*0.85,)</f>
        <v>29899</v>
      </c>
      <c r="X19" s="280">
        <f>ROUND('4=3 |FIT15 '!X19*0.85,)</f>
        <v>30345</v>
      </c>
      <c r="Y19" s="280">
        <f>ROUND('4=3 |FIT15 '!Y19*0.85,)</f>
        <v>30345</v>
      </c>
      <c r="Z19" s="280">
        <f>ROUND('4=3 |FIT15 '!Z19*0.85,)</f>
        <v>31110</v>
      </c>
      <c r="AA19" s="280">
        <f>ROUND('4=3 |FIT15 '!AA19*0.85,)</f>
        <v>31110</v>
      </c>
      <c r="AB19" s="280">
        <f>ROUND('4=3 |FIT15 '!AB19*0.85,)</f>
        <v>29899</v>
      </c>
      <c r="AC19" s="280">
        <f>ROUND('4=3 |FIT15 '!AC19*0.85,)</f>
        <v>29899</v>
      </c>
      <c r="AD19" s="280">
        <f>ROUND('4=3 |FIT15 '!AD19*0.85,)</f>
        <v>29006</v>
      </c>
      <c r="AE19" s="280">
        <f>ROUND('4=3 |FIT15 '!AE19*0.85,)</f>
        <v>29006</v>
      </c>
      <c r="AF19" s="280">
        <f>ROUND('4=3 |FIT15 '!AF19*0.85,)</f>
        <v>29006</v>
      </c>
      <c r="AG19" s="280">
        <f>ROUND('4=3 |FIT15 '!AG19*0.85,)</f>
        <v>29006</v>
      </c>
      <c r="AH19" s="280">
        <f>ROUND('4=3 |FIT15 '!AH19*0.85,)</f>
        <v>29006</v>
      </c>
      <c r="AI19" s="280">
        <f>ROUND('4=3 |FIT15 '!AI19*0.85,)</f>
        <v>29453</v>
      </c>
      <c r="AJ19" s="280">
        <f>ROUND('4=3 |FIT15 '!AJ19*0.85,)</f>
        <v>29453</v>
      </c>
      <c r="AK19" s="280">
        <f>ROUND('4=3 |FIT15 '!AK19*0.85,)</f>
        <v>29006</v>
      </c>
      <c r="AL19" s="280">
        <f>ROUND('4=3 |FIT15 '!AL19*0.85,)</f>
        <v>36656</v>
      </c>
      <c r="AM19" s="280">
        <f>ROUND('4=3 |FIT15 '!AM19*0.85,)</f>
        <v>36656</v>
      </c>
      <c r="AN19" s="280">
        <f>ROUND('4=3 |FIT15 '!AN19*0.85,)</f>
        <v>36656</v>
      </c>
    </row>
    <row r="20" spans="1:40" x14ac:dyDescent="0.2">
      <c r="A20" s="86" t="s">
        <v>137</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row>
    <row r="21" spans="1:40" x14ac:dyDescent="0.2">
      <c r="A21" s="87" t="s">
        <v>67</v>
      </c>
      <c r="B21" s="280" t="e">
        <f>ROUND('4=3 |FIT15 '!B21*0.85,)</f>
        <v>#REF!</v>
      </c>
      <c r="C21" s="280" t="e">
        <f>ROUND('4=3 |FIT15 '!C21*0.85,)</f>
        <v>#REF!</v>
      </c>
      <c r="D21" s="280" t="e">
        <f>ROUND('4=3 |FIT15 '!D21*0.85,)</f>
        <v>#REF!</v>
      </c>
      <c r="E21" s="280" t="e">
        <f>ROUND('4=3 |FIT15 '!E21*0.85,)</f>
        <v>#REF!</v>
      </c>
      <c r="F21" s="280" t="e">
        <f>ROUND('4=3 |FIT15 '!F21*0.85,)</f>
        <v>#REF!</v>
      </c>
      <c r="G21" s="280">
        <f>ROUND('4=3 |FIT15 '!G21*0.85,)</f>
        <v>46920</v>
      </c>
      <c r="H21" s="280">
        <f>ROUND('4=3 |FIT15 '!H21*0.85,)</f>
        <v>46920</v>
      </c>
      <c r="I21" s="280">
        <f>ROUND('4=3 |FIT15 '!I21*0.85,)</f>
        <v>46920</v>
      </c>
      <c r="J21" s="280">
        <f>ROUND('4=3 |FIT15 '!J21*0.85,)</f>
        <v>45390</v>
      </c>
      <c r="K21" s="280">
        <f>ROUND('4=3 |FIT15 '!K21*0.85,)</f>
        <v>42649</v>
      </c>
      <c r="L21" s="280">
        <f>ROUND('4=3 |FIT15 '!L21*0.85,)</f>
        <v>43095</v>
      </c>
      <c r="M21" s="280">
        <f>ROUND('4=3 |FIT15 '!M21*0.85,)</f>
        <v>42649</v>
      </c>
      <c r="N21" s="280">
        <f>ROUND('4=3 |FIT15 '!N21*0.85,)</f>
        <v>43860</v>
      </c>
      <c r="O21" s="280">
        <f>ROUND('4=3 |FIT15 '!O21*0.85,)</f>
        <v>43860</v>
      </c>
      <c r="P21" s="280">
        <f>ROUND('4=3 |FIT15 '!P21*0.85,)</f>
        <v>41756</v>
      </c>
      <c r="Q21" s="280">
        <f>ROUND('4=3 |FIT15 '!Q21*0.85,)</f>
        <v>41756</v>
      </c>
      <c r="R21" s="280">
        <f>ROUND('4=3 |FIT15 '!R21*0.85,)</f>
        <v>41756</v>
      </c>
      <c r="S21" s="280">
        <f>ROUND('4=3 |FIT15 '!S21*0.85,)</f>
        <v>42203</v>
      </c>
      <c r="T21" s="280">
        <f>ROUND('4=3 |FIT15 '!T21*0.85,)</f>
        <v>41756</v>
      </c>
      <c r="U21" s="280">
        <f>ROUND('4=3 |FIT15 '!U21*0.85,)</f>
        <v>42203</v>
      </c>
      <c r="V21" s="280">
        <f>ROUND('4=3 |FIT15 '!V21*0.85,)</f>
        <v>42203</v>
      </c>
      <c r="W21" s="280">
        <f>ROUND('4=3 |FIT15 '!W21*0.85,)</f>
        <v>42649</v>
      </c>
      <c r="X21" s="280">
        <f>ROUND('4=3 |FIT15 '!X21*0.85,)</f>
        <v>43095</v>
      </c>
      <c r="Y21" s="280">
        <f>ROUND('4=3 |FIT15 '!Y21*0.85,)</f>
        <v>43095</v>
      </c>
      <c r="Z21" s="280">
        <f>ROUND('4=3 |FIT15 '!Z21*0.85,)</f>
        <v>43860</v>
      </c>
      <c r="AA21" s="280">
        <f>ROUND('4=3 |FIT15 '!AA21*0.85,)</f>
        <v>43860</v>
      </c>
      <c r="AB21" s="280">
        <f>ROUND('4=3 |FIT15 '!AB21*0.85,)</f>
        <v>42649</v>
      </c>
      <c r="AC21" s="280">
        <f>ROUND('4=3 |FIT15 '!AC21*0.85,)</f>
        <v>42649</v>
      </c>
      <c r="AD21" s="280">
        <f>ROUND('4=3 |FIT15 '!AD21*0.85,)</f>
        <v>41756</v>
      </c>
      <c r="AE21" s="280">
        <f>ROUND('4=3 |FIT15 '!AE21*0.85,)</f>
        <v>41756</v>
      </c>
      <c r="AF21" s="280">
        <f>ROUND('4=3 |FIT15 '!AF21*0.85,)</f>
        <v>41756</v>
      </c>
      <c r="AG21" s="280">
        <f>ROUND('4=3 |FIT15 '!AG21*0.85,)</f>
        <v>41756</v>
      </c>
      <c r="AH21" s="280">
        <f>ROUND('4=3 |FIT15 '!AH21*0.85,)</f>
        <v>41756</v>
      </c>
      <c r="AI21" s="280">
        <f>ROUND('4=3 |FIT15 '!AI21*0.85,)</f>
        <v>42203</v>
      </c>
      <c r="AJ21" s="280">
        <f>ROUND('4=3 |FIT15 '!AJ21*0.85,)</f>
        <v>42203</v>
      </c>
      <c r="AK21" s="280">
        <f>ROUND('4=3 |FIT15 '!AK21*0.85,)</f>
        <v>41756</v>
      </c>
      <c r="AL21" s="280">
        <f>ROUND('4=3 |FIT15 '!AL21*0.85,)</f>
        <v>52594</v>
      </c>
      <c r="AM21" s="280">
        <f>ROUND('4=3 |FIT15 '!AM21*0.85,)</f>
        <v>52594</v>
      </c>
      <c r="AN21" s="280">
        <f>ROUND('4=3 |FIT15 '!AN21*0.85,)</f>
        <v>52594</v>
      </c>
    </row>
    <row r="22" spans="1:40" x14ac:dyDescent="0.2">
      <c r="A22" s="147"/>
    </row>
    <row r="23" spans="1:40" ht="10.35" customHeight="1" thickBot="1" x14ac:dyDescent="0.25">
      <c r="A23" s="77"/>
    </row>
    <row r="24" spans="1:40" ht="12.75" thickBot="1" x14ac:dyDescent="0.25">
      <c r="A24" s="149" t="s">
        <v>127</v>
      </c>
    </row>
    <row r="25" spans="1:40" x14ac:dyDescent="0.2">
      <c r="A25" s="223" t="s">
        <v>128</v>
      </c>
    </row>
    <row r="26" spans="1:40" x14ac:dyDescent="0.2">
      <c r="A26" s="223" t="s">
        <v>129</v>
      </c>
    </row>
    <row r="27" spans="1:40" ht="12" customHeight="1" x14ac:dyDescent="0.2">
      <c r="A27" s="97" t="s">
        <v>130</v>
      </c>
    </row>
    <row r="28" spans="1:40" x14ac:dyDescent="0.2">
      <c r="A28" s="223" t="s">
        <v>243</v>
      </c>
    </row>
    <row r="29" spans="1:40" ht="11.45" customHeight="1" thickBot="1" x14ac:dyDescent="0.25">
      <c r="A29" s="77"/>
    </row>
    <row r="30" spans="1:40" ht="12.75" thickBot="1" x14ac:dyDescent="0.25">
      <c r="A30" s="248" t="s">
        <v>132</v>
      </c>
    </row>
    <row r="31" spans="1:40" ht="72.75" thickBot="1" x14ac:dyDescent="0.25">
      <c r="A31" s="249" t="s">
        <v>221</v>
      </c>
    </row>
    <row r="32" spans="1:40" ht="12.75" thickBot="1" x14ac:dyDescent="0.25">
      <c r="A32" s="245" t="s">
        <v>218</v>
      </c>
    </row>
    <row r="33" spans="1:1" ht="12.75" thickBot="1" x14ac:dyDescent="0.25">
      <c r="A33" s="199" t="str">
        <f>'4=3 |COMMISSION'!A32</f>
        <v>Период бронирования: 17.09.2025 -  03.12.2025  /  Period of sales: 17.09.2025 -  03.12.2025</v>
      </c>
    </row>
    <row r="34" spans="1:1" ht="12.75" thickBot="1" x14ac:dyDescent="0.25">
      <c r="A34" s="199" t="str">
        <f>'4=3 |COMMISSION'!A33</f>
        <v>Период проживания: 17.09.2025 - 26.10.2025 / 03.11.2025 - 03.12.2025  /  Period of sales: 17.09.2025 - 26.10.2025 / 03.11.2025 - 03.12.2025</v>
      </c>
    </row>
    <row r="35" spans="1:1" ht="12.75" thickBot="1" x14ac:dyDescent="0.25">
      <c r="A35" s="328" t="str">
        <f>'4=3 |COMMISSION'!A34</f>
        <v xml:space="preserve">Тариф не доступен на период 26.10.25 - 02.11.25, включительно </v>
      </c>
    </row>
    <row r="36" spans="1:1" ht="12.75" thickBot="1" x14ac:dyDescent="0.25">
      <c r="A36" s="245" t="s">
        <v>313</v>
      </c>
    </row>
    <row r="37" spans="1:1" x14ac:dyDescent="0.2">
      <c r="A37" s="322" t="s">
        <v>314</v>
      </c>
    </row>
    <row r="38" spans="1:1" x14ac:dyDescent="0.2">
      <c r="A38" s="322" t="s">
        <v>315</v>
      </c>
    </row>
    <row r="39" spans="1:1" ht="12.75" thickBot="1" x14ac:dyDescent="0.25">
      <c r="A39" s="322"/>
    </row>
    <row r="40" spans="1:1" x14ac:dyDescent="0.2">
      <c r="A40" s="314" t="s">
        <v>132</v>
      </c>
    </row>
    <row r="41" spans="1:1" ht="36" x14ac:dyDescent="0.2">
      <c r="A41" s="315" t="s">
        <v>371</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AE49"/>
  <sheetViews>
    <sheetView zoomScaleNormal="100" workbookViewId="0">
      <pane xSplit="1" topLeftCell="B1" activePane="topRight" state="frozen"/>
      <selection activeCell="B1" sqref="B1:C1048576"/>
      <selection pane="topRight" activeCell="A49" sqref="A49"/>
    </sheetView>
  </sheetViews>
  <sheetFormatPr defaultColWidth="9" defaultRowHeight="12" x14ac:dyDescent="0.2"/>
  <cols>
    <col min="1" max="1" width="80.5703125" style="65" customWidth="1"/>
    <col min="2" max="16384" width="9" style="65"/>
  </cols>
  <sheetData>
    <row r="1" spans="1:31" ht="11.45" customHeight="1" x14ac:dyDescent="0.2">
      <c r="A1" s="83" t="s">
        <v>133</v>
      </c>
    </row>
    <row r="2" spans="1:31" ht="11.45" customHeight="1" x14ac:dyDescent="0.2">
      <c r="A2" s="169" t="s">
        <v>332</v>
      </c>
    </row>
    <row r="3" spans="1:31" ht="11.45" customHeight="1" x14ac:dyDescent="0.2">
      <c r="A3" s="207"/>
    </row>
    <row r="4" spans="1:31" ht="11.45" customHeight="1" x14ac:dyDescent="0.2">
      <c r="A4" s="207" t="s">
        <v>125</v>
      </c>
      <c r="B4" s="321">
        <f>'C завтраками| Bed and breakfast'!B4</f>
        <v>45961</v>
      </c>
      <c r="C4" s="321">
        <f>'C завтраками| Bed and breakfast'!C4</f>
        <v>45962</v>
      </c>
      <c r="D4" s="321">
        <f>'C завтраками| Bed and breakfast'!D4</f>
        <v>45963</v>
      </c>
      <c r="E4" s="321">
        <f>'C завтраками| Bed and breakfast'!E4</f>
        <v>45964</v>
      </c>
      <c r="F4" s="321">
        <f>'C завтраками| Bed and breakfast'!F4</f>
        <v>45965</v>
      </c>
      <c r="G4" s="321">
        <f>'C завтраками| Bed and breakfast'!G4</f>
        <v>45966</v>
      </c>
      <c r="H4" s="321">
        <f>'C завтраками| Bed and breakfast'!H4</f>
        <v>45967</v>
      </c>
      <c r="I4" s="321">
        <f>'C завтраками| Bed and breakfast'!I4</f>
        <v>45968</v>
      </c>
      <c r="J4" s="321">
        <f>'C завтраками| Bed and breakfast'!J4</f>
        <v>45969</v>
      </c>
      <c r="K4" s="321">
        <f>'C завтраками| Bed and breakfast'!K4</f>
        <v>45970</v>
      </c>
      <c r="L4" s="321">
        <f>'C завтраками| Bed and breakfast'!L4</f>
        <v>45971</v>
      </c>
      <c r="M4" s="321">
        <f>'C завтраками| Bed and breakfast'!M4</f>
        <v>45972</v>
      </c>
      <c r="N4" s="321">
        <f>'C завтраками| Bed and breakfast'!N4</f>
        <v>45973</v>
      </c>
      <c r="O4" s="321">
        <f>'C завтраками| Bed and breakfast'!O4</f>
        <v>45974</v>
      </c>
      <c r="P4" s="321">
        <f>'C завтраками| Bed and breakfast'!P4</f>
        <v>45975</v>
      </c>
      <c r="Q4" s="321">
        <f>'C завтраками| Bed and breakfast'!Q4</f>
        <v>45976</v>
      </c>
      <c r="R4" s="330">
        <f>'C завтраками| Bed and breakfast'!R4</f>
        <v>45977</v>
      </c>
      <c r="S4" s="330">
        <f>'C завтраками| Bed and breakfast'!S4</f>
        <v>45978</v>
      </c>
      <c r="T4" s="330">
        <f>'C завтраками| Bed and breakfast'!T4</f>
        <v>45979</v>
      </c>
      <c r="U4" s="330">
        <f>'C завтраками| Bed and breakfast'!U4</f>
        <v>45980</v>
      </c>
      <c r="V4" s="330">
        <f>'C завтраками| Bed and breakfast'!V4</f>
        <v>45981</v>
      </c>
      <c r="W4" s="321">
        <f>'C завтраками| Bed and breakfast'!W4</f>
        <v>45982</v>
      </c>
      <c r="X4" s="321">
        <f>'C завтраками| Bed and breakfast'!X4</f>
        <v>45983</v>
      </c>
      <c r="Y4" s="321">
        <f>'C завтраками| Bed and breakfast'!Y4</f>
        <v>45984</v>
      </c>
      <c r="Z4" s="321">
        <f>'C завтраками| Bed and breakfast'!Z4</f>
        <v>45985</v>
      </c>
      <c r="AA4" s="321">
        <f>'C завтраками| Bed and breakfast'!AA4</f>
        <v>45986</v>
      </c>
      <c r="AB4" s="321">
        <f>'C завтраками| Bed and breakfast'!AB4</f>
        <v>45987</v>
      </c>
      <c r="AC4" s="321">
        <f>'C завтраками| Bed and breakfast'!AC4</f>
        <v>45988</v>
      </c>
      <c r="AD4" s="321">
        <f>'C завтраками| Bed and breakfast'!AD4</f>
        <v>45989</v>
      </c>
      <c r="AE4" s="321">
        <f>'C завтраками| Bed and breakfast'!AE4</f>
        <v>45990</v>
      </c>
    </row>
    <row r="5" spans="1:31" s="34" customFormat="1" ht="21.6" customHeight="1" x14ac:dyDescent="0.2">
      <c r="A5" s="67" t="s">
        <v>124</v>
      </c>
      <c r="B5" s="321">
        <f>'C завтраками| Bed and breakfast'!B5</f>
        <v>45961</v>
      </c>
      <c r="C5" s="321">
        <f>'C завтраками| Bed and breakfast'!C5</f>
        <v>45962</v>
      </c>
      <c r="D5" s="321">
        <f>'C завтраками| Bed and breakfast'!D5</f>
        <v>45963</v>
      </c>
      <c r="E5" s="321">
        <f>'C завтраками| Bed and breakfast'!E5</f>
        <v>45964</v>
      </c>
      <c r="F5" s="321">
        <f>'C завтраками| Bed and breakfast'!F5</f>
        <v>45965</v>
      </c>
      <c r="G5" s="321">
        <f>'C завтраками| Bed and breakfast'!G5</f>
        <v>45966</v>
      </c>
      <c r="H5" s="321">
        <f>'C завтраками| Bed and breakfast'!H5</f>
        <v>45967</v>
      </c>
      <c r="I5" s="321">
        <f>'C завтраками| Bed and breakfast'!I5</f>
        <v>45968</v>
      </c>
      <c r="J5" s="321">
        <f>'C завтраками| Bed and breakfast'!J5</f>
        <v>45969</v>
      </c>
      <c r="K5" s="321">
        <f>'C завтраками| Bed and breakfast'!K5</f>
        <v>45970</v>
      </c>
      <c r="L5" s="321">
        <f>'C завтраками| Bed and breakfast'!L5</f>
        <v>45971</v>
      </c>
      <c r="M5" s="321">
        <f>'C завтраками| Bed and breakfast'!M5</f>
        <v>45972</v>
      </c>
      <c r="N5" s="321">
        <f>'C завтраками| Bed and breakfast'!N5</f>
        <v>45973</v>
      </c>
      <c r="O5" s="321">
        <f>'C завтраками| Bed and breakfast'!O5</f>
        <v>45974</v>
      </c>
      <c r="P5" s="321">
        <f>'C завтраками| Bed and breakfast'!P5</f>
        <v>45975</v>
      </c>
      <c r="Q5" s="321">
        <f>'C завтраками| Bed and breakfast'!Q5</f>
        <v>45976</v>
      </c>
      <c r="R5" s="330">
        <f>'C завтраками| Bed and breakfast'!R5</f>
        <v>45977</v>
      </c>
      <c r="S5" s="330">
        <f>'C завтраками| Bed and breakfast'!S5</f>
        <v>45978</v>
      </c>
      <c r="T5" s="330">
        <f>'C завтраками| Bed and breakfast'!T5</f>
        <v>45979</v>
      </c>
      <c r="U5" s="330">
        <f>'C завтраками| Bed and breakfast'!U5</f>
        <v>45980</v>
      </c>
      <c r="V5" s="330">
        <f>'C завтраками| Bed and breakfast'!V5</f>
        <v>45981</v>
      </c>
      <c r="W5" s="321">
        <f>'C завтраками| Bed and breakfast'!W5</f>
        <v>45982</v>
      </c>
      <c r="X5" s="321">
        <f>'C завтраками| Bed and breakfast'!X5</f>
        <v>45983</v>
      </c>
      <c r="Y5" s="321">
        <f>'C завтраками| Bed and breakfast'!Y5</f>
        <v>45984</v>
      </c>
      <c r="Z5" s="321">
        <f>'C завтраками| Bed and breakfast'!Z5</f>
        <v>45985</v>
      </c>
      <c r="AA5" s="321">
        <f>'C завтраками| Bed and breakfast'!AA5</f>
        <v>45986</v>
      </c>
      <c r="AB5" s="321">
        <f>'C завтраками| Bed and breakfast'!AB5</f>
        <v>45987</v>
      </c>
      <c r="AC5" s="321">
        <f>'C завтраками| Bed and breakfast'!AC5</f>
        <v>45988</v>
      </c>
      <c r="AD5" s="321">
        <f>'C завтраками| Bed and breakfast'!AD5</f>
        <v>45989</v>
      </c>
      <c r="AE5" s="321">
        <f>'C завтраками| Bed and breakfast'!AE5</f>
        <v>45990</v>
      </c>
    </row>
    <row r="6" spans="1:31" x14ac:dyDescent="0.2">
      <c r="A6" s="73" t="s">
        <v>144</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row>
    <row r="7" spans="1:31" x14ac:dyDescent="0.2">
      <c r="A7" s="74">
        <v>1</v>
      </c>
      <c r="B7" s="280">
        <f>'C завтраками| Bed and breakfast'!B7*0.9</f>
        <v>15030</v>
      </c>
      <c r="C7" s="280">
        <f>'C завтраками| Bed and breakfast'!C7*0.9</f>
        <v>15030</v>
      </c>
      <c r="D7" s="280">
        <f>'C завтраками| Bed and breakfast'!D7*0.9</f>
        <v>15030</v>
      </c>
      <c r="E7" s="280">
        <f>'C завтраками| Bed and breakfast'!E7*0.9</f>
        <v>12870</v>
      </c>
      <c r="F7" s="280">
        <f>'C завтраками| Bed and breakfast'!F7*0.9</f>
        <v>9000</v>
      </c>
      <c r="G7" s="280">
        <f>'C завтраками| Bed and breakfast'!G7*0.9</f>
        <v>9630</v>
      </c>
      <c r="H7" s="280">
        <f>'C завтраками| Bed and breakfast'!H7*0.9</f>
        <v>9000</v>
      </c>
      <c r="I7" s="280">
        <f>'C завтраками| Bed and breakfast'!I7*0.9</f>
        <v>10710</v>
      </c>
      <c r="J7" s="280">
        <f>'C завтраками| Bed and breakfast'!J7*0.9</f>
        <v>10710</v>
      </c>
      <c r="K7" s="280">
        <f>'C завтраками| Bed and breakfast'!K7*0.9</f>
        <v>7740</v>
      </c>
      <c r="L7" s="280">
        <f>'C завтраками| Bed and breakfast'!L7*0.9</f>
        <v>7740</v>
      </c>
      <c r="M7" s="280">
        <f>'C завтраками| Bed and breakfast'!M7*0.9</f>
        <v>7740</v>
      </c>
      <c r="N7" s="280">
        <f>'C завтраками| Bed and breakfast'!N7*0.9</f>
        <v>8370</v>
      </c>
      <c r="O7" s="280">
        <f>'C завтраками| Bed and breakfast'!O7*0.9</f>
        <v>7740</v>
      </c>
      <c r="P7" s="280">
        <f>'C завтраками| Bed and breakfast'!P7*0.9</f>
        <v>8370</v>
      </c>
      <c r="Q7" s="280">
        <f>'C завтраками| Bed and breakfast'!Q7*0.9</f>
        <v>8370</v>
      </c>
      <c r="R7" s="280">
        <f>'C завтраками| Bed and breakfast'!R7*0.9</f>
        <v>9000</v>
      </c>
      <c r="S7" s="280">
        <f>'C завтраками| Bed and breakfast'!S7*0.9</f>
        <v>9630</v>
      </c>
      <c r="T7" s="280">
        <f>'C завтраками| Bed and breakfast'!T7*0.9</f>
        <v>9630</v>
      </c>
      <c r="U7" s="280">
        <f>'C завтраками| Bed and breakfast'!U7*0.9</f>
        <v>10710</v>
      </c>
      <c r="V7" s="280">
        <f>'C завтраками| Bed and breakfast'!V7*0.9</f>
        <v>10710</v>
      </c>
      <c r="W7" s="280">
        <f>'C завтраками| Bed and breakfast'!W7*0.9</f>
        <v>9000</v>
      </c>
      <c r="X7" s="280">
        <f>'C завтраками| Bed and breakfast'!X7*0.9</f>
        <v>9000</v>
      </c>
      <c r="Y7" s="280">
        <f>'C завтраками| Bed and breakfast'!Y7*0.9</f>
        <v>7740</v>
      </c>
      <c r="Z7" s="280">
        <f>'C завтраками| Bed and breakfast'!Z7*0.9</f>
        <v>7740</v>
      </c>
      <c r="AA7" s="280">
        <f>'C завтраками| Bed and breakfast'!AA7*0.9</f>
        <v>7740</v>
      </c>
      <c r="AB7" s="280">
        <f>'C завтраками| Bed and breakfast'!AB7*0.9</f>
        <v>7740</v>
      </c>
      <c r="AC7" s="280">
        <f>'C завтраками| Bed and breakfast'!AC7*0.9</f>
        <v>7740</v>
      </c>
      <c r="AD7" s="280">
        <f>'C завтраками| Bed and breakfast'!AD7*0.9</f>
        <v>8370</v>
      </c>
      <c r="AE7" s="280">
        <f>'C завтраками| Bed and breakfast'!AE7*0.9</f>
        <v>8370</v>
      </c>
    </row>
    <row r="8" spans="1:31" x14ac:dyDescent="0.2">
      <c r="A8" s="74">
        <v>2</v>
      </c>
      <c r="B8" s="280">
        <f>'C завтраками| Bed and breakfast'!B8*0.9</f>
        <v>16740</v>
      </c>
      <c r="C8" s="280">
        <f>'C завтраками| Bed and breakfast'!C8*0.9</f>
        <v>16740</v>
      </c>
      <c r="D8" s="280">
        <f>'C завтраками| Bed and breakfast'!D8*0.9</f>
        <v>16740</v>
      </c>
      <c r="E8" s="280">
        <f>'C завтраками| Bed and breakfast'!E8*0.9</f>
        <v>14580</v>
      </c>
      <c r="F8" s="280">
        <f>'C завтраками| Bed and breakfast'!F8*0.9</f>
        <v>10710</v>
      </c>
      <c r="G8" s="280">
        <f>'C завтраками| Bed and breakfast'!G8*0.9</f>
        <v>11340</v>
      </c>
      <c r="H8" s="280">
        <f>'C завтраками| Bed and breakfast'!H8*0.9</f>
        <v>10710</v>
      </c>
      <c r="I8" s="280">
        <f>'C завтраками| Bed and breakfast'!I8*0.9</f>
        <v>12420</v>
      </c>
      <c r="J8" s="280">
        <f>'C завтраками| Bed and breakfast'!J8*0.9</f>
        <v>12420</v>
      </c>
      <c r="K8" s="280">
        <f>'C завтраками| Bed and breakfast'!K8*0.9</f>
        <v>9450</v>
      </c>
      <c r="L8" s="280">
        <f>'C завтраками| Bed and breakfast'!L8*0.9</f>
        <v>9450</v>
      </c>
      <c r="M8" s="280">
        <f>'C завтраками| Bed and breakfast'!M8*0.9</f>
        <v>9450</v>
      </c>
      <c r="N8" s="280">
        <f>'C завтраками| Bed and breakfast'!N8*0.9</f>
        <v>10080</v>
      </c>
      <c r="O8" s="280">
        <f>'C завтраками| Bed and breakfast'!O8*0.9</f>
        <v>9450</v>
      </c>
      <c r="P8" s="280">
        <f>'C завтраками| Bed and breakfast'!P8*0.9</f>
        <v>10080</v>
      </c>
      <c r="Q8" s="280">
        <f>'C завтраками| Bed and breakfast'!Q8*0.9</f>
        <v>10080</v>
      </c>
      <c r="R8" s="280">
        <f>'C завтраками| Bed and breakfast'!R8*0.9</f>
        <v>10710</v>
      </c>
      <c r="S8" s="280">
        <f>'C завтраками| Bed and breakfast'!S8*0.9</f>
        <v>11340</v>
      </c>
      <c r="T8" s="280">
        <f>'C завтраками| Bed and breakfast'!T8*0.9</f>
        <v>11340</v>
      </c>
      <c r="U8" s="280">
        <f>'C завтраками| Bed and breakfast'!U8*0.9</f>
        <v>12420</v>
      </c>
      <c r="V8" s="280">
        <f>'C завтраками| Bed and breakfast'!V8*0.9</f>
        <v>12420</v>
      </c>
      <c r="W8" s="280">
        <f>'C завтраками| Bed and breakfast'!W8*0.9</f>
        <v>10710</v>
      </c>
      <c r="X8" s="280">
        <f>'C завтраками| Bed and breakfast'!X8*0.9</f>
        <v>10710</v>
      </c>
      <c r="Y8" s="280">
        <f>'C завтраками| Bed and breakfast'!Y8*0.9</f>
        <v>9450</v>
      </c>
      <c r="Z8" s="280">
        <f>'C завтраками| Bed and breakfast'!Z8*0.9</f>
        <v>9450</v>
      </c>
      <c r="AA8" s="280">
        <f>'C завтраками| Bed and breakfast'!AA8*0.9</f>
        <v>9450</v>
      </c>
      <c r="AB8" s="280">
        <f>'C завтраками| Bed and breakfast'!AB8*0.9</f>
        <v>9450</v>
      </c>
      <c r="AC8" s="280">
        <f>'C завтраками| Bed and breakfast'!AC8*0.9</f>
        <v>9450</v>
      </c>
      <c r="AD8" s="280">
        <f>'C завтраками| Bed and breakfast'!AD8*0.9</f>
        <v>10080</v>
      </c>
      <c r="AE8" s="280">
        <f>'C завтраками| Bed and breakfast'!AE8*0.9</f>
        <v>10080</v>
      </c>
    </row>
    <row r="9" spans="1:31" x14ac:dyDescent="0.2">
      <c r="A9" s="73" t="s">
        <v>145</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row>
    <row r="10" spans="1:31" x14ac:dyDescent="0.2">
      <c r="A10" s="74">
        <v>1</v>
      </c>
      <c r="B10" s="280">
        <f>'C завтраками| Bed and breakfast'!B10*0.9</f>
        <v>16830</v>
      </c>
      <c r="C10" s="280">
        <f>'C завтраками| Bed and breakfast'!C10*0.9</f>
        <v>16830</v>
      </c>
      <c r="D10" s="280">
        <f>'C завтраками| Bed and breakfast'!D10*0.9</f>
        <v>16830</v>
      </c>
      <c r="E10" s="280">
        <f>'C завтраками| Bed and breakfast'!E10*0.9</f>
        <v>14670</v>
      </c>
      <c r="F10" s="280">
        <f>'C завтраками| Bed and breakfast'!F10*0.9</f>
        <v>10800</v>
      </c>
      <c r="G10" s="280">
        <f>'C завтраками| Bed and breakfast'!G10*0.9</f>
        <v>11430</v>
      </c>
      <c r="H10" s="280">
        <f>'C завтраками| Bed and breakfast'!H10*0.9</f>
        <v>10800</v>
      </c>
      <c r="I10" s="280">
        <f>'C завтраками| Bed and breakfast'!I10*0.9</f>
        <v>12510</v>
      </c>
      <c r="J10" s="280">
        <f>'C завтраками| Bed and breakfast'!J10*0.9</f>
        <v>12510</v>
      </c>
      <c r="K10" s="280">
        <f>'C завтраками| Bed and breakfast'!K10*0.9</f>
        <v>9540</v>
      </c>
      <c r="L10" s="280">
        <f>'C завтраками| Bed and breakfast'!L10*0.9</f>
        <v>9540</v>
      </c>
      <c r="M10" s="280">
        <f>'C завтраками| Bed and breakfast'!M10*0.9</f>
        <v>9540</v>
      </c>
      <c r="N10" s="280">
        <f>'C завтраками| Bed and breakfast'!N10*0.9</f>
        <v>10170</v>
      </c>
      <c r="O10" s="280">
        <f>'C завтраками| Bed and breakfast'!O10*0.9</f>
        <v>9540</v>
      </c>
      <c r="P10" s="280">
        <f>'C завтраками| Bed and breakfast'!P10*0.9</f>
        <v>10170</v>
      </c>
      <c r="Q10" s="280">
        <f>'C завтраками| Bed and breakfast'!Q10*0.9</f>
        <v>10170</v>
      </c>
      <c r="R10" s="280">
        <f>'C завтраками| Bed and breakfast'!R10*0.9</f>
        <v>10800</v>
      </c>
      <c r="S10" s="280">
        <f>'C завтраками| Bed and breakfast'!S10*0.9</f>
        <v>11430</v>
      </c>
      <c r="T10" s="280">
        <f>'C завтраками| Bed and breakfast'!T10*0.9</f>
        <v>11430</v>
      </c>
      <c r="U10" s="280">
        <f>'C завтраками| Bed and breakfast'!U10*0.9</f>
        <v>12510</v>
      </c>
      <c r="V10" s="280">
        <f>'C завтраками| Bed and breakfast'!V10*0.9</f>
        <v>12510</v>
      </c>
      <c r="W10" s="280">
        <f>'C завтраками| Bed and breakfast'!W10*0.9</f>
        <v>10800</v>
      </c>
      <c r="X10" s="280">
        <f>'C завтраками| Bed and breakfast'!X10*0.9</f>
        <v>10800</v>
      </c>
      <c r="Y10" s="280">
        <f>'C завтраками| Bed and breakfast'!Y10*0.9</f>
        <v>9540</v>
      </c>
      <c r="Z10" s="280">
        <f>'C завтраками| Bed and breakfast'!Z10*0.9</f>
        <v>9540</v>
      </c>
      <c r="AA10" s="280">
        <f>'C завтраками| Bed and breakfast'!AA10*0.9</f>
        <v>9540</v>
      </c>
      <c r="AB10" s="280">
        <f>'C завтраками| Bed and breakfast'!AB10*0.9</f>
        <v>9540</v>
      </c>
      <c r="AC10" s="280">
        <f>'C завтраками| Bed and breakfast'!AC10*0.9</f>
        <v>9540</v>
      </c>
      <c r="AD10" s="280">
        <f>'C завтраками| Bed and breakfast'!AD10*0.9</f>
        <v>10170</v>
      </c>
      <c r="AE10" s="280">
        <f>'C завтраками| Bed and breakfast'!AE10*0.9</f>
        <v>10170</v>
      </c>
    </row>
    <row r="11" spans="1:31" x14ac:dyDescent="0.2">
      <c r="A11" s="74">
        <v>2</v>
      </c>
      <c r="B11" s="280">
        <f>'C завтраками| Bed and breakfast'!B11*0.9</f>
        <v>18540</v>
      </c>
      <c r="C11" s="280">
        <f>'C завтраками| Bed and breakfast'!C11*0.9</f>
        <v>18540</v>
      </c>
      <c r="D11" s="280">
        <f>'C завтраками| Bed and breakfast'!D11*0.9</f>
        <v>18540</v>
      </c>
      <c r="E11" s="280">
        <f>'C завтраками| Bed and breakfast'!E11*0.9</f>
        <v>16380</v>
      </c>
      <c r="F11" s="280">
        <f>'C завтраками| Bed and breakfast'!F11*0.9</f>
        <v>12510</v>
      </c>
      <c r="G11" s="280">
        <f>'C завтраками| Bed and breakfast'!G11*0.9</f>
        <v>13140</v>
      </c>
      <c r="H11" s="280">
        <f>'C завтраками| Bed and breakfast'!H11*0.9</f>
        <v>12510</v>
      </c>
      <c r="I11" s="280">
        <f>'C завтраками| Bed and breakfast'!I11*0.9</f>
        <v>14220</v>
      </c>
      <c r="J11" s="280">
        <f>'C завтраками| Bed and breakfast'!J11*0.9</f>
        <v>14220</v>
      </c>
      <c r="K11" s="280">
        <f>'C завтраками| Bed and breakfast'!K11*0.9</f>
        <v>11250</v>
      </c>
      <c r="L11" s="280">
        <f>'C завтраками| Bed and breakfast'!L11*0.9</f>
        <v>11250</v>
      </c>
      <c r="M11" s="280">
        <f>'C завтраками| Bed and breakfast'!M11*0.9</f>
        <v>11250</v>
      </c>
      <c r="N11" s="280">
        <f>'C завтраками| Bed and breakfast'!N11*0.9</f>
        <v>11880</v>
      </c>
      <c r="O11" s="280">
        <f>'C завтраками| Bed and breakfast'!O11*0.9</f>
        <v>11250</v>
      </c>
      <c r="P11" s="280">
        <f>'C завтраками| Bed and breakfast'!P11*0.9</f>
        <v>11880</v>
      </c>
      <c r="Q11" s="280">
        <f>'C завтраками| Bed and breakfast'!Q11*0.9</f>
        <v>11880</v>
      </c>
      <c r="R11" s="280">
        <f>'C завтраками| Bed and breakfast'!R11*0.9</f>
        <v>12510</v>
      </c>
      <c r="S11" s="280">
        <f>'C завтраками| Bed and breakfast'!S11*0.9</f>
        <v>13140</v>
      </c>
      <c r="T11" s="280">
        <f>'C завтраками| Bed and breakfast'!T11*0.9</f>
        <v>13140</v>
      </c>
      <c r="U11" s="280">
        <f>'C завтраками| Bed and breakfast'!U11*0.9</f>
        <v>14220</v>
      </c>
      <c r="V11" s="280">
        <f>'C завтраками| Bed and breakfast'!V11*0.9</f>
        <v>14220</v>
      </c>
      <c r="W11" s="280">
        <f>'C завтраками| Bed and breakfast'!W11*0.9</f>
        <v>12510</v>
      </c>
      <c r="X11" s="280">
        <f>'C завтраками| Bed and breakfast'!X11*0.9</f>
        <v>12510</v>
      </c>
      <c r="Y11" s="280">
        <f>'C завтраками| Bed and breakfast'!Y11*0.9</f>
        <v>11250</v>
      </c>
      <c r="Z11" s="280">
        <f>'C завтраками| Bed and breakfast'!Z11*0.9</f>
        <v>11250</v>
      </c>
      <c r="AA11" s="280">
        <f>'C завтраками| Bed and breakfast'!AA11*0.9</f>
        <v>11250</v>
      </c>
      <c r="AB11" s="280">
        <f>'C завтраками| Bed and breakfast'!AB11*0.9</f>
        <v>11250</v>
      </c>
      <c r="AC11" s="280">
        <f>'C завтраками| Bed and breakfast'!AC11*0.9</f>
        <v>11250</v>
      </c>
      <c r="AD11" s="280">
        <f>'C завтраками| Bed and breakfast'!AD11*0.9</f>
        <v>11880</v>
      </c>
      <c r="AE11" s="280">
        <f>'C завтраками| Bed and breakfast'!AE11*0.9</f>
        <v>11880</v>
      </c>
    </row>
    <row r="12" spans="1:31" x14ac:dyDescent="0.2">
      <c r="A12" s="86" t="s">
        <v>134</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row>
    <row r="13" spans="1:31" x14ac:dyDescent="0.2">
      <c r="A13" s="87">
        <v>1</v>
      </c>
      <c r="B13" s="280">
        <f>'C завтраками| Bed and breakfast'!B13*0.9</f>
        <v>23130</v>
      </c>
      <c r="C13" s="280">
        <f>'C завтраками| Bed and breakfast'!C13*0.9</f>
        <v>23130</v>
      </c>
      <c r="D13" s="280">
        <f>'C завтраками| Bed and breakfast'!D13*0.9</f>
        <v>23130</v>
      </c>
      <c r="E13" s="280">
        <f>'C завтраками| Bed and breakfast'!E13*0.9</f>
        <v>20970</v>
      </c>
      <c r="F13" s="280">
        <f>'C завтраками| Bed and breakfast'!F13*0.9</f>
        <v>17100</v>
      </c>
      <c r="G13" s="280">
        <f>'C завтраками| Bed and breakfast'!G13*0.9</f>
        <v>17730</v>
      </c>
      <c r="H13" s="280">
        <f>'C завтраками| Bed and breakfast'!H13*0.9</f>
        <v>17100</v>
      </c>
      <c r="I13" s="280">
        <f>'C завтраками| Bed and breakfast'!I13*0.9</f>
        <v>18810</v>
      </c>
      <c r="J13" s="280">
        <f>'C завтраками| Bed and breakfast'!J13*0.9</f>
        <v>18810</v>
      </c>
      <c r="K13" s="280">
        <f>'C завтраками| Bed and breakfast'!K13*0.9</f>
        <v>15840</v>
      </c>
      <c r="L13" s="280">
        <f>'C завтраками| Bed and breakfast'!L13*0.9</f>
        <v>15840</v>
      </c>
      <c r="M13" s="280">
        <f>'C завтраками| Bed and breakfast'!M13*0.9</f>
        <v>15840</v>
      </c>
      <c r="N13" s="280">
        <f>'C завтраками| Bed and breakfast'!N13*0.9</f>
        <v>16470</v>
      </c>
      <c r="O13" s="280">
        <f>'C завтраками| Bed and breakfast'!O13*0.9</f>
        <v>15840</v>
      </c>
      <c r="P13" s="280">
        <f>'C завтраками| Bed and breakfast'!P13*0.9</f>
        <v>16470</v>
      </c>
      <c r="Q13" s="280">
        <f>'C завтраками| Bed and breakfast'!Q13*0.9</f>
        <v>16470</v>
      </c>
      <c r="R13" s="280">
        <f>'C завтраками| Bed and breakfast'!R13*0.9</f>
        <v>17100</v>
      </c>
      <c r="S13" s="280">
        <f>'C завтраками| Bed and breakfast'!S13*0.9</f>
        <v>17730</v>
      </c>
      <c r="T13" s="280">
        <f>'C завтраками| Bed and breakfast'!T13*0.9</f>
        <v>17730</v>
      </c>
      <c r="U13" s="280">
        <f>'C завтраками| Bed and breakfast'!U13*0.9</f>
        <v>18810</v>
      </c>
      <c r="V13" s="280">
        <f>'C завтраками| Bed and breakfast'!V13*0.9</f>
        <v>18810</v>
      </c>
      <c r="W13" s="280">
        <f>'C завтраками| Bed and breakfast'!W13*0.9</f>
        <v>17100</v>
      </c>
      <c r="X13" s="280">
        <f>'C завтраками| Bed and breakfast'!X13*0.9</f>
        <v>17100</v>
      </c>
      <c r="Y13" s="280">
        <f>'C завтраками| Bed and breakfast'!Y13*0.9</f>
        <v>15840</v>
      </c>
      <c r="Z13" s="280">
        <f>'C завтраками| Bed and breakfast'!Z13*0.9</f>
        <v>15840</v>
      </c>
      <c r="AA13" s="280">
        <f>'C завтраками| Bed and breakfast'!AA13*0.9</f>
        <v>15840</v>
      </c>
      <c r="AB13" s="280">
        <f>'C завтраками| Bed and breakfast'!AB13*0.9</f>
        <v>15840</v>
      </c>
      <c r="AC13" s="280">
        <f>'C завтраками| Bed and breakfast'!AC13*0.9</f>
        <v>15840</v>
      </c>
      <c r="AD13" s="280">
        <f>'C завтраками| Bed and breakfast'!AD13*0.9</f>
        <v>16470</v>
      </c>
      <c r="AE13" s="280">
        <f>'C завтраками| Bed and breakfast'!AE13*0.9</f>
        <v>16470</v>
      </c>
    </row>
    <row r="14" spans="1:31" x14ac:dyDescent="0.2">
      <c r="A14" s="87">
        <v>2</v>
      </c>
      <c r="B14" s="280">
        <f>'C завтраками| Bed and breakfast'!B14*0.9</f>
        <v>24840</v>
      </c>
      <c r="C14" s="280">
        <f>'C завтраками| Bed and breakfast'!C14*0.9</f>
        <v>24840</v>
      </c>
      <c r="D14" s="280">
        <f>'C завтраками| Bed and breakfast'!D14*0.9</f>
        <v>24840</v>
      </c>
      <c r="E14" s="280">
        <f>'C завтраками| Bed and breakfast'!E14*0.9</f>
        <v>22680</v>
      </c>
      <c r="F14" s="280">
        <f>'C завтраками| Bed and breakfast'!F14*0.9</f>
        <v>18810</v>
      </c>
      <c r="G14" s="280">
        <f>'C завтраками| Bed and breakfast'!G14*0.9</f>
        <v>19440</v>
      </c>
      <c r="H14" s="280">
        <f>'C завтраками| Bed and breakfast'!H14*0.9</f>
        <v>18810</v>
      </c>
      <c r="I14" s="280">
        <f>'C завтраками| Bed and breakfast'!I14*0.9</f>
        <v>20520</v>
      </c>
      <c r="J14" s="280">
        <f>'C завтраками| Bed and breakfast'!J14*0.9</f>
        <v>20520</v>
      </c>
      <c r="K14" s="280">
        <f>'C завтраками| Bed and breakfast'!K14*0.9</f>
        <v>17550</v>
      </c>
      <c r="L14" s="280">
        <f>'C завтраками| Bed and breakfast'!L14*0.9</f>
        <v>17550</v>
      </c>
      <c r="M14" s="280">
        <f>'C завтраками| Bed and breakfast'!M14*0.9</f>
        <v>17550</v>
      </c>
      <c r="N14" s="280">
        <f>'C завтраками| Bed and breakfast'!N14*0.9</f>
        <v>18180</v>
      </c>
      <c r="O14" s="280">
        <f>'C завтраками| Bed and breakfast'!O14*0.9</f>
        <v>17550</v>
      </c>
      <c r="P14" s="280">
        <f>'C завтраками| Bed and breakfast'!P14*0.9</f>
        <v>18180</v>
      </c>
      <c r="Q14" s="280">
        <f>'C завтраками| Bed and breakfast'!Q14*0.9</f>
        <v>18180</v>
      </c>
      <c r="R14" s="280">
        <f>'C завтраками| Bed and breakfast'!R14*0.9</f>
        <v>18810</v>
      </c>
      <c r="S14" s="280">
        <f>'C завтраками| Bed and breakfast'!S14*0.9</f>
        <v>19440</v>
      </c>
      <c r="T14" s="280">
        <f>'C завтраками| Bed and breakfast'!T14*0.9</f>
        <v>19440</v>
      </c>
      <c r="U14" s="280">
        <f>'C завтраками| Bed and breakfast'!U14*0.9</f>
        <v>20520</v>
      </c>
      <c r="V14" s="280">
        <f>'C завтраками| Bed and breakfast'!V14*0.9</f>
        <v>20520</v>
      </c>
      <c r="W14" s="280">
        <f>'C завтраками| Bed and breakfast'!W14*0.9</f>
        <v>18810</v>
      </c>
      <c r="X14" s="280">
        <f>'C завтраками| Bed and breakfast'!X14*0.9</f>
        <v>18810</v>
      </c>
      <c r="Y14" s="280">
        <f>'C завтраками| Bed and breakfast'!Y14*0.9</f>
        <v>17550</v>
      </c>
      <c r="Z14" s="280">
        <f>'C завтраками| Bed and breakfast'!Z14*0.9</f>
        <v>17550</v>
      </c>
      <c r="AA14" s="280">
        <f>'C завтраками| Bed and breakfast'!AA14*0.9</f>
        <v>17550</v>
      </c>
      <c r="AB14" s="280">
        <f>'C завтраками| Bed and breakfast'!AB14*0.9</f>
        <v>17550</v>
      </c>
      <c r="AC14" s="280">
        <f>'C завтраками| Bed and breakfast'!AC14*0.9</f>
        <v>17550</v>
      </c>
      <c r="AD14" s="280">
        <f>'C завтраками| Bed and breakfast'!AD14*0.9</f>
        <v>18180</v>
      </c>
      <c r="AE14" s="280">
        <f>'C завтраками| Bed and breakfast'!AE14*0.9</f>
        <v>18180</v>
      </c>
    </row>
    <row r="15" spans="1:31" x14ac:dyDescent="0.2">
      <c r="A15" s="86" t="s">
        <v>136</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row>
    <row r="16" spans="1:31" x14ac:dyDescent="0.2">
      <c r="A16" s="87">
        <v>1</v>
      </c>
      <c r="B16" s="280">
        <f>'C завтраками| Bed and breakfast'!B16*0.9</f>
        <v>27630</v>
      </c>
      <c r="C16" s="280">
        <f>'C завтраками| Bed and breakfast'!C16*0.9</f>
        <v>27630</v>
      </c>
      <c r="D16" s="280">
        <f>'C завтраками| Bed and breakfast'!D16*0.9</f>
        <v>27630</v>
      </c>
      <c r="E16" s="280">
        <f>'C завтраками| Bed and breakfast'!E16*0.9</f>
        <v>25470</v>
      </c>
      <c r="F16" s="280">
        <f>'C завтраками| Bed and breakfast'!F16*0.9</f>
        <v>21600</v>
      </c>
      <c r="G16" s="280">
        <f>'C завтраками| Bed and breakfast'!G16*0.9</f>
        <v>22230</v>
      </c>
      <c r="H16" s="280">
        <f>'C завтраками| Bed and breakfast'!H16*0.9</f>
        <v>21600</v>
      </c>
      <c r="I16" s="280">
        <f>'C завтраками| Bed and breakfast'!I16*0.9</f>
        <v>23310</v>
      </c>
      <c r="J16" s="280">
        <f>'C завтраками| Bed and breakfast'!J16*0.9</f>
        <v>23310</v>
      </c>
      <c r="K16" s="280">
        <f>'C завтраками| Bed and breakfast'!K16*0.9</f>
        <v>20340</v>
      </c>
      <c r="L16" s="280">
        <f>'C завтраками| Bed and breakfast'!L16*0.9</f>
        <v>20340</v>
      </c>
      <c r="M16" s="280">
        <f>'C завтраками| Bed and breakfast'!M16*0.9</f>
        <v>20340</v>
      </c>
      <c r="N16" s="280">
        <f>'C завтраками| Bed and breakfast'!N16*0.9</f>
        <v>20970</v>
      </c>
      <c r="O16" s="280">
        <f>'C завтраками| Bed and breakfast'!O16*0.9</f>
        <v>20340</v>
      </c>
      <c r="P16" s="280">
        <f>'C завтраками| Bed and breakfast'!P16*0.9</f>
        <v>20970</v>
      </c>
      <c r="Q16" s="280">
        <f>'C завтраками| Bed and breakfast'!Q16*0.9</f>
        <v>20970</v>
      </c>
      <c r="R16" s="280">
        <f>'C завтраками| Bed and breakfast'!R16*0.9</f>
        <v>21600</v>
      </c>
      <c r="S16" s="280">
        <f>'C завтраками| Bed and breakfast'!S16*0.9</f>
        <v>22230</v>
      </c>
      <c r="T16" s="280">
        <f>'C завтраками| Bed and breakfast'!T16*0.9</f>
        <v>22230</v>
      </c>
      <c r="U16" s="280">
        <f>'C завтраками| Bed and breakfast'!U16*0.9</f>
        <v>23310</v>
      </c>
      <c r="V16" s="280">
        <f>'C завтраками| Bed and breakfast'!V16*0.9</f>
        <v>23310</v>
      </c>
      <c r="W16" s="280">
        <f>'C завтраками| Bed and breakfast'!W16*0.9</f>
        <v>21600</v>
      </c>
      <c r="X16" s="280">
        <f>'C завтраками| Bed and breakfast'!X16*0.9</f>
        <v>21600</v>
      </c>
      <c r="Y16" s="280">
        <f>'C завтраками| Bed and breakfast'!Y16*0.9</f>
        <v>20340</v>
      </c>
      <c r="Z16" s="280">
        <f>'C завтраками| Bed and breakfast'!Z16*0.9</f>
        <v>20340</v>
      </c>
      <c r="AA16" s="280">
        <f>'C завтраками| Bed and breakfast'!AA16*0.9</f>
        <v>20340</v>
      </c>
      <c r="AB16" s="280">
        <f>'C завтраками| Bed and breakfast'!AB16*0.9</f>
        <v>20340</v>
      </c>
      <c r="AC16" s="280">
        <f>'C завтраками| Bed and breakfast'!AC16*0.9</f>
        <v>20340</v>
      </c>
      <c r="AD16" s="280">
        <f>'C завтраками| Bed and breakfast'!AD16*0.9</f>
        <v>20970</v>
      </c>
      <c r="AE16" s="280">
        <f>'C завтраками| Bed and breakfast'!AE16*0.9</f>
        <v>20970</v>
      </c>
    </row>
    <row r="17" spans="1:31" x14ac:dyDescent="0.2">
      <c r="A17" s="87">
        <v>2</v>
      </c>
      <c r="B17" s="280">
        <f>'C завтраками| Bed and breakfast'!B17*0.9</f>
        <v>29340</v>
      </c>
      <c r="C17" s="280">
        <f>'C завтраками| Bed and breakfast'!C17*0.9</f>
        <v>29340</v>
      </c>
      <c r="D17" s="280">
        <f>'C завтраками| Bed and breakfast'!D17*0.9</f>
        <v>29340</v>
      </c>
      <c r="E17" s="280">
        <f>'C завтраками| Bed and breakfast'!E17*0.9</f>
        <v>27180</v>
      </c>
      <c r="F17" s="280">
        <f>'C завтраками| Bed and breakfast'!F17*0.9</f>
        <v>23310</v>
      </c>
      <c r="G17" s="280">
        <f>'C завтраками| Bed and breakfast'!G17*0.9</f>
        <v>23940</v>
      </c>
      <c r="H17" s="280">
        <f>'C завтраками| Bed and breakfast'!H17*0.9</f>
        <v>23310</v>
      </c>
      <c r="I17" s="280">
        <f>'C завтраками| Bed and breakfast'!I17*0.9</f>
        <v>25020</v>
      </c>
      <c r="J17" s="280">
        <f>'C завтраками| Bed and breakfast'!J17*0.9</f>
        <v>25020</v>
      </c>
      <c r="K17" s="280">
        <f>'C завтраками| Bed and breakfast'!K17*0.9</f>
        <v>22050</v>
      </c>
      <c r="L17" s="280">
        <f>'C завтраками| Bed and breakfast'!L17*0.9</f>
        <v>22050</v>
      </c>
      <c r="M17" s="280">
        <f>'C завтраками| Bed and breakfast'!M17*0.9</f>
        <v>22050</v>
      </c>
      <c r="N17" s="280">
        <f>'C завтраками| Bed and breakfast'!N17*0.9</f>
        <v>22680</v>
      </c>
      <c r="O17" s="280">
        <f>'C завтраками| Bed and breakfast'!O17*0.9</f>
        <v>22050</v>
      </c>
      <c r="P17" s="280">
        <f>'C завтраками| Bed and breakfast'!P17*0.9</f>
        <v>22680</v>
      </c>
      <c r="Q17" s="280">
        <f>'C завтраками| Bed and breakfast'!Q17*0.9</f>
        <v>22680</v>
      </c>
      <c r="R17" s="280">
        <f>'C завтраками| Bed and breakfast'!R17*0.9</f>
        <v>23310</v>
      </c>
      <c r="S17" s="280">
        <f>'C завтраками| Bed and breakfast'!S17*0.9</f>
        <v>23940</v>
      </c>
      <c r="T17" s="280">
        <f>'C завтраками| Bed and breakfast'!T17*0.9</f>
        <v>23940</v>
      </c>
      <c r="U17" s="280">
        <f>'C завтраками| Bed and breakfast'!U17*0.9</f>
        <v>25020</v>
      </c>
      <c r="V17" s="280">
        <f>'C завтраками| Bed and breakfast'!V17*0.9</f>
        <v>25020</v>
      </c>
      <c r="W17" s="280">
        <f>'C завтраками| Bed and breakfast'!W17*0.9</f>
        <v>23310</v>
      </c>
      <c r="X17" s="280">
        <f>'C завтраками| Bed and breakfast'!X17*0.9</f>
        <v>23310</v>
      </c>
      <c r="Y17" s="280">
        <f>'C завтраками| Bed and breakfast'!Y17*0.9</f>
        <v>22050</v>
      </c>
      <c r="Z17" s="280">
        <f>'C завтраками| Bed and breakfast'!Z17*0.9</f>
        <v>22050</v>
      </c>
      <c r="AA17" s="280">
        <f>'C завтраками| Bed and breakfast'!AA17*0.9</f>
        <v>22050</v>
      </c>
      <c r="AB17" s="280">
        <f>'C завтраками| Bed and breakfast'!AB17*0.9</f>
        <v>22050</v>
      </c>
      <c r="AC17" s="280">
        <f>'C завтраками| Bed and breakfast'!AC17*0.9</f>
        <v>22050</v>
      </c>
      <c r="AD17" s="280">
        <f>'C завтраками| Bed and breakfast'!AD17*0.9</f>
        <v>22680</v>
      </c>
      <c r="AE17" s="280">
        <f>'C завтраками| Bed and breakfast'!AE17*0.9</f>
        <v>22680</v>
      </c>
    </row>
    <row r="18" spans="1:31" x14ac:dyDescent="0.2">
      <c r="A18" s="86" t="s">
        <v>138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row>
    <row r="19" spans="1:31" x14ac:dyDescent="0.2">
      <c r="A19" s="87" t="s">
        <v>78</v>
      </c>
      <c r="B19" s="280">
        <f>'C завтраками| Bed and breakfast'!B19*0.9</f>
        <v>48240</v>
      </c>
      <c r="C19" s="280">
        <f>'C завтраками| Bed and breakfast'!C19*0.9</f>
        <v>48240</v>
      </c>
      <c r="D19" s="280">
        <f>'C завтраками| Bed and breakfast'!D19*0.9</f>
        <v>48240</v>
      </c>
      <c r="E19" s="280">
        <f>'C завтраками| Bed and breakfast'!E19*0.9</f>
        <v>46080</v>
      </c>
      <c r="F19" s="280">
        <f>'C завтраками| Bed and breakfast'!F19*0.9</f>
        <v>42210</v>
      </c>
      <c r="G19" s="280">
        <f>'C завтраками| Bed and breakfast'!G19*0.9</f>
        <v>42840</v>
      </c>
      <c r="H19" s="280">
        <f>'C завтраками| Bed and breakfast'!H19*0.9</f>
        <v>42210</v>
      </c>
      <c r="I19" s="280">
        <f>'C завтраками| Bed and breakfast'!I19*0.9</f>
        <v>43920</v>
      </c>
      <c r="J19" s="280">
        <f>'C завтраками| Bed and breakfast'!J19*0.9</f>
        <v>43920</v>
      </c>
      <c r="K19" s="280">
        <f>'C завтраками| Bed and breakfast'!K19*0.9</f>
        <v>40950</v>
      </c>
      <c r="L19" s="280">
        <f>'C завтраками| Bed and breakfast'!L19*0.9</f>
        <v>40950</v>
      </c>
      <c r="M19" s="280">
        <f>'C завтраками| Bed and breakfast'!M19*0.9</f>
        <v>40950</v>
      </c>
      <c r="N19" s="280">
        <f>'C завтраками| Bed and breakfast'!N19*0.9</f>
        <v>41580</v>
      </c>
      <c r="O19" s="280">
        <f>'C завтраками| Bed and breakfast'!O19*0.9</f>
        <v>40950</v>
      </c>
      <c r="P19" s="280">
        <f>'C завтраками| Bed and breakfast'!P19*0.9</f>
        <v>41580</v>
      </c>
      <c r="Q19" s="280">
        <f>'C завтраками| Bed and breakfast'!Q19*0.9</f>
        <v>41580</v>
      </c>
      <c r="R19" s="280">
        <f>'C завтраками| Bed and breakfast'!R19*0.9</f>
        <v>42210</v>
      </c>
      <c r="S19" s="280">
        <f>'C завтраками| Bed and breakfast'!S19*0.9</f>
        <v>42840</v>
      </c>
      <c r="T19" s="280">
        <f>'C завтраками| Bed and breakfast'!T19*0.9</f>
        <v>42840</v>
      </c>
      <c r="U19" s="280">
        <f>'C завтраками| Bed and breakfast'!U19*0.9</f>
        <v>43920</v>
      </c>
      <c r="V19" s="280">
        <f>'C завтраками| Bed and breakfast'!V19*0.9</f>
        <v>43920</v>
      </c>
      <c r="W19" s="280">
        <f>'C завтраками| Bed and breakfast'!W19*0.9</f>
        <v>42210</v>
      </c>
      <c r="X19" s="280">
        <f>'C завтраками| Bed and breakfast'!X19*0.9</f>
        <v>42210</v>
      </c>
      <c r="Y19" s="280">
        <f>'C завтраками| Bed and breakfast'!Y19*0.9</f>
        <v>40950</v>
      </c>
      <c r="Z19" s="280">
        <f>'C завтраками| Bed and breakfast'!Z19*0.9</f>
        <v>40950</v>
      </c>
      <c r="AA19" s="280">
        <f>'C завтраками| Bed and breakfast'!AA19*0.9</f>
        <v>40950</v>
      </c>
      <c r="AB19" s="280">
        <f>'C завтраками| Bed and breakfast'!AB19*0.9</f>
        <v>40950</v>
      </c>
      <c r="AC19" s="280">
        <f>'C завтраками| Bed and breakfast'!AC19*0.9</f>
        <v>40950</v>
      </c>
      <c r="AD19" s="280">
        <f>'C завтраками| Bed and breakfast'!AD19*0.9</f>
        <v>41580</v>
      </c>
      <c r="AE19" s="280">
        <f>'C завтраками| Bed and breakfast'!AE19*0.9</f>
        <v>41580</v>
      </c>
    </row>
    <row r="20" spans="1:31" x14ac:dyDescent="0.2">
      <c r="A20" s="86" t="s">
        <v>137</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row>
    <row r="21" spans="1:31" x14ac:dyDescent="0.2">
      <c r="A21" s="87" t="s">
        <v>67</v>
      </c>
      <c r="B21" s="280">
        <f>'C завтраками| Bed and breakfast'!B21*0.9</f>
        <v>66240</v>
      </c>
      <c r="C21" s="280">
        <f>'C завтраками| Bed and breakfast'!C21*0.9</f>
        <v>66240</v>
      </c>
      <c r="D21" s="280">
        <f>'C завтраками| Bed and breakfast'!D21*0.9</f>
        <v>66240</v>
      </c>
      <c r="E21" s="280">
        <f>'C завтраками| Bed and breakfast'!E21*0.9</f>
        <v>64080</v>
      </c>
      <c r="F21" s="280">
        <f>'C завтраками| Bed and breakfast'!F21*0.9</f>
        <v>60210</v>
      </c>
      <c r="G21" s="280">
        <f>'C завтраками| Bed and breakfast'!G21*0.9</f>
        <v>60840</v>
      </c>
      <c r="H21" s="280">
        <f>'C завтраками| Bed and breakfast'!H21*0.9</f>
        <v>60210</v>
      </c>
      <c r="I21" s="280">
        <f>'C завтраками| Bed and breakfast'!I21*0.9</f>
        <v>61920</v>
      </c>
      <c r="J21" s="280">
        <f>'C завтраками| Bed and breakfast'!J21*0.9</f>
        <v>61920</v>
      </c>
      <c r="K21" s="280">
        <f>'C завтраками| Bed and breakfast'!K21*0.9</f>
        <v>58950</v>
      </c>
      <c r="L21" s="280">
        <f>'C завтраками| Bed and breakfast'!L21*0.9</f>
        <v>58950</v>
      </c>
      <c r="M21" s="280">
        <f>'C завтраками| Bed and breakfast'!M21*0.9</f>
        <v>58950</v>
      </c>
      <c r="N21" s="280">
        <f>'C завтраками| Bed and breakfast'!N21*0.9</f>
        <v>59580</v>
      </c>
      <c r="O21" s="280">
        <f>'C завтраками| Bed and breakfast'!O21*0.9</f>
        <v>58950</v>
      </c>
      <c r="P21" s="280">
        <f>'C завтраками| Bed and breakfast'!P21*0.9</f>
        <v>59580</v>
      </c>
      <c r="Q21" s="280">
        <f>'C завтраками| Bed and breakfast'!Q21*0.9</f>
        <v>59580</v>
      </c>
      <c r="R21" s="280">
        <f>'C завтраками| Bed and breakfast'!R21*0.9</f>
        <v>60210</v>
      </c>
      <c r="S21" s="280">
        <f>'C завтраками| Bed and breakfast'!S21*0.9</f>
        <v>60840</v>
      </c>
      <c r="T21" s="280">
        <f>'C завтраками| Bed and breakfast'!T21*0.9</f>
        <v>60840</v>
      </c>
      <c r="U21" s="280">
        <f>'C завтраками| Bed and breakfast'!U21*0.9</f>
        <v>61920</v>
      </c>
      <c r="V21" s="280">
        <f>'C завтраками| Bed and breakfast'!V21*0.9</f>
        <v>61920</v>
      </c>
      <c r="W21" s="280">
        <f>'C завтраками| Bed and breakfast'!W21*0.9</f>
        <v>60210</v>
      </c>
      <c r="X21" s="280">
        <f>'C завтраками| Bed and breakfast'!X21*0.9</f>
        <v>60210</v>
      </c>
      <c r="Y21" s="280">
        <f>'C завтраками| Bed and breakfast'!Y21*0.9</f>
        <v>58950</v>
      </c>
      <c r="Z21" s="280">
        <f>'C завтраками| Bed and breakfast'!Z21*0.9</f>
        <v>58950</v>
      </c>
      <c r="AA21" s="280">
        <f>'C завтраками| Bed and breakfast'!AA21*0.9</f>
        <v>58950</v>
      </c>
      <c r="AB21" s="280">
        <f>'C завтраками| Bed and breakfast'!AB21*0.9</f>
        <v>58950</v>
      </c>
      <c r="AC21" s="280">
        <f>'C завтраками| Bed and breakfast'!AC21*0.9</f>
        <v>58950</v>
      </c>
      <c r="AD21" s="280">
        <f>'C завтраками| Bed and breakfast'!AD21*0.9</f>
        <v>59580</v>
      </c>
      <c r="AE21" s="280">
        <f>'C завтраками| Bed and breakfast'!AE21*0.9</f>
        <v>59580</v>
      </c>
    </row>
    <row r="22" spans="1:31" ht="135" x14ac:dyDescent="0.2">
      <c r="A22" s="260" t="s">
        <v>330</v>
      </c>
    </row>
    <row r="23" spans="1:31" x14ac:dyDescent="0.2">
      <c r="A23" s="170" t="s">
        <v>139</v>
      </c>
    </row>
    <row r="24" spans="1:31" x14ac:dyDescent="0.2">
      <c r="A24" s="109" t="s">
        <v>384</v>
      </c>
    </row>
    <row r="25" spans="1:31" x14ac:dyDescent="0.2">
      <c r="A25" s="109" t="s">
        <v>385</v>
      </c>
    </row>
    <row r="26" spans="1:31" x14ac:dyDescent="0.2">
      <c r="A26" s="123" t="s">
        <v>127</v>
      </c>
    </row>
    <row r="27" spans="1:31" x14ac:dyDescent="0.2">
      <c r="A27" s="206" t="s">
        <v>152</v>
      </c>
    </row>
    <row r="28" spans="1:31" x14ac:dyDescent="0.2">
      <c r="A28" s="204" t="s">
        <v>128</v>
      </c>
    </row>
    <row r="29" spans="1:31" ht="12" customHeight="1" x14ac:dyDescent="0.2">
      <c r="A29" s="204" t="s">
        <v>129</v>
      </c>
    </row>
    <row r="30" spans="1:31" ht="24" x14ac:dyDescent="0.2">
      <c r="A30" s="205" t="s">
        <v>130</v>
      </c>
    </row>
    <row r="31" spans="1:31" ht="11.45" customHeight="1" x14ac:dyDescent="0.2">
      <c r="A31" s="223" t="s">
        <v>331</v>
      </c>
    </row>
    <row r="32" spans="1:31" ht="24" x14ac:dyDescent="0.2">
      <c r="A32" s="205" t="s">
        <v>378</v>
      </c>
    </row>
    <row r="33" spans="1:1" ht="25.5" x14ac:dyDescent="0.2">
      <c r="A33" s="198" t="s">
        <v>386</v>
      </c>
    </row>
    <row r="34" spans="1:1" ht="45" x14ac:dyDescent="0.2">
      <c r="A34" s="252" t="s">
        <v>318</v>
      </c>
    </row>
    <row r="35" spans="1:1" ht="22.5" x14ac:dyDescent="0.2">
      <c r="A35" s="252" t="s">
        <v>379</v>
      </c>
    </row>
    <row r="36" spans="1:1" ht="22.5" x14ac:dyDescent="0.2">
      <c r="A36" s="252" t="s">
        <v>380</v>
      </c>
    </row>
    <row r="37" spans="1:1" ht="33.75" x14ac:dyDescent="0.2">
      <c r="A37" s="252" t="s">
        <v>381</v>
      </c>
    </row>
    <row r="38" spans="1:1" ht="22.5" x14ac:dyDescent="0.2">
      <c r="A38" s="252" t="s">
        <v>382</v>
      </c>
    </row>
    <row r="39" spans="1:1" ht="22.5" x14ac:dyDescent="0.2">
      <c r="A39" s="252" t="s">
        <v>383</v>
      </c>
    </row>
    <row r="40" spans="1:1" ht="56.25" x14ac:dyDescent="0.2">
      <c r="A40" s="323" t="s">
        <v>387</v>
      </c>
    </row>
    <row r="41" spans="1:1" ht="78.75" x14ac:dyDescent="0.2">
      <c r="A41" s="323" t="s">
        <v>388</v>
      </c>
    </row>
    <row r="42" spans="1:1" ht="42" x14ac:dyDescent="0.2">
      <c r="A42" s="155" t="s">
        <v>166</v>
      </c>
    </row>
    <row r="43" spans="1:1" ht="21" x14ac:dyDescent="0.2">
      <c r="A43" s="174" t="s">
        <v>162</v>
      </c>
    </row>
    <row r="44" spans="1:1" ht="42.75" x14ac:dyDescent="0.2">
      <c r="A44" s="142" t="s">
        <v>341</v>
      </c>
    </row>
    <row r="45" spans="1:1" ht="21" x14ac:dyDescent="0.2">
      <c r="A45" s="120" t="s">
        <v>164</v>
      </c>
    </row>
    <row r="46" spans="1:1" x14ac:dyDescent="0.2">
      <c r="A46" s="122"/>
    </row>
    <row r="47" spans="1:1" x14ac:dyDescent="0.2">
      <c r="A47" s="123" t="s">
        <v>132</v>
      </c>
    </row>
    <row r="48" spans="1:1" ht="24" x14ac:dyDescent="0.2">
      <c r="A48" s="324" t="s">
        <v>400</v>
      </c>
    </row>
    <row r="49" spans="1:1" x14ac:dyDescent="0.2">
      <c r="A49" s="325"/>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AE78"/>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0.5703125" style="65" customWidth="1"/>
    <col min="2" max="16384" width="9" style="65"/>
  </cols>
  <sheetData>
    <row r="1" spans="1:31" ht="11.45" customHeight="1" x14ac:dyDescent="0.2">
      <c r="A1" s="83" t="s">
        <v>133</v>
      </c>
    </row>
    <row r="2" spans="1:31" ht="11.45" customHeight="1" x14ac:dyDescent="0.2">
      <c r="A2" s="169" t="s">
        <v>332</v>
      </c>
    </row>
    <row r="3" spans="1:31" ht="11.45" customHeight="1" x14ac:dyDescent="0.2">
      <c r="A3" s="207"/>
    </row>
    <row r="4" spans="1:31" ht="11.45" customHeight="1" x14ac:dyDescent="0.2">
      <c r="A4" s="207" t="s">
        <v>125</v>
      </c>
      <c r="B4" s="233">
        <f>'Каникулы в горах |COMMISSION'!B4</f>
        <v>45961</v>
      </c>
      <c r="C4" s="233">
        <f>'Каникулы в горах |COMMISSION'!C4</f>
        <v>45962</v>
      </c>
      <c r="D4" s="233">
        <f>'Каникулы в горах |COMMISSION'!D4</f>
        <v>45963</v>
      </c>
      <c r="E4" s="233">
        <f>'Каникулы в горах |COMMISSION'!E4</f>
        <v>45964</v>
      </c>
      <c r="F4" s="233">
        <f>'Каникулы в горах |COMMISSION'!F4</f>
        <v>45965</v>
      </c>
      <c r="G4" s="233">
        <f>'Каникулы в горах |COMMISSION'!G4</f>
        <v>45966</v>
      </c>
      <c r="H4" s="233">
        <f>'Каникулы в горах |COMMISSION'!H4</f>
        <v>45967</v>
      </c>
      <c r="I4" s="233">
        <f>'Каникулы в горах |COMMISSION'!I4</f>
        <v>45968</v>
      </c>
      <c r="J4" s="233">
        <f>'Каникулы в горах |COMMISSION'!J4</f>
        <v>45969</v>
      </c>
      <c r="K4" s="233">
        <f>'Каникулы в горах |COMMISSION'!K4</f>
        <v>45970</v>
      </c>
      <c r="L4" s="233">
        <f>'Каникулы в горах |COMMISSION'!L4</f>
        <v>45971</v>
      </c>
      <c r="M4" s="233">
        <f>'Каникулы в горах |COMMISSION'!M4</f>
        <v>45972</v>
      </c>
      <c r="N4" s="233">
        <f>'Каникулы в горах |COMMISSION'!N4</f>
        <v>45973</v>
      </c>
      <c r="O4" s="233">
        <f>'Каникулы в горах |COMMISSION'!O4</f>
        <v>45974</v>
      </c>
      <c r="P4" s="233">
        <f>'Каникулы в горах |COMMISSION'!P4</f>
        <v>45975</v>
      </c>
      <c r="Q4" s="233">
        <f>'Каникулы в горах |COMMISSION'!Q4</f>
        <v>45976</v>
      </c>
      <c r="R4" s="233">
        <f>'Каникулы в горах |COMMISSION'!R4</f>
        <v>45977</v>
      </c>
      <c r="S4" s="233">
        <f>'Каникулы в горах |COMMISSION'!S4</f>
        <v>45978</v>
      </c>
      <c r="T4" s="233">
        <f>'Каникулы в горах |COMMISSION'!T4</f>
        <v>45979</v>
      </c>
      <c r="U4" s="233">
        <f>'Каникулы в горах |COMMISSION'!U4</f>
        <v>45980</v>
      </c>
      <c r="V4" s="233">
        <f>'Каникулы в горах |COMMISSION'!V4</f>
        <v>45981</v>
      </c>
      <c r="W4" s="233">
        <f>'Каникулы в горах |COMMISSION'!W4</f>
        <v>45982</v>
      </c>
      <c r="X4" s="233">
        <f>'Каникулы в горах |COMMISSION'!X4</f>
        <v>45983</v>
      </c>
      <c r="Y4" s="233">
        <f>'Каникулы в горах |COMMISSION'!Y4</f>
        <v>45984</v>
      </c>
      <c r="Z4" s="233">
        <f>'Каникулы в горах |COMMISSION'!Z4</f>
        <v>45985</v>
      </c>
      <c r="AA4" s="233">
        <f>'Каникулы в горах |COMMISSION'!AA4</f>
        <v>45986</v>
      </c>
      <c r="AB4" s="233">
        <f>'Каникулы в горах |COMMISSION'!AB4</f>
        <v>45987</v>
      </c>
      <c r="AC4" s="233">
        <f>'Каникулы в горах |COMMISSION'!AC4</f>
        <v>45988</v>
      </c>
      <c r="AD4" s="233">
        <f>'Каникулы в горах |COMMISSION'!AD4</f>
        <v>45989</v>
      </c>
      <c r="AE4" s="233">
        <f>'Каникулы в горах |COMMISSION'!AE4</f>
        <v>45990</v>
      </c>
    </row>
    <row r="5" spans="1:31" s="34" customFormat="1" ht="21.6" customHeight="1" x14ac:dyDescent="0.2">
      <c r="A5" s="67" t="s">
        <v>124</v>
      </c>
      <c r="B5" s="233">
        <f>'Каникулы в горах |COMMISSION'!B5</f>
        <v>45961</v>
      </c>
      <c r="C5" s="233">
        <f>'Каникулы в горах |COMMISSION'!C5</f>
        <v>45962</v>
      </c>
      <c r="D5" s="233">
        <f>'Каникулы в горах |COMMISSION'!D5</f>
        <v>45963</v>
      </c>
      <c r="E5" s="233">
        <f>'Каникулы в горах |COMMISSION'!E5</f>
        <v>45964</v>
      </c>
      <c r="F5" s="233">
        <f>'Каникулы в горах |COMMISSION'!F5</f>
        <v>45965</v>
      </c>
      <c r="G5" s="233">
        <f>'Каникулы в горах |COMMISSION'!G5</f>
        <v>45966</v>
      </c>
      <c r="H5" s="233">
        <f>'Каникулы в горах |COMMISSION'!H5</f>
        <v>45967</v>
      </c>
      <c r="I5" s="233">
        <f>'Каникулы в горах |COMMISSION'!I5</f>
        <v>45968</v>
      </c>
      <c r="J5" s="233">
        <f>'Каникулы в горах |COMMISSION'!J5</f>
        <v>45969</v>
      </c>
      <c r="K5" s="233">
        <f>'Каникулы в горах |COMMISSION'!K5</f>
        <v>45970</v>
      </c>
      <c r="L5" s="233">
        <f>'Каникулы в горах |COMMISSION'!L5</f>
        <v>45971</v>
      </c>
      <c r="M5" s="233">
        <f>'Каникулы в горах |COMMISSION'!M5</f>
        <v>45972</v>
      </c>
      <c r="N5" s="233">
        <f>'Каникулы в горах |COMMISSION'!N5</f>
        <v>45973</v>
      </c>
      <c r="O5" s="233">
        <f>'Каникулы в горах |COMMISSION'!O5</f>
        <v>45974</v>
      </c>
      <c r="P5" s="233">
        <f>'Каникулы в горах |COMMISSION'!P5</f>
        <v>45975</v>
      </c>
      <c r="Q5" s="233">
        <f>'Каникулы в горах |COMMISSION'!Q5</f>
        <v>45976</v>
      </c>
      <c r="R5" s="233">
        <f>'Каникулы в горах |COMMISSION'!R5</f>
        <v>45977</v>
      </c>
      <c r="S5" s="233">
        <f>'Каникулы в горах |COMMISSION'!S5</f>
        <v>45978</v>
      </c>
      <c r="T5" s="233">
        <f>'Каникулы в горах |COMMISSION'!T5</f>
        <v>45979</v>
      </c>
      <c r="U5" s="233">
        <f>'Каникулы в горах |COMMISSION'!U5</f>
        <v>45980</v>
      </c>
      <c r="V5" s="233">
        <f>'Каникулы в горах |COMMISSION'!V5</f>
        <v>45981</v>
      </c>
      <c r="W5" s="233">
        <f>'Каникулы в горах |COMMISSION'!W5</f>
        <v>45982</v>
      </c>
      <c r="X5" s="233">
        <f>'Каникулы в горах |COMMISSION'!X5</f>
        <v>45983</v>
      </c>
      <c r="Y5" s="233">
        <f>'Каникулы в горах |COMMISSION'!Y5</f>
        <v>45984</v>
      </c>
      <c r="Z5" s="233">
        <f>'Каникулы в горах |COMMISSION'!Z5</f>
        <v>45985</v>
      </c>
      <c r="AA5" s="233">
        <f>'Каникулы в горах |COMMISSION'!AA5</f>
        <v>45986</v>
      </c>
      <c r="AB5" s="233">
        <f>'Каникулы в горах |COMMISSION'!AB5</f>
        <v>45987</v>
      </c>
      <c r="AC5" s="233">
        <f>'Каникулы в горах |COMMISSION'!AC5</f>
        <v>45988</v>
      </c>
      <c r="AD5" s="233">
        <f>'Каникулы в горах |COMMISSION'!AD5</f>
        <v>45989</v>
      </c>
      <c r="AE5" s="233">
        <f>'Каникулы в горах |COMMISSION'!AE5</f>
        <v>45990</v>
      </c>
    </row>
    <row r="6" spans="1:31" x14ac:dyDescent="0.2">
      <c r="A6" s="73" t="s">
        <v>144</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row>
    <row r="7" spans="1:31" x14ac:dyDescent="0.2">
      <c r="A7" s="74">
        <v>1</v>
      </c>
      <c r="B7" s="280">
        <f>'Каникулы в горах |COMMISSION'!B7</f>
        <v>15030</v>
      </c>
      <c r="C7" s="280">
        <f>'Каникулы в горах |COMMISSION'!C7</f>
        <v>15030</v>
      </c>
      <c r="D7" s="280">
        <f>'Каникулы в горах |COMMISSION'!D7</f>
        <v>15030</v>
      </c>
      <c r="E7" s="280">
        <f>'Каникулы в горах |COMMISSION'!E7</f>
        <v>12870</v>
      </c>
      <c r="F7" s="280">
        <f>'Каникулы в горах |COMMISSION'!F7</f>
        <v>9000</v>
      </c>
      <c r="G7" s="280">
        <f>'Каникулы в горах |COMMISSION'!G7</f>
        <v>9630</v>
      </c>
      <c r="H7" s="280">
        <f>'Каникулы в горах |COMMISSION'!H7</f>
        <v>9000</v>
      </c>
      <c r="I7" s="280">
        <f>'Каникулы в горах |COMMISSION'!I7</f>
        <v>10710</v>
      </c>
      <c r="J7" s="280">
        <f>'Каникулы в горах |COMMISSION'!J7</f>
        <v>10710</v>
      </c>
      <c r="K7" s="280">
        <f>'Каникулы в горах |COMMISSION'!K7</f>
        <v>7740</v>
      </c>
      <c r="L7" s="280">
        <f>'Каникулы в горах |COMMISSION'!L7</f>
        <v>7740</v>
      </c>
      <c r="M7" s="280">
        <f>'Каникулы в горах |COMMISSION'!M7</f>
        <v>7740</v>
      </c>
      <c r="N7" s="280">
        <f>'Каникулы в горах |COMMISSION'!N7</f>
        <v>8370</v>
      </c>
      <c r="O7" s="280">
        <f>'Каникулы в горах |COMMISSION'!O7</f>
        <v>7740</v>
      </c>
      <c r="P7" s="280">
        <f>'Каникулы в горах |COMMISSION'!P7</f>
        <v>8370</v>
      </c>
      <c r="Q7" s="280">
        <f>'Каникулы в горах |COMMISSION'!Q7</f>
        <v>8370</v>
      </c>
      <c r="R7" s="280">
        <f>'Каникулы в горах |COMMISSION'!R7</f>
        <v>9000</v>
      </c>
      <c r="S7" s="280">
        <f>'Каникулы в горах |COMMISSION'!S7</f>
        <v>9630</v>
      </c>
      <c r="T7" s="280">
        <f>'Каникулы в горах |COMMISSION'!T7</f>
        <v>9630</v>
      </c>
      <c r="U7" s="280">
        <f>'Каникулы в горах |COMMISSION'!U7</f>
        <v>10710</v>
      </c>
      <c r="V7" s="280">
        <f>'Каникулы в горах |COMMISSION'!V7</f>
        <v>10710</v>
      </c>
      <c r="W7" s="280">
        <f>'Каникулы в горах |COMMISSION'!W7</f>
        <v>9000</v>
      </c>
      <c r="X7" s="280">
        <f>'Каникулы в горах |COMMISSION'!X7</f>
        <v>9000</v>
      </c>
      <c r="Y7" s="280">
        <f>'Каникулы в горах |COMMISSION'!Y7</f>
        <v>7740</v>
      </c>
      <c r="Z7" s="280">
        <f>'Каникулы в горах |COMMISSION'!Z7</f>
        <v>7740</v>
      </c>
      <c r="AA7" s="280">
        <f>'Каникулы в горах |COMMISSION'!AA7</f>
        <v>7740</v>
      </c>
      <c r="AB7" s="280">
        <f>'Каникулы в горах |COMMISSION'!AB7</f>
        <v>7740</v>
      </c>
      <c r="AC7" s="280">
        <f>'Каникулы в горах |COMMISSION'!AC7</f>
        <v>7740</v>
      </c>
      <c r="AD7" s="280">
        <f>'Каникулы в горах |COMMISSION'!AD7</f>
        <v>8370</v>
      </c>
      <c r="AE7" s="280">
        <f>'Каникулы в горах |COMMISSION'!AE7</f>
        <v>8370</v>
      </c>
    </row>
    <row r="8" spans="1:31" x14ac:dyDescent="0.2">
      <c r="A8" s="74">
        <v>2</v>
      </c>
      <c r="B8" s="280">
        <f>'Каникулы в горах |COMMISSION'!B8</f>
        <v>16740</v>
      </c>
      <c r="C8" s="280">
        <f>'Каникулы в горах |COMMISSION'!C8</f>
        <v>16740</v>
      </c>
      <c r="D8" s="280">
        <f>'Каникулы в горах |COMMISSION'!D8</f>
        <v>16740</v>
      </c>
      <c r="E8" s="280">
        <f>'Каникулы в горах |COMMISSION'!E8</f>
        <v>14580</v>
      </c>
      <c r="F8" s="280">
        <f>'Каникулы в горах |COMMISSION'!F8</f>
        <v>10710</v>
      </c>
      <c r="G8" s="280">
        <f>'Каникулы в горах |COMMISSION'!G8</f>
        <v>11340</v>
      </c>
      <c r="H8" s="280">
        <f>'Каникулы в горах |COMMISSION'!H8</f>
        <v>10710</v>
      </c>
      <c r="I8" s="280">
        <f>'Каникулы в горах |COMMISSION'!I8</f>
        <v>12420</v>
      </c>
      <c r="J8" s="280">
        <f>'Каникулы в горах |COMMISSION'!J8</f>
        <v>12420</v>
      </c>
      <c r="K8" s="280">
        <f>'Каникулы в горах |COMMISSION'!K8</f>
        <v>9450</v>
      </c>
      <c r="L8" s="280">
        <f>'Каникулы в горах |COMMISSION'!L8</f>
        <v>9450</v>
      </c>
      <c r="M8" s="280">
        <f>'Каникулы в горах |COMMISSION'!M8</f>
        <v>9450</v>
      </c>
      <c r="N8" s="280">
        <f>'Каникулы в горах |COMMISSION'!N8</f>
        <v>10080</v>
      </c>
      <c r="O8" s="280">
        <f>'Каникулы в горах |COMMISSION'!O8</f>
        <v>9450</v>
      </c>
      <c r="P8" s="280">
        <f>'Каникулы в горах |COMMISSION'!P8</f>
        <v>10080</v>
      </c>
      <c r="Q8" s="280">
        <f>'Каникулы в горах |COMMISSION'!Q8</f>
        <v>10080</v>
      </c>
      <c r="R8" s="280">
        <f>'Каникулы в горах |COMMISSION'!R8</f>
        <v>10710</v>
      </c>
      <c r="S8" s="280">
        <f>'Каникулы в горах |COMMISSION'!S8</f>
        <v>11340</v>
      </c>
      <c r="T8" s="280">
        <f>'Каникулы в горах |COMMISSION'!T8</f>
        <v>11340</v>
      </c>
      <c r="U8" s="280">
        <f>'Каникулы в горах |COMMISSION'!U8</f>
        <v>12420</v>
      </c>
      <c r="V8" s="280">
        <f>'Каникулы в горах |COMMISSION'!V8</f>
        <v>12420</v>
      </c>
      <c r="W8" s="280">
        <f>'Каникулы в горах |COMMISSION'!W8</f>
        <v>10710</v>
      </c>
      <c r="X8" s="280">
        <f>'Каникулы в горах |COMMISSION'!X8</f>
        <v>10710</v>
      </c>
      <c r="Y8" s="280">
        <f>'Каникулы в горах |COMMISSION'!Y8</f>
        <v>9450</v>
      </c>
      <c r="Z8" s="280">
        <f>'Каникулы в горах |COMMISSION'!Z8</f>
        <v>9450</v>
      </c>
      <c r="AA8" s="280">
        <f>'Каникулы в горах |COMMISSION'!AA8</f>
        <v>9450</v>
      </c>
      <c r="AB8" s="280">
        <f>'Каникулы в горах |COMMISSION'!AB8</f>
        <v>9450</v>
      </c>
      <c r="AC8" s="280">
        <f>'Каникулы в горах |COMMISSION'!AC8</f>
        <v>9450</v>
      </c>
      <c r="AD8" s="280">
        <f>'Каникулы в горах |COMMISSION'!AD8</f>
        <v>10080</v>
      </c>
      <c r="AE8" s="280">
        <f>'Каникулы в горах |COMMISSION'!AE8</f>
        <v>10080</v>
      </c>
    </row>
    <row r="9" spans="1:31" x14ac:dyDescent="0.2">
      <c r="A9" s="73" t="s">
        <v>145</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row>
    <row r="10" spans="1:31" x14ac:dyDescent="0.2">
      <c r="A10" s="74">
        <v>1</v>
      </c>
      <c r="B10" s="280">
        <f>'Каникулы в горах |COMMISSION'!B10</f>
        <v>16830</v>
      </c>
      <c r="C10" s="280">
        <f>'Каникулы в горах |COMMISSION'!C10</f>
        <v>16830</v>
      </c>
      <c r="D10" s="280">
        <f>'Каникулы в горах |COMMISSION'!D10</f>
        <v>16830</v>
      </c>
      <c r="E10" s="280">
        <f>'Каникулы в горах |COMMISSION'!E10</f>
        <v>14670</v>
      </c>
      <c r="F10" s="280">
        <f>'Каникулы в горах |COMMISSION'!F10</f>
        <v>10800</v>
      </c>
      <c r="G10" s="280">
        <f>'Каникулы в горах |COMMISSION'!G10</f>
        <v>11430</v>
      </c>
      <c r="H10" s="280">
        <f>'Каникулы в горах |COMMISSION'!H10</f>
        <v>10800</v>
      </c>
      <c r="I10" s="280">
        <f>'Каникулы в горах |COMMISSION'!I10</f>
        <v>12510</v>
      </c>
      <c r="J10" s="280">
        <f>'Каникулы в горах |COMMISSION'!J10</f>
        <v>12510</v>
      </c>
      <c r="K10" s="280">
        <f>'Каникулы в горах |COMMISSION'!K10</f>
        <v>9540</v>
      </c>
      <c r="L10" s="280">
        <f>'Каникулы в горах |COMMISSION'!L10</f>
        <v>9540</v>
      </c>
      <c r="M10" s="280">
        <f>'Каникулы в горах |COMMISSION'!M10</f>
        <v>9540</v>
      </c>
      <c r="N10" s="280">
        <f>'Каникулы в горах |COMMISSION'!N10</f>
        <v>10170</v>
      </c>
      <c r="O10" s="280">
        <f>'Каникулы в горах |COMMISSION'!O10</f>
        <v>9540</v>
      </c>
      <c r="P10" s="280">
        <f>'Каникулы в горах |COMMISSION'!P10</f>
        <v>10170</v>
      </c>
      <c r="Q10" s="280">
        <f>'Каникулы в горах |COMMISSION'!Q10</f>
        <v>10170</v>
      </c>
      <c r="R10" s="280">
        <f>'Каникулы в горах |COMMISSION'!R10</f>
        <v>10800</v>
      </c>
      <c r="S10" s="280">
        <f>'Каникулы в горах |COMMISSION'!S10</f>
        <v>11430</v>
      </c>
      <c r="T10" s="280">
        <f>'Каникулы в горах |COMMISSION'!T10</f>
        <v>11430</v>
      </c>
      <c r="U10" s="280">
        <f>'Каникулы в горах |COMMISSION'!U10</f>
        <v>12510</v>
      </c>
      <c r="V10" s="280">
        <f>'Каникулы в горах |COMMISSION'!V10</f>
        <v>12510</v>
      </c>
      <c r="W10" s="280">
        <f>'Каникулы в горах |COMMISSION'!W10</f>
        <v>10800</v>
      </c>
      <c r="X10" s="280">
        <f>'Каникулы в горах |COMMISSION'!X10</f>
        <v>10800</v>
      </c>
      <c r="Y10" s="280">
        <f>'Каникулы в горах |COMMISSION'!Y10</f>
        <v>9540</v>
      </c>
      <c r="Z10" s="280">
        <f>'Каникулы в горах |COMMISSION'!Z10</f>
        <v>9540</v>
      </c>
      <c r="AA10" s="280">
        <f>'Каникулы в горах |COMMISSION'!AA10</f>
        <v>9540</v>
      </c>
      <c r="AB10" s="280">
        <f>'Каникулы в горах |COMMISSION'!AB10</f>
        <v>9540</v>
      </c>
      <c r="AC10" s="280">
        <f>'Каникулы в горах |COMMISSION'!AC10</f>
        <v>9540</v>
      </c>
      <c r="AD10" s="280">
        <f>'Каникулы в горах |COMMISSION'!AD10</f>
        <v>10170</v>
      </c>
      <c r="AE10" s="280">
        <f>'Каникулы в горах |COMMISSION'!AE10</f>
        <v>10170</v>
      </c>
    </row>
    <row r="11" spans="1:31" x14ac:dyDescent="0.2">
      <c r="A11" s="74">
        <v>2</v>
      </c>
      <c r="B11" s="280">
        <f>'Каникулы в горах |COMMISSION'!B11</f>
        <v>18540</v>
      </c>
      <c r="C11" s="280">
        <f>'Каникулы в горах |COMMISSION'!C11</f>
        <v>18540</v>
      </c>
      <c r="D11" s="280">
        <f>'Каникулы в горах |COMMISSION'!D11</f>
        <v>18540</v>
      </c>
      <c r="E11" s="280">
        <f>'Каникулы в горах |COMMISSION'!E11</f>
        <v>16380</v>
      </c>
      <c r="F11" s="280">
        <f>'Каникулы в горах |COMMISSION'!F11</f>
        <v>12510</v>
      </c>
      <c r="G11" s="280">
        <f>'Каникулы в горах |COMMISSION'!G11</f>
        <v>13140</v>
      </c>
      <c r="H11" s="280">
        <f>'Каникулы в горах |COMMISSION'!H11</f>
        <v>12510</v>
      </c>
      <c r="I11" s="280">
        <f>'Каникулы в горах |COMMISSION'!I11</f>
        <v>14220</v>
      </c>
      <c r="J11" s="280">
        <f>'Каникулы в горах |COMMISSION'!J11</f>
        <v>14220</v>
      </c>
      <c r="K11" s="280">
        <f>'Каникулы в горах |COMMISSION'!K11</f>
        <v>11250</v>
      </c>
      <c r="L11" s="280">
        <f>'Каникулы в горах |COMMISSION'!L11</f>
        <v>11250</v>
      </c>
      <c r="M11" s="280">
        <f>'Каникулы в горах |COMMISSION'!M11</f>
        <v>11250</v>
      </c>
      <c r="N11" s="280">
        <f>'Каникулы в горах |COMMISSION'!N11</f>
        <v>11880</v>
      </c>
      <c r="O11" s="280">
        <f>'Каникулы в горах |COMMISSION'!O11</f>
        <v>11250</v>
      </c>
      <c r="P11" s="280">
        <f>'Каникулы в горах |COMMISSION'!P11</f>
        <v>11880</v>
      </c>
      <c r="Q11" s="280">
        <f>'Каникулы в горах |COMMISSION'!Q11</f>
        <v>11880</v>
      </c>
      <c r="R11" s="280">
        <f>'Каникулы в горах |COMMISSION'!R11</f>
        <v>12510</v>
      </c>
      <c r="S11" s="280">
        <f>'Каникулы в горах |COMMISSION'!S11</f>
        <v>13140</v>
      </c>
      <c r="T11" s="280">
        <f>'Каникулы в горах |COMMISSION'!T11</f>
        <v>13140</v>
      </c>
      <c r="U11" s="280">
        <f>'Каникулы в горах |COMMISSION'!U11</f>
        <v>14220</v>
      </c>
      <c r="V11" s="280">
        <f>'Каникулы в горах |COMMISSION'!V11</f>
        <v>14220</v>
      </c>
      <c r="W11" s="280">
        <f>'Каникулы в горах |COMMISSION'!W11</f>
        <v>12510</v>
      </c>
      <c r="X11" s="280">
        <f>'Каникулы в горах |COMMISSION'!X11</f>
        <v>12510</v>
      </c>
      <c r="Y11" s="280">
        <f>'Каникулы в горах |COMMISSION'!Y11</f>
        <v>11250</v>
      </c>
      <c r="Z11" s="280">
        <f>'Каникулы в горах |COMMISSION'!Z11</f>
        <v>11250</v>
      </c>
      <c r="AA11" s="280">
        <f>'Каникулы в горах |COMMISSION'!AA11</f>
        <v>11250</v>
      </c>
      <c r="AB11" s="280">
        <f>'Каникулы в горах |COMMISSION'!AB11</f>
        <v>11250</v>
      </c>
      <c r="AC11" s="280">
        <f>'Каникулы в горах |COMMISSION'!AC11</f>
        <v>11250</v>
      </c>
      <c r="AD11" s="280">
        <f>'Каникулы в горах |COMMISSION'!AD11</f>
        <v>11880</v>
      </c>
      <c r="AE11" s="280">
        <f>'Каникулы в горах |COMMISSION'!AE11</f>
        <v>11880</v>
      </c>
    </row>
    <row r="12" spans="1:31" x14ac:dyDescent="0.2">
      <c r="A12" s="86" t="s">
        <v>134</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row>
    <row r="13" spans="1:31" x14ac:dyDescent="0.2">
      <c r="A13" s="87">
        <v>1</v>
      </c>
      <c r="B13" s="280">
        <f>'Каникулы в горах |COMMISSION'!B13</f>
        <v>23130</v>
      </c>
      <c r="C13" s="280">
        <f>'Каникулы в горах |COMMISSION'!C13</f>
        <v>23130</v>
      </c>
      <c r="D13" s="280">
        <f>'Каникулы в горах |COMMISSION'!D13</f>
        <v>23130</v>
      </c>
      <c r="E13" s="280">
        <f>'Каникулы в горах |COMMISSION'!E13</f>
        <v>20970</v>
      </c>
      <c r="F13" s="280">
        <f>'Каникулы в горах |COMMISSION'!F13</f>
        <v>17100</v>
      </c>
      <c r="G13" s="280">
        <f>'Каникулы в горах |COMMISSION'!G13</f>
        <v>17730</v>
      </c>
      <c r="H13" s="280">
        <f>'Каникулы в горах |COMMISSION'!H13</f>
        <v>17100</v>
      </c>
      <c r="I13" s="280">
        <f>'Каникулы в горах |COMMISSION'!I13</f>
        <v>18810</v>
      </c>
      <c r="J13" s="280">
        <f>'Каникулы в горах |COMMISSION'!J13</f>
        <v>18810</v>
      </c>
      <c r="K13" s="280">
        <f>'Каникулы в горах |COMMISSION'!K13</f>
        <v>15840</v>
      </c>
      <c r="L13" s="280">
        <f>'Каникулы в горах |COMMISSION'!L13</f>
        <v>15840</v>
      </c>
      <c r="M13" s="280">
        <f>'Каникулы в горах |COMMISSION'!M13</f>
        <v>15840</v>
      </c>
      <c r="N13" s="280">
        <f>'Каникулы в горах |COMMISSION'!N13</f>
        <v>16470</v>
      </c>
      <c r="O13" s="280">
        <f>'Каникулы в горах |COMMISSION'!O13</f>
        <v>15840</v>
      </c>
      <c r="P13" s="280">
        <f>'Каникулы в горах |COMMISSION'!P13</f>
        <v>16470</v>
      </c>
      <c r="Q13" s="280">
        <f>'Каникулы в горах |COMMISSION'!Q13</f>
        <v>16470</v>
      </c>
      <c r="R13" s="280">
        <f>'Каникулы в горах |COMMISSION'!R13</f>
        <v>17100</v>
      </c>
      <c r="S13" s="280">
        <f>'Каникулы в горах |COMMISSION'!S13</f>
        <v>17730</v>
      </c>
      <c r="T13" s="280">
        <f>'Каникулы в горах |COMMISSION'!T13</f>
        <v>17730</v>
      </c>
      <c r="U13" s="280">
        <f>'Каникулы в горах |COMMISSION'!U13</f>
        <v>18810</v>
      </c>
      <c r="V13" s="280">
        <f>'Каникулы в горах |COMMISSION'!V13</f>
        <v>18810</v>
      </c>
      <c r="W13" s="280">
        <f>'Каникулы в горах |COMMISSION'!W13</f>
        <v>17100</v>
      </c>
      <c r="X13" s="280">
        <f>'Каникулы в горах |COMMISSION'!X13</f>
        <v>17100</v>
      </c>
      <c r="Y13" s="280">
        <f>'Каникулы в горах |COMMISSION'!Y13</f>
        <v>15840</v>
      </c>
      <c r="Z13" s="280">
        <f>'Каникулы в горах |COMMISSION'!Z13</f>
        <v>15840</v>
      </c>
      <c r="AA13" s="280">
        <f>'Каникулы в горах |COMMISSION'!AA13</f>
        <v>15840</v>
      </c>
      <c r="AB13" s="280">
        <f>'Каникулы в горах |COMMISSION'!AB13</f>
        <v>15840</v>
      </c>
      <c r="AC13" s="280">
        <f>'Каникулы в горах |COMMISSION'!AC13</f>
        <v>15840</v>
      </c>
      <c r="AD13" s="280">
        <f>'Каникулы в горах |COMMISSION'!AD13</f>
        <v>16470</v>
      </c>
      <c r="AE13" s="280">
        <f>'Каникулы в горах |COMMISSION'!AE13</f>
        <v>16470</v>
      </c>
    </row>
    <row r="14" spans="1:31" x14ac:dyDescent="0.2">
      <c r="A14" s="87">
        <v>2</v>
      </c>
      <c r="B14" s="280">
        <f>'Каникулы в горах |COMMISSION'!B14</f>
        <v>24840</v>
      </c>
      <c r="C14" s="280">
        <f>'Каникулы в горах |COMMISSION'!C14</f>
        <v>24840</v>
      </c>
      <c r="D14" s="280">
        <f>'Каникулы в горах |COMMISSION'!D14</f>
        <v>24840</v>
      </c>
      <c r="E14" s="280">
        <f>'Каникулы в горах |COMMISSION'!E14</f>
        <v>22680</v>
      </c>
      <c r="F14" s="280">
        <f>'Каникулы в горах |COMMISSION'!F14</f>
        <v>18810</v>
      </c>
      <c r="G14" s="280">
        <f>'Каникулы в горах |COMMISSION'!G14</f>
        <v>19440</v>
      </c>
      <c r="H14" s="280">
        <f>'Каникулы в горах |COMMISSION'!H14</f>
        <v>18810</v>
      </c>
      <c r="I14" s="280">
        <f>'Каникулы в горах |COMMISSION'!I14</f>
        <v>20520</v>
      </c>
      <c r="J14" s="280">
        <f>'Каникулы в горах |COMMISSION'!J14</f>
        <v>20520</v>
      </c>
      <c r="K14" s="280">
        <f>'Каникулы в горах |COMMISSION'!K14</f>
        <v>17550</v>
      </c>
      <c r="L14" s="280">
        <f>'Каникулы в горах |COMMISSION'!L14</f>
        <v>17550</v>
      </c>
      <c r="M14" s="280">
        <f>'Каникулы в горах |COMMISSION'!M14</f>
        <v>17550</v>
      </c>
      <c r="N14" s="280">
        <f>'Каникулы в горах |COMMISSION'!N14</f>
        <v>18180</v>
      </c>
      <c r="O14" s="280">
        <f>'Каникулы в горах |COMMISSION'!O14</f>
        <v>17550</v>
      </c>
      <c r="P14" s="280">
        <f>'Каникулы в горах |COMMISSION'!P14</f>
        <v>18180</v>
      </c>
      <c r="Q14" s="280">
        <f>'Каникулы в горах |COMMISSION'!Q14</f>
        <v>18180</v>
      </c>
      <c r="R14" s="280">
        <f>'Каникулы в горах |COMMISSION'!R14</f>
        <v>18810</v>
      </c>
      <c r="S14" s="280">
        <f>'Каникулы в горах |COMMISSION'!S14</f>
        <v>19440</v>
      </c>
      <c r="T14" s="280">
        <f>'Каникулы в горах |COMMISSION'!T14</f>
        <v>19440</v>
      </c>
      <c r="U14" s="280">
        <f>'Каникулы в горах |COMMISSION'!U14</f>
        <v>20520</v>
      </c>
      <c r="V14" s="280">
        <f>'Каникулы в горах |COMMISSION'!V14</f>
        <v>20520</v>
      </c>
      <c r="W14" s="280">
        <f>'Каникулы в горах |COMMISSION'!W14</f>
        <v>18810</v>
      </c>
      <c r="X14" s="280">
        <f>'Каникулы в горах |COMMISSION'!X14</f>
        <v>18810</v>
      </c>
      <c r="Y14" s="280">
        <f>'Каникулы в горах |COMMISSION'!Y14</f>
        <v>17550</v>
      </c>
      <c r="Z14" s="280">
        <f>'Каникулы в горах |COMMISSION'!Z14</f>
        <v>17550</v>
      </c>
      <c r="AA14" s="280">
        <f>'Каникулы в горах |COMMISSION'!AA14</f>
        <v>17550</v>
      </c>
      <c r="AB14" s="280">
        <f>'Каникулы в горах |COMMISSION'!AB14</f>
        <v>17550</v>
      </c>
      <c r="AC14" s="280">
        <f>'Каникулы в горах |COMMISSION'!AC14</f>
        <v>17550</v>
      </c>
      <c r="AD14" s="280">
        <f>'Каникулы в горах |COMMISSION'!AD14</f>
        <v>18180</v>
      </c>
      <c r="AE14" s="280">
        <f>'Каникулы в горах |COMMISSION'!AE14</f>
        <v>18180</v>
      </c>
    </row>
    <row r="15" spans="1:31" x14ac:dyDescent="0.2">
      <c r="A15" s="86" t="s">
        <v>136</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row>
    <row r="16" spans="1:31" x14ac:dyDescent="0.2">
      <c r="A16" s="87">
        <v>1</v>
      </c>
      <c r="B16" s="280">
        <f>'Каникулы в горах |COMMISSION'!B16</f>
        <v>27630</v>
      </c>
      <c r="C16" s="280">
        <f>'Каникулы в горах |COMMISSION'!C16</f>
        <v>27630</v>
      </c>
      <c r="D16" s="280">
        <f>'Каникулы в горах |COMMISSION'!D16</f>
        <v>27630</v>
      </c>
      <c r="E16" s="280">
        <f>'Каникулы в горах |COMMISSION'!E16</f>
        <v>25470</v>
      </c>
      <c r="F16" s="280">
        <f>'Каникулы в горах |COMMISSION'!F16</f>
        <v>21600</v>
      </c>
      <c r="G16" s="280">
        <f>'Каникулы в горах |COMMISSION'!G16</f>
        <v>22230</v>
      </c>
      <c r="H16" s="280">
        <f>'Каникулы в горах |COMMISSION'!H16</f>
        <v>21600</v>
      </c>
      <c r="I16" s="280">
        <f>'Каникулы в горах |COMMISSION'!I16</f>
        <v>23310</v>
      </c>
      <c r="J16" s="280">
        <f>'Каникулы в горах |COMMISSION'!J16</f>
        <v>23310</v>
      </c>
      <c r="K16" s="280">
        <f>'Каникулы в горах |COMMISSION'!K16</f>
        <v>20340</v>
      </c>
      <c r="L16" s="280">
        <f>'Каникулы в горах |COMMISSION'!L16</f>
        <v>20340</v>
      </c>
      <c r="M16" s="280">
        <f>'Каникулы в горах |COMMISSION'!M16</f>
        <v>20340</v>
      </c>
      <c r="N16" s="280">
        <f>'Каникулы в горах |COMMISSION'!N16</f>
        <v>20970</v>
      </c>
      <c r="O16" s="280">
        <f>'Каникулы в горах |COMMISSION'!O16</f>
        <v>20340</v>
      </c>
      <c r="P16" s="280">
        <f>'Каникулы в горах |COMMISSION'!P16</f>
        <v>20970</v>
      </c>
      <c r="Q16" s="280">
        <f>'Каникулы в горах |COMMISSION'!Q16</f>
        <v>20970</v>
      </c>
      <c r="R16" s="280">
        <f>'Каникулы в горах |COMMISSION'!R16</f>
        <v>21600</v>
      </c>
      <c r="S16" s="280">
        <f>'Каникулы в горах |COMMISSION'!S16</f>
        <v>22230</v>
      </c>
      <c r="T16" s="280">
        <f>'Каникулы в горах |COMMISSION'!T16</f>
        <v>22230</v>
      </c>
      <c r="U16" s="280">
        <f>'Каникулы в горах |COMMISSION'!U16</f>
        <v>23310</v>
      </c>
      <c r="V16" s="280">
        <f>'Каникулы в горах |COMMISSION'!V16</f>
        <v>23310</v>
      </c>
      <c r="W16" s="280">
        <f>'Каникулы в горах |COMMISSION'!W16</f>
        <v>21600</v>
      </c>
      <c r="X16" s="280">
        <f>'Каникулы в горах |COMMISSION'!X16</f>
        <v>21600</v>
      </c>
      <c r="Y16" s="280">
        <f>'Каникулы в горах |COMMISSION'!Y16</f>
        <v>20340</v>
      </c>
      <c r="Z16" s="280">
        <f>'Каникулы в горах |COMMISSION'!Z16</f>
        <v>20340</v>
      </c>
      <c r="AA16" s="280">
        <f>'Каникулы в горах |COMMISSION'!AA16</f>
        <v>20340</v>
      </c>
      <c r="AB16" s="280">
        <f>'Каникулы в горах |COMMISSION'!AB16</f>
        <v>20340</v>
      </c>
      <c r="AC16" s="280">
        <f>'Каникулы в горах |COMMISSION'!AC16</f>
        <v>20340</v>
      </c>
      <c r="AD16" s="280">
        <f>'Каникулы в горах |COMMISSION'!AD16</f>
        <v>20970</v>
      </c>
      <c r="AE16" s="280">
        <f>'Каникулы в горах |COMMISSION'!AE16</f>
        <v>20970</v>
      </c>
    </row>
    <row r="17" spans="1:31" x14ac:dyDescent="0.2">
      <c r="A17" s="87">
        <v>2</v>
      </c>
      <c r="B17" s="280">
        <f>'Каникулы в горах |COMMISSION'!B17</f>
        <v>29340</v>
      </c>
      <c r="C17" s="280">
        <f>'Каникулы в горах |COMMISSION'!C17</f>
        <v>29340</v>
      </c>
      <c r="D17" s="280">
        <f>'Каникулы в горах |COMMISSION'!D17</f>
        <v>29340</v>
      </c>
      <c r="E17" s="280">
        <f>'Каникулы в горах |COMMISSION'!E17</f>
        <v>27180</v>
      </c>
      <c r="F17" s="280">
        <f>'Каникулы в горах |COMMISSION'!F17</f>
        <v>23310</v>
      </c>
      <c r="G17" s="280">
        <f>'Каникулы в горах |COMMISSION'!G17</f>
        <v>23940</v>
      </c>
      <c r="H17" s="280">
        <f>'Каникулы в горах |COMMISSION'!H17</f>
        <v>23310</v>
      </c>
      <c r="I17" s="280">
        <f>'Каникулы в горах |COMMISSION'!I17</f>
        <v>25020</v>
      </c>
      <c r="J17" s="280">
        <f>'Каникулы в горах |COMMISSION'!J17</f>
        <v>25020</v>
      </c>
      <c r="K17" s="280">
        <f>'Каникулы в горах |COMMISSION'!K17</f>
        <v>22050</v>
      </c>
      <c r="L17" s="280">
        <f>'Каникулы в горах |COMMISSION'!L17</f>
        <v>22050</v>
      </c>
      <c r="M17" s="280">
        <f>'Каникулы в горах |COMMISSION'!M17</f>
        <v>22050</v>
      </c>
      <c r="N17" s="280">
        <f>'Каникулы в горах |COMMISSION'!N17</f>
        <v>22680</v>
      </c>
      <c r="O17" s="280">
        <f>'Каникулы в горах |COMMISSION'!O17</f>
        <v>22050</v>
      </c>
      <c r="P17" s="280">
        <f>'Каникулы в горах |COMMISSION'!P17</f>
        <v>22680</v>
      </c>
      <c r="Q17" s="280">
        <f>'Каникулы в горах |COMMISSION'!Q17</f>
        <v>22680</v>
      </c>
      <c r="R17" s="280">
        <f>'Каникулы в горах |COMMISSION'!R17</f>
        <v>23310</v>
      </c>
      <c r="S17" s="280">
        <f>'Каникулы в горах |COMMISSION'!S17</f>
        <v>23940</v>
      </c>
      <c r="T17" s="280">
        <f>'Каникулы в горах |COMMISSION'!T17</f>
        <v>23940</v>
      </c>
      <c r="U17" s="280">
        <f>'Каникулы в горах |COMMISSION'!U17</f>
        <v>25020</v>
      </c>
      <c r="V17" s="280">
        <f>'Каникулы в горах |COMMISSION'!V17</f>
        <v>25020</v>
      </c>
      <c r="W17" s="280">
        <f>'Каникулы в горах |COMMISSION'!W17</f>
        <v>23310</v>
      </c>
      <c r="X17" s="280">
        <f>'Каникулы в горах |COMMISSION'!X17</f>
        <v>23310</v>
      </c>
      <c r="Y17" s="280">
        <f>'Каникулы в горах |COMMISSION'!Y17</f>
        <v>22050</v>
      </c>
      <c r="Z17" s="280">
        <f>'Каникулы в горах |COMMISSION'!Z17</f>
        <v>22050</v>
      </c>
      <c r="AA17" s="280">
        <f>'Каникулы в горах |COMMISSION'!AA17</f>
        <v>22050</v>
      </c>
      <c r="AB17" s="280">
        <f>'Каникулы в горах |COMMISSION'!AB17</f>
        <v>22050</v>
      </c>
      <c r="AC17" s="280">
        <f>'Каникулы в горах |COMMISSION'!AC17</f>
        <v>22050</v>
      </c>
      <c r="AD17" s="280">
        <f>'Каникулы в горах |COMMISSION'!AD17</f>
        <v>22680</v>
      </c>
      <c r="AE17" s="280">
        <f>'Каникулы в горах |COMMISSION'!AE17</f>
        <v>22680</v>
      </c>
    </row>
    <row r="18" spans="1:31" x14ac:dyDescent="0.2">
      <c r="A18" s="86" t="s">
        <v>138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row>
    <row r="19" spans="1:31" x14ac:dyDescent="0.2">
      <c r="A19" s="87" t="s">
        <v>78</v>
      </c>
      <c r="B19" s="280">
        <f>'Каникулы в горах |COMMISSION'!B19</f>
        <v>48240</v>
      </c>
      <c r="C19" s="280">
        <f>'Каникулы в горах |COMMISSION'!C19</f>
        <v>48240</v>
      </c>
      <c r="D19" s="280">
        <f>'Каникулы в горах |COMMISSION'!D19</f>
        <v>48240</v>
      </c>
      <c r="E19" s="280">
        <f>'Каникулы в горах |COMMISSION'!E19</f>
        <v>46080</v>
      </c>
      <c r="F19" s="280">
        <f>'Каникулы в горах |COMMISSION'!F19</f>
        <v>42210</v>
      </c>
      <c r="G19" s="280">
        <f>'Каникулы в горах |COMMISSION'!G19</f>
        <v>42840</v>
      </c>
      <c r="H19" s="280">
        <f>'Каникулы в горах |COMMISSION'!H19</f>
        <v>42210</v>
      </c>
      <c r="I19" s="280">
        <f>'Каникулы в горах |COMMISSION'!I19</f>
        <v>43920</v>
      </c>
      <c r="J19" s="280">
        <f>'Каникулы в горах |COMMISSION'!J19</f>
        <v>43920</v>
      </c>
      <c r="K19" s="280">
        <f>'Каникулы в горах |COMMISSION'!K19</f>
        <v>40950</v>
      </c>
      <c r="L19" s="280">
        <f>'Каникулы в горах |COMMISSION'!L19</f>
        <v>40950</v>
      </c>
      <c r="M19" s="280">
        <f>'Каникулы в горах |COMMISSION'!M19</f>
        <v>40950</v>
      </c>
      <c r="N19" s="280">
        <f>'Каникулы в горах |COMMISSION'!N19</f>
        <v>41580</v>
      </c>
      <c r="O19" s="280">
        <f>'Каникулы в горах |COMMISSION'!O19</f>
        <v>40950</v>
      </c>
      <c r="P19" s="280">
        <f>'Каникулы в горах |COMMISSION'!P19</f>
        <v>41580</v>
      </c>
      <c r="Q19" s="280">
        <f>'Каникулы в горах |COMMISSION'!Q19</f>
        <v>41580</v>
      </c>
      <c r="R19" s="280">
        <f>'Каникулы в горах |COMMISSION'!R19</f>
        <v>42210</v>
      </c>
      <c r="S19" s="280">
        <f>'Каникулы в горах |COMMISSION'!S19</f>
        <v>42840</v>
      </c>
      <c r="T19" s="280">
        <f>'Каникулы в горах |COMMISSION'!T19</f>
        <v>42840</v>
      </c>
      <c r="U19" s="280">
        <f>'Каникулы в горах |COMMISSION'!U19</f>
        <v>43920</v>
      </c>
      <c r="V19" s="280">
        <f>'Каникулы в горах |COMMISSION'!V19</f>
        <v>43920</v>
      </c>
      <c r="W19" s="280">
        <f>'Каникулы в горах |COMMISSION'!W19</f>
        <v>42210</v>
      </c>
      <c r="X19" s="280">
        <f>'Каникулы в горах |COMMISSION'!X19</f>
        <v>42210</v>
      </c>
      <c r="Y19" s="280">
        <f>'Каникулы в горах |COMMISSION'!Y19</f>
        <v>40950</v>
      </c>
      <c r="Z19" s="280">
        <f>'Каникулы в горах |COMMISSION'!Z19</f>
        <v>40950</v>
      </c>
      <c r="AA19" s="280">
        <f>'Каникулы в горах |COMMISSION'!AA19</f>
        <v>40950</v>
      </c>
      <c r="AB19" s="280">
        <f>'Каникулы в горах |COMMISSION'!AB19</f>
        <v>40950</v>
      </c>
      <c r="AC19" s="280">
        <f>'Каникулы в горах |COMMISSION'!AC19</f>
        <v>40950</v>
      </c>
      <c r="AD19" s="280">
        <f>'Каникулы в горах |COMMISSION'!AD19</f>
        <v>41580</v>
      </c>
      <c r="AE19" s="280">
        <f>'Каникулы в горах |COMMISSION'!AE19</f>
        <v>41580</v>
      </c>
    </row>
    <row r="20" spans="1:31" x14ac:dyDescent="0.2">
      <c r="A20" s="86" t="s">
        <v>137</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row>
    <row r="21" spans="1:31" x14ac:dyDescent="0.2">
      <c r="A21" s="87" t="s">
        <v>67</v>
      </c>
      <c r="B21" s="280">
        <f>'Каникулы в горах |COMMISSION'!B21</f>
        <v>66240</v>
      </c>
      <c r="C21" s="280">
        <f>'Каникулы в горах |COMMISSION'!C21</f>
        <v>66240</v>
      </c>
      <c r="D21" s="280">
        <f>'Каникулы в горах |COMMISSION'!D21</f>
        <v>66240</v>
      </c>
      <c r="E21" s="280">
        <f>'Каникулы в горах |COMMISSION'!E21</f>
        <v>64080</v>
      </c>
      <c r="F21" s="280">
        <f>'Каникулы в горах |COMMISSION'!F21</f>
        <v>60210</v>
      </c>
      <c r="G21" s="280">
        <f>'Каникулы в горах |COMMISSION'!G21</f>
        <v>60840</v>
      </c>
      <c r="H21" s="280">
        <f>'Каникулы в горах |COMMISSION'!H21</f>
        <v>60210</v>
      </c>
      <c r="I21" s="280">
        <f>'Каникулы в горах |COMMISSION'!I21</f>
        <v>61920</v>
      </c>
      <c r="J21" s="280">
        <f>'Каникулы в горах |COMMISSION'!J21</f>
        <v>61920</v>
      </c>
      <c r="K21" s="280">
        <f>'Каникулы в горах |COMMISSION'!K21</f>
        <v>58950</v>
      </c>
      <c r="L21" s="280">
        <f>'Каникулы в горах |COMMISSION'!L21</f>
        <v>58950</v>
      </c>
      <c r="M21" s="280">
        <f>'Каникулы в горах |COMMISSION'!M21</f>
        <v>58950</v>
      </c>
      <c r="N21" s="280">
        <f>'Каникулы в горах |COMMISSION'!N21</f>
        <v>59580</v>
      </c>
      <c r="O21" s="280">
        <f>'Каникулы в горах |COMMISSION'!O21</f>
        <v>58950</v>
      </c>
      <c r="P21" s="280">
        <f>'Каникулы в горах |COMMISSION'!P21</f>
        <v>59580</v>
      </c>
      <c r="Q21" s="280">
        <f>'Каникулы в горах |COMMISSION'!Q21</f>
        <v>59580</v>
      </c>
      <c r="R21" s="280">
        <f>'Каникулы в горах |COMMISSION'!R21</f>
        <v>60210</v>
      </c>
      <c r="S21" s="280">
        <f>'Каникулы в горах |COMMISSION'!S21</f>
        <v>60840</v>
      </c>
      <c r="T21" s="280">
        <f>'Каникулы в горах |COMMISSION'!T21</f>
        <v>60840</v>
      </c>
      <c r="U21" s="280">
        <f>'Каникулы в горах |COMMISSION'!U21</f>
        <v>61920</v>
      </c>
      <c r="V21" s="280">
        <f>'Каникулы в горах |COMMISSION'!V21</f>
        <v>61920</v>
      </c>
      <c r="W21" s="280">
        <f>'Каникулы в горах |COMMISSION'!W21</f>
        <v>60210</v>
      </c>
      <c r="X21" s="280">
        <f>'Каникулы в горах |COMMISSION'!X21</f>
        <v>60210</v>
      </c>
      <c r="Y21" s="280">
        <f>'Каникулы в горах |COMMISSION'!Y21</f>
        <v>58950</v>
      </c>
      <c r="Z21" s="280">
        <f>'Каникулы в горах |COMMISSION'!Z21</f>
        <v>58950</v>
      </c>
      <c r="AA21" s="280">
        <f>'Каникулы в горах |COMMISSION'!AA21</f>
        <v>58950</v>
      </c>
      <c r="AB21" s="280">
        <f>'Каникулы в горах |COMMISSION'!AB21</f>
        <v>58950</v>
      </c>
      <c r="AC21" s="280">
        <f>'Каникулы в горах |COMMISSION'!AC21</f>
        <v>58950</v>
      </c>
      <c r="AD21" s="280">
        <f>'Каникулы в горах |COMMISSION'!AD21</f>
        <v>59580</v>
      </c>
      <c r="AE21" s="280">
        <f>'Каникулы в горах |COMMISSION'!AE21</f>
        <v>59580</v>
      </c>
    </row>
    <row r="22" spans="1:31" x14ac:dyDescent="0.2">
      <c r="A22" s="147"/>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row>
    <row r="23" spans="1:31" ht="10.35" customHeight="1" x14ac:dyDescent="0.2">
      <c r="A23" s="147"/>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row>
    <row r="24" spans="1:31" ht="10.35" customHeight="1" x14ac:dyDescent="0.2">
      <c r="A24" s="96"/>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row>
    <row r="25" spans="1:31" ht="25.5" customHeight="1" x14ac:dyDescent="0.2">
      <c r="A25" s="146" t="s">
        <v>159</v>
      </c>
      <c r="B25" s="321">
        <f t="shared" ref="B25:AC25" si="0">B4</f>
        <v>45961</v>
      </c>
      <c r="C25" s="321">
        <f t="shared" si="0"/>
        <v>45962</v>
      </c>
      <c r="D25" s="321">
        <f t="shared" si="0"/>
        <v>45963</v>
      </c>
      <c r="E25" s="321">
        <f t="shared" si="0"/>
        <v>45964</v>
      </c>
      <c r="F25" s="321">
        <f t="shared" si="0"/>
        <v>45965</v>
      </c>
      <c r="G25" s="321">
        <f t="shared" si="0"/>
        <v>45966</v>
      </c>
      <c r="H25" s="321">
        <f t="shared" si="0"/>
        <v>45967</v>
      </c>
      <c r="I25" s="321">
        <f t="shared" si="0"/>
        <v>45968</v>
      </c>
      <c r="J25" s="321">
        <f t="shared" si="0"/>
        <v>45969</v>
      </c>
      <c r="K25" s="321">
        <f t="shared" si="0"/>
        <v>45970</v>
      </c>
      <c r="L25" s="321">
        <f t="shared" si="0"/>
        <v>45971</v>
      </c>
      <c r="M25" s="321">
        <f t="shared" si="0"/>
        <v>45972</v>
      </c>
      <c r="N25" s="321">
        <f t="shared" si="0"/>
        <v>45973</v>
      </c>
      <c r="O25" s="321">
        <f t="shared" si="0"/>
        <v>45974</v>
      </c>
      <c r="P25" s="321">
        <f t="shared" si="0"/>
        <v>45975</v>
      </c>
      <c r="Q25" s="321">
        <f t="shared" si="0"/>
        <v>45976</v>
      </c>
      <c r="R25" s="321">
        <f t="shared" si="0"/>
        <v>45977</v>
      </c>
      <c r="S25" s="321">
        <f t="shared" si="0"/>
        <v>45978</v>
      </c>
      <c r="T25" s="321">
        <f t="shared" si="0"/>
        <v>45979</v>
      </c>
      <c r="U25" s="321">
        <f t="shared" si="0"/>
        <v>45980</v>
      </c>
      <c r="V25" s="321">
        <f t="shared" si="0"/>
        <v>45981</v>
      </c>
      <c r="W25" s="321">
        <f t="shared" si="0"/>
        <v>45982</v>
      </c>
      <c r="X25" s="321">
        <f t="shared" si="0"/>
        <v>45983</v>
      </c>
      <c r="Y25" s="321">
        <f t="shared" si="0"/>
        <v>45984</v>
      </c>
      <c r="Z25" s="321">
        <f t="shared" si="0"/>
        <v>45985</v>
      </c>
      <c r="AA25" s="321">
        <f t="shared" si="0"/>
        <v>45986</v>
      </c>
      <c r="AB25" s="321">
        <f t="shared" si="0"/>
        <v>45987</v>
      </c>
      <c r="AC25" s="321">
        <f t="shared" si="0"/>
        <v>45988</v>
      </c>
      <c r="AD25" s="321">
        <f t="shared" ref="AD25:AE25" si="1">AD4</f>
        <v>45989</v>
      </c>
      <c r="AE25" s="321">
        <f t="shared" si="1"/>
        <v>45990</v>
      </c>
    </row>
    <row r="26" spans="1:31" s="34" customFormat="1" ht="24.6" customHeight="1" x14ac:dyDescent="0.2">
      <c r="A26" s="67" t="s">
        <v>124</v>
      </c>
      <c r="B26" s="321">
        <f t="shared" ref="B26:AC26" si="2">B5</f>
        <v>45961</v>
      </c>
      <c r="C26" s="321">
        <f t="shared" si="2"/>
        <v>45962</v>
      </c>
      <c r="D26" s="321">
        <f t="shared" si="2"/>
        <v>45963</v>
      </c>
      <c r="E26" s="321">
        <f t="shared" si="2"/>
        <v>45964</v>
      </c>
      <c r="F26" s="321">
        <f t="shared" si="2"/>
        <v>45965</v>
      </c>
      <c r="G26" s="321">
        <f t="shared" si="2"/>
        <v>45966</v>
      </c>
      <c r="H26" s="321">
        <f t="shared" si="2"/>
        <v>45967</v>
      </c>
      <c r="I26" s="321">
        <f t="shared" si="2"/>
        <v>45968</v>
      </c>
      <c r="J26" s="321">
        <f t="shared" si="2"/>
        <v>45969</v>
      </c>
      <c r="K26" s="321">
        <f t="shared" si="2"/>
        <v>45970</v>
      </c>
      <c r="L26" s="321">
        <f t="shared" si="2"/>
        <v>45971</v>
      </c>
      <c r="M26" s="321">
        <f t="shared" si="2"/>
        <v>45972</v>
      </c>
      <c r="N26" s="321">
        <f t="shared" si="2"/>
        <v>45973</v>
      </c>
      <c r="O26" s="321">
        <f t="shared" si="2"/>
        <v>45974</v>
      </c>
      <c r="P26" s="321">
        <f t="shared" si="2"/>
        <v>45975</v>
      </c>
      <c r="Q26" s="321">
        <f t="shared" si="2"/>
        <v>45976</v>
      </c>
      <c r="R26" s="321">
        <f t="shared" si="2"/>
        <v>45977</v>
      </c>
      <c r="S26" s="321">
        <f t="shared" si="2"/>
        <v>45978</v>
      </c>
      <c r="T26" s="321">
        <f t="shared" si="2"/>
        <v>45979</v>
      </c>
      <c r="U26" s="321">
        <f t="shared" si="2"/>
        <v>45980</v>
      </c>
      <c r="V26" s="321">
        <f t="shared" si="2"/>
        <v>45981</v>
      </c>
      <c r="W26" s="321">
        <f t="shared" si="2"/>
        <v>45982</v>
      </c>
      <c r="X26" s="321">
        <f t="shared" si="2"/>
        <v>45983</v>
      </c>
      <c r="Y26" s="321">
        <f t="shared" si="2"/>
        <v>45984</v>
      </c>
      <c r="Z26" s="321">
        <f t="shared" si="2"/>
        <v>45985</v>
      </c>
      <c r="AA26" s="321">
        <f t="shared" si="2"/>
        <v>45986</v>
      </c>
      <c r="AB26" s="321">
        <f t="shared" si="2"/>
        <v>45987</v>
      </c>
      <c r="AC26" s="321">
        <f t="shared" si="2"/>
        <v>45988</v>
      </c>
      <c r="AD26" s="321">
        <f t="shared" ref="AD26:AE26" si="3">AD5</f>
        <v>45989</v>
      </c>
      <c r="AE26" s="321">
        <f t="shared" si="3"/>
        <v>45990</v>
      </c>
    </row>
    <row r="27" spans="1:31" x14ac:dyDescent="0.2">
      <c r="A27" s="86" t="s">
        <v>135</v>
      </c>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row>
    <row r="28" spans="1:31" x14ac:dyDescent="0.2">
      <c r="A28" s="87">
        <v>1</v>
      </c>
      <c r="B28" s="280">
        <f t="shared" ref="B28:AC28" si="4">ROUND(B7*0.87,)</f>
        <v>13076</v>
      </c>
      <c r="C28" s="280">
        <f t="shared" si="4"/>
        <v>13076</v>
      </c>
      <c r="D28" s="280">
        <f t="shared" si="4"/>
        <v>13076</v>
      </c>
      <c r="E28" s="280">
        <f t="shared" si="4"/>
        <v>11197</v>
      </c>
      <c r="F28" s="280">
        <f t="shared" si="4"/>
        <v>7830</v>
      </c>
      <c r="G28" s="280">
        <f t="shared" si="4"/>
        <v>8378</v>
      </c>
      <c r="H28" s="280">
        <f t="shared" si="4"/>
        <v>7830</v>
      </c>
      <c r="I28" s="280">
        <f t="shared" si="4"/>
        <v>9318</v>
      </c>
      <c r="J28" s="280">
        <f t="shared" si="4"/>
        <v>9318</v>
      </c>
      <c r="K28" s="280">
        <f t="shared" si="4"/>
        <v>6734</v>
      </c>
      <c r="L28" s="280">
        <f t="shared" si="4"/>
        <v>6734</v>
      </c>
      <c r="M28" s="280">
        <f t="shared" si="4"/>
        <v>6734</v>
      </c>
      <c r="N28" s="280">
        <f t="shared" si="4"/>
        <v>7282</v>
      </c>
      <c r="O28" s="280">
        <f t="shared" si="4"/>
        <v>6734</v>
      </c>
      <c r="P28" s="280">
        <f t="shared" si="4"/>
        <v>7282</v>
      </c>
      <c r="Q28" s="280">
        <f t="shared" si="4"/>
        <v>7282</v>
      </c>
      <c r="R28" s="280">
        <f t="shared" si="4"/>
        <v>7830</v>
      </c>
      <c r="S28" s="280">
        <f t="shared" si="4"/>
        <v>8378</v>
      </c>
      <c r="T28" s="280">
        <f t="shared" si="4"/>
        <v>8378</v>
      </c>
      <c r="U28" s="280">
        <f t="shared" si="4"/>
        <v>9318</v>
      </c>
      <c r="V28" s="280">
        <f t="shared" si="4"/>
        <v>9318</v>
      </c>
      <c r="W28" s="280">
        <f t="shared" si="4"/>
        <v>7830</v>
      </c>
      <c r="X28" s="280">
        <f t="shared" si="4"/>
        <v>7830</v>
      </c>
      <c r="Y28" s="280">
        <f t="shared" si="4"/>
        <v>6734</v>
      </c>
      <c r="Z28" s="280">
        <f t="shared" si="4"/>
        <v>6734</v>
      </c>
      <c r="AA28" s="280">
        <f t="shared" si="4"/>
        <v>6734</v>
      </c>
      <c r="AB28" s="280">
        <f t="shared" si="4"/>
        <v>6734</v>
      </c>
      <c r="AC28" s="280">
        <f t="shared" si="4"/>
        <v>6734</v>
      </c>
      <c r="AD28" s="280">
        <f t="shared" ref="AD28:AE28" si="5">ROUND(AD7*0.87,)</f>
        <v>7282</v>
      </c>
      <c r="AE28" s="280">
        <f t="shared" si="5"/>
        <v>7282</v>
      </c>
    </row>
    <row r="29" spans="1:31" x14ac:dyDescent="0.2">
      <c r="A29" s="87">
        <v>2</v>
      </c>
      <c r="B29" s="280">
        <f t="shared" ref="B29:AC29" si="6">ROUND(B8*0.87,)</f>
        <v>14564</v>
      </c>
      <c r="C29" s="280">
        <f t="shared" si="6"/>
        <v>14564</v>
      </c>
      <c r="D29" s="280">
        <f t="shared" si="6"/>
        <v>14564</v>
      </c>
      <c r="E29" s="280">
        <f t="shared" si="6"/>
        <v>12685</v>
      </c>
      <c r="F29" s="280">
        <f t="shared" si="6"/>
        <v>9318</v>
      </c>
      <c r="G29" s="280">
        <f t="shared" si="6"/>
        <v>9866</v>
      </c>
      <c r="H29" s="280">
        <f t="shared" si="6"/>
        <v>9318</v>
      </c>
      <c r="I29" s="280">
        <f t="shared" si="6"/>
        <v>10805</v>
      </c>
      <c r="J29" s="280">
        <f t="shared" si="6"/>
        <v>10805</v>
      </c>
      <c r="K29" s="280">
        <f t="shared" si="6"/>
        <v>8222</v>
      </c>
      <c r="L29" s="280">
        <f t="shared" si="6"/>
        <v>8222</v>
      </c>
      <c r="M29" s="280">
        <f t="shared" si="6"/>
        <v>8222</v>
      </c>
      <c r="N29" s="280">
        <f t="shared" si="6"/>
        <v>8770</v>
      </c>
      <c r="O29" s="280">
        <f t="shared" si="6"/>
        <v>8222</v>
      </c>
      <c r="P29" s="280">
        <f t="shared" si="6"/>
        <v>8770</v>
      </c>
      <c r="Q29" s="280">
        <f t="shared" si="6"/>
        <v>8770</v>
      </c>
      <c r="R29" s="280">
        <f t="shared" si="6"/>
        <v>9318</v>
      </c>
      <c r="S29" s="280">
        <f t="shared" si="6"/>
        <v>9866</v>
      </c>
      <c r="T29" s="280">
        <f t="shared" si="6"/>
        <v>9866</v>
      </c>
      <c r="U29" s="280">
        <f t="shared" si="6"/>
        <v>10805</v>
      </c>
      <c r="V29" s="280">
        <f t="shared" si="6"/>
        <v>10805</v>
      </c>
      <c r="W29" s="280">
        <f t="shared" si="6"/>
        <v>9318</v>
      </c>
      <c r="X29" s="280">
        <f t="shared" si="6"/>
        <v>9318</v>
      </c>
      <c r="Y29" s="280">
        <f t="shared" si="6"/>
        <v>8222</v>
      </c>
      <c r="Z29" s="280">
        <f t="shared" si="6"/>
        <v>8222</v>
      </c>
      <c r="AA29" s="280">
        <f t="shared" si="6"/>
        <v>8222</v>
      </c>
      <c r="AB29" s="280">
        <f t="shared" si="6"/>
        <v>8222</v>
      </c>
      <c r="AC29" s="280">
        <f t="shared" si="6"/>
        <v>8222</v>
      </c>
      <c r="AD29" s="280">
        <f t="shared" ref="AD29:AE29" si="7">ROUND(AD8*0.87,)</f>
        <v>8770</v>
      </c>
      <c r="AE29" s="280">
        <f t="shared" si="7"/>
        <v>8770</v>
      </c>
    </row>
    <row r="30" spans="1:31" x14ac:dyDescent="0.2">
      <c r="A30" s="95" t="s">
        <v>143</v>
      </c>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row>
    <row r="31" spans="1:31" x14ac:dyDescent="0.2">
      <c r="A31" s="87">
        <v>1</v>
      </c>
      <c r="B31" s="280">
        <f t="shared" ref="B31:AC31" si="8">ROUND(B10*0.87,)</f>
        <v>14642</v>
      </c>
      <c r="C31" s="280">
        <f t="shared" si="8"/>
        <v>14642</v>
      </c>
      <c r="D31" s="280">
        <f t="shared" si="8"/>
        <v>14642</v>
      </c>
      <c r="E31" s="280">
        <f t="shared" si="8"/>
        <v>12763</v>
      </c>
      <c r="F31" s="280">
        <f t="shared" si="8"/>
        <v>9396</v>
      </c>
      <c r="G31" s="280">
        <f t="shared" si="8"/>
        <v>9944</v>
      </c>
      <c r="H31" s="280">
        <f t="shared" si="8"/>
        <v>9396</v>
      </c>
      <c r="I31" s="280">
        <f t="shared" si="8"/>
        <v>10884</v>
      </c>
      <c r="J31" s="280">
        <f t="shared" si="8"/>
        <v>10884</v>
      </c>
      <c r="K31" s="280">
        <f t="shared" si="8"/>
        <v>8300</v>
      </c>
      <c r="L31" s="280">
        <f t="shared" si="8"/>
        <v>8300</v>
      </c>
      <c r="M31" s="280">
        <f t="shared" si="8"/>
        <v>8300</v>
      </c>
      <c r="N31" s="280">
        <f t="shared" si="8"/>
        <v>8848</v>
      </c>
      <c r="O31" s="280">
        <f t="shared" si="8"/>
        <v>8300</v>
      </c>
      <c r="P31" s="280">
        <f t="shared" si="8"/>
        <v>8848</v>
      </c>
      <c r="Q31" s="280">
        <f t="shared" si="8"/>
        <v>8848</v>
      </c>
      <c r="R31" s="280">
        <f t="shared" si="8"/>
        <v>9396</v>
      </c>
      <c r="S31" s="280">
        <f t="shared" si="8"/>
        <v>9944</v>
      </c>
      <c r="T31" s="280">
        <f t="shared" si="8"/>
        <v>9944</v>
      </c>
      <c r="U31" s="280">
        <f t="shared" si="8"/>
        <v>10884</v>
      </c>
      <c r="V31" s="280">
        <f t="shared" si="8"/>
        <v>10884</v>
      </c>
      <c r="W31" s="280">
        <f t="shared" si="8"/>
        <v>9396</v>
      </c>
      <c r="X31" s="280">
        <f t="shared" si="8"/>
        <v>9396</v>
      </c>
      <c r="Y31" s="280">
        <f t="shared" si="8"/>
        <v>8300</v>
      </c>
      <c r="Z31" s="280">
        <f t="shared" si="8"/>
        <v>8300</v>
      </c>
      <c r="AA31" s="280">
        <f t="shared" si="8"/>
        <v>8300</v>
      </c>
      <c r="AB31" s="280">
        <f t="shared" si="8"/>
        <v>8300</v>
      </c>
      <c r="AC31" s="280">
        <f t="shared" si="8"/>
        <v>8300</v>
      </c>
      <c r="AD31" s="280">
        <f t="shared" ref="AD31:AE31" si="9">ROUND(AD10*0.87,)</f>
        <v>8848</v>
      </c>
      <c r="AE31" s="280">
        <f t="shared" si="9"/>
        <v>8848</v>
      </c>
    </row>
    <row r="32" spans="1:31" x14ac:dyDescent="0.2">
      <c r="A32" s="87">
        <v>2</v>
      </c>
      <c r="B32" s="280">
        <f t="shared" ref="B32:AC32" si="10">ROUND(B11*0.87,)</f>
        <v>16130</v>
      </c>
      <c r="C32" s="280">
        <f t="shared" si="10"/>
        <v>16130</v>
      </c>
      <c r="D32" s="280">
        <f t="shared" si="10"/>
        <v>16130</v>
      </c>
      <c r="E32" s="280">
        <f t="shared" si="10"/>
        <v>14251</v>
      </c>
      <c r="F32" s="280">
        <f t="shared" si="10"/>
        <v>10884</v>
      </c>
      <c r="G32" s="280">
        <f t="shared" si="10"/>
        <v>11432</v>
      </c>
      <c r="H32" s="280">
        <f t="shared" si="10"/>
        <v>10884</v>
      </c>
      <c r="I32" s="280">
        <f t="shared" si="10"/>
        <v>12371</v>
      </c>
      <c r="J32" s="280">
        <f t="shared" si="10"/>
        <v>12371</v>
      </c>
      <c r="K32" s="280">
        <f t="shared" si="10"/>
        <v>9788</v>
      </c>
      <c r="L32" s="280">
        <f t="shared" si="10"/>
        <v>9788</v>
      </c>
      <c r="M32" s="280">
        <f t="shared" si="10"/>
        <v>9788</v>
      </c>
      <c r="N32" s="280">
        <f t="shared" si="10"/>
        <v>10336</v>
      </c>
      <c r="O32" s="280">
        <f t="shared" si="10"/>
        <v>9788</v>
      </c>
      <c r="P32" s="280">
        <f t="shared" si="10"/>
        <v>10336</v>
      </c>
      <c r="Q32" s="280">
        <f t="shared" si="10"/>
        <v>10336</v>
      </c>
      <c r="R32" s="280">
        <f t="shared" si="10"/>
        <v>10884</v>
      </c>
      <c r="S32" s="280">
        <f t="shared" si="10"/>
        <v>11432</v>
      </c>
      <c r="T32" s="280">
        <f t="shared" si="10"/>
        <v>11432</v>
      </c>
      <c r="U32" s="280">
        <f t="shared" si="10"/>
        <v>12371</v>
      </c>
      <c r="V32" s="280">
        <f t="shared" si="10"/>
        <v>12371</v>
      </c>
      <c r="W32" s="280">
        <f t="shared" si="10"/>
        <v>10884</v>
      </c>
      <c r="X32" s="280">
        <f t="shared" si="10"/>
        <v>10884</v>
      </c>
      <c r="Y32" s="280">
        <f t="shared" si="10"/>
        <v>9788</v>
      </c>
      <c r="Z32" s="280">
        <f t="shared" si="10"/>
        <v>9788</v>
      </c>
      <c r="AA32" s="280">
        <f t="shared" si="10"/>
        <v>9788</v>
      </c>
      <c r="AB32" s="280">
        <f t="shared" si="10"/>
        <v>9788</v>
      </c>
      <c r="AC32" s="280">
        <f t="shared" si="10"/>
        <v>9788</v>
      </c>
      <c r="AD32" s="280">
        <f t="shared" ref="AD32:AE32" si="11">ROUND(AD11*0.87,)</f>
        <v>10336</v>
      </c>
      <c r="AE32" s="280">
        <f t="shared" si="11"/>
        <v>10336</v>
      </c>
    </row>
    <row r="33" spans="1:31" x14ac:dyDescent="0.2">
      <c r="A33" s="86" t="s">
        <v>134</v>
      </c>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row>
    <row r="34" spans="1:31" x14ac:dyDescent="0.2">
      <c r="A34" s="88">
        <v>1</v>
      </c>
      <c r="B34" s="280">
        <f t="shared" ref="B34:AC34" si="12">ROUND(B13*0.87,)</f>
        <v>20123</v>
      </c>
      <c r="C34" s="280">
        <f t="shared" si="12"/>
        <v>20123</v>
      </c>
      <c r="D34" s="280">
        <f t="shared" si="12"/>
        <v>20123</v>
      </c>
      <c r="E34" s="280">
        <f t="shared" si="12"/>
        <v>18244</v>
      </c>
      <c r="F34" s="280">
        <f t="shared" si="12"/>
        <v>14877</v>
      </c>
      <c r="G34" s="280">
        <f t="shared" si="12"/>
        <v>15425</v>
      </c>
      <c r="H34" s="280">
        <f t="shared" si="12"/>
        <v>14877</v>
      </c>
      <c r="I34" s="280">
        <f t="shared" si="12"/>
        <v>16365</v>
      </c>
      <c r="J34" s="280">
        <f t="shared" si="12"/>
        <v>16365</v>
      </c>
      <c r="K34" s="280">
        <f t="shared" si="12"/>
        <v>13781</v>
      </c>
      <c r="L34" s="280">
        <f t="shared" si="12"/>
        <v>13781</v>
      </c>
      <c r="M34" s="280">
        <f t="shared" si="12"/>
        <v>13781</v>
      </c>
      <c r="N34" s="280">
        <f t="shared" si="12"/>
        <v>14329</v>
      </c>
      <c r="O34" s="280">
        <f t="shared" si="12"/>
        <v>13781</v>
      </c>
      <c r="P34" s="280">
        <f t="shared" si="12"/>
        <v>14329</v>
      </c>
      <c r="Q34" s="280">
        <f t="shared" si="12"/>
        <v>14329</v>
      </c>
      <c r="R34" s="280">
        <f t="shared" si="12"/>
        <v>14877</v>
      </c>
      <c r="S34" s="280">
        <f t="shared" si="12"/>
        <v>15425</v>
      </c>
      <c r="T34" s="280">
        <f t="shared" si="12"/>
        <v>15425</v>
      </c>
      <c r="U34" s="280">
        <f t="shared" si="12"/>
        <v>16365</v>
      </c>
      <c r="V34" s="280">
        <f t="shared" si="12"/>
        <v>16365</v>
      </c>
      <c r="W34" s="280">
        <f t="shared" si="12"/>
        <v>14877</v>
      </c>
      <c r="X34" s="280">
        <f t="shared" si="12"/>
        <v>14877</v>
      </c>
      <c r="Y34" s="280">
        <f t="shared" si="12"/>
        <v>13781</v>
      </c>
      <c r="Z34" s="280">
        <f t="shared" si="12"/>
        <v>13781</v>
      </c>
      <c r="AA34" s="280">
        <f t="shared" si="12"/>
        <v>13781</v>
      </c>
      <c r="AB34" s="280">
        <f t="shared" si="12"/>
        <v>13781</v>
      </c>
      <c r="AC34" s="280">
        <f t="shared" si="12"/>
        <v>13781</v>
      </c>
      <c r="AD34" s="280">
        <f t="shared" ref="AD34:AE34" si="13">ROUND(AD13*0.87,)</f>
        <v>14329</v>
      </c>
      <c r="AE34" s="280">
        <f t="shared" si="13"/>
        <v>14329</v>
      </c>
    </row>
    <row r="35" spans="1:31" x14ac:dyDescent="0.2">
      <c r="A35" s="88">
        <v>2</v>
      </c>
      <c r="B35" s="280">
        <f t="shared" ref="B35:AC35" si="14">ROUND(B14*0.87,)</f>
        <v>21611</v>
      </c>
      <c r="C35" s="280">
        <f t="shared" si="14"/>
        <v>21611</v>
      </c>
      <c r="D35" s="280">
        <f t="shared" si="14"/>
        <v>21611</v>
      </c>
      <c r="E35" s="280">
        <f t="shared" si="14"/>
        <v>19732</v>
      </c>
      <c r="F35" s="280">
        <f t="shared" si="14"/>
        <v>16365</v>
      </c>
      <c r="G35" s="280">
        <f t="shared" si="14"/>
        <v>16913</v>
      </c>
      <c r="H35" s="280">
        <f t="shared" si="14"/>
        <v>16365</v>
      </c>
      <c r="I35" s="280">
        <f t="shared" si="14"/>
        <v>17852</v>
      </c>
      <c r="J35" s="280">
        <f t="shared" si="14"/>
        <v>17852</v>
      </c>
      <c r="K35" s="280">
        <f t="shared" si="14"/>
        <v>15269</v>
      </c>
      <c r="L35" s="280">
        <f t="shared" si="14"/>
        <v>15269</v>
      </c>
      <c r="M35" s="280">
        <f t="shared" si="14"/>
        <v>15269</v>
      </c>
      <c r="N35" s="280">
        <f t="shared" si="14"/>
        <v>15817</v>
      </c>
      <c r="O35" s="280">
        <f t="shared" si="14"/>
        <v>15269</v>
      </c>
      <c r="P35" s="280">
        <f t="shared" si="14"/>
        <v>15817</v>
      </c>
      <c r="Q35" s="280">
        <f t="shared" si="14"/>
        <v>15817</v>
      </c>
      <c r="R35" s="280">
        <f t="shared" si="14"/>
        <v>16365</v>
      </c>
      <c r="S35" s="280">
        <f t="shared" si="14"/>
        <v>16913</v>
      </c>
      <c r="T35" s="280">
        <f t="shared" si="14"/>
        <v>16913</v>
      </c>
      <c r="U35" s="280">
        <f t="shared" si="14"/>
        <v>17852</v>
      </c>
      <c r="V35" s="280">
        <f t="shared" si="14"/>
        <v>17852</v>
      </c>
      <c r="W35" s="280">
        <f t="shared" si="14"/>
        <v>16365</v>
      </c>
      <c r="X35" s="280">
        <f t="shared" si="14"/>
        <v>16365</v>
      </c>
      <c r="Y35" s="280">
        <f t="shared" si="14"/>
        <v>15269</v>
      </c>
      <c r="Z35" s="280">
        <f t="shared" si="14"/>
        <v>15269</v>
      </c>
      <c r="AA35" s="280">
        <f t="shared" si="14"/>
        <v>15269</v>
      </c>
      <c r="AB35" s="280">
        <f t="shared" si="14"/>
        <v>15269</v>
      </c>
      <c r="AC35" s="280">
        <f t="shared" si="14"/>
        <v>15269</v>
      </c>
      <c r="AD35" s="280">
        <f t="shared" ref="AD35:AE35" si="15">ROUND(AD14*0.87,)</f>
        <v>15817</v>
      </c>
      <c r="AE35" s="280">
        <f t="shared" si="15"/>
        <v>15817</v>
      </c>
    </row>
    <row r="36" spans="1:31" x14ac:dyDescent="0.2">
      <c r="A36" s="86" t="s">
        <v>136</v>
      </c>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row>
    <row r="37" spans="1:31" x14ac:dyDescent="0.2">
      <c r="A37" s="88">
        <v>1</v>
      </c>
      <c r="B37" s="280">
        <f t="shared" ref="B37:AC37" si="16">ROUND(B16*0.87,)</f>
        <v>24038</v>
      </c>
      <c r="C37" s="280">
        <f t="shared" si="16"/>
        <v>24038</v>
      </c>
      <c r="D37" s="280">
        <f t="shared" si="16"/>
        <v>24038</v>
      </c>
      <c r="E37" s="280">
        <f t="shared" si="16"/>
        <v>22159</v>
      </c>
      <c r="F37" s="280">
        <f t="shared" si="16"/>
        <v>18792</v>
      </c>
      <c r="G37" s="280">
        <f t="shared" si="16"/>
        <v>19340</v>
      </c>
      <c r="H37" s="280">
        <f t="shared" si="16"/>
        <v>18792</v>
      </c>
      <c r="I37" s="280">
        <f t="shared" si="16"/>
        <v>20280</v>
      </c>
      <c r="J37" s="280">
        <f t="shared" si="16"/>
        <v>20280</v>
      </c>
      <c r="K37" s="280">
        <f t="shared" si="16"/>
        <v>17696</v>
      </c>
      <c r="L37" s="280">
        <f t="shared" si="16"/>
        <v>17696</v>
      </c>
      <c r="M37" s="280">
        <f t="shared" si="16"/>
        <v>17696</v>
      </c>
      <c r="N37" s="280">
        <f t="shared" si="16"/>
        <v>18244</v>
      </c>
      <c r="O37" s="280">
        <f t="shared" si="16"/>
        <v>17696</v>
      </c>
      <c r="P37" s="280">
        <f t="shared" si="16"/>
        <v>18244</v>
      </c>
      <c r="Q37" s="280">
        <f t="shared" si="16"/>
        <v>18244</v>
      </c>
      <c r="R37" s="280">
        <f t="shared" si="16"/>
        <v>18792</v>
      </c>
      <c r="S37" s="280">
        <f t="shared" si="16"/>
        <v>19340</v>
      </c>
      <c r="T37" s="280">
        <f t="shared" si="16"/>
        <v>19340</v>
      </c>
      <c r="U37" s="280">
        <f t="shared" si="16"/>
        <v>20280</v>
      </c>
      <c r="V37" s="280">
        <f t="shared" si="16"/>
        <v>20280</v>
      </c>
      <c r="W37" s="280">
        <f t="shared" si="16"/>
        <v>18792</v>
      </c>
      <c r="X37" s="280">
        <f t="shared" si="16"/>
        <v>18792</v>
      </c>
      <c r="Y37" s="280">
        <f t="shared" si="16"/>
        <v>17696</v>
      </c>
      <c r="Z37" s="280">
        <f t="shared" si="16"/>
        <v>17696</v>
      </c>
      <c r="AA37" s="280">
        <f t="shared" si="16"/>
        <v>17696</v>
      </c>
      <c r="AB37" s="280">
        <f t="shared" si="16"/>
        <v>17696</v>
      </c>
      <c r="AC37" s="280">
        <f t="shared" si="16"/>
        <v>17696</v>
      </c>
      <c r="AD37" s="280">
        <f t="shared" ref="AD37:AE37" si="17">ROUND(AD16*0.87,)</f>
        <v>18244</v>
      </c>
      <c r="AE37" s="280">
        <f t="shared" si="17"/>
        <v>18244</v>
      </c>
    </row>
    <row r="38" spans="1:31" x14ac:dyDescent="0.2">
      <c r="A38" s="88">
        <v>2</v>
      </c>
      <c r="B38" s="280">
        <f t="shared" ref="B38:AC38" si="18">ROUND(B17*0.87,)</f>
        <v>25526</v>
      </c>
      <c r="C38" s="280">
        <f t="shared" si="18"/>
        <v>25526</v>
      </c>
      <c r="D38" s="280">
        <f t="shared" si="18"/>
        <v>25526</v>
      </c>
      <c r="E38" s="280">
        <f t="shared" si="18"/>
        <v>23647</v>
      </c>
      <c r="F38" s="280">
        <f t="shared" si="18"/>
        <v>20280</v>
      </c>
      <c r="G38" s="280">
        <f t="shared" si="18"/>
        <v>20828</v>
      </c>
      <c r="H38" s="280">
        <f t="shared" si="18"/>
        <v>20280</v>
      </c>
      <c r="I38" s="280">
        <f t="shared" si="18"/>
        <v>21767</v>
      </c>
      <c r="J38" s="280">
        <f t="shared" si="18"/>
        <v>21767</v>
      </c>
      <c r="K38" s="280">
        <f t="shared" si="18"/>
        <v>19184</v>
      </c>
      <c r="L38" s="280">
        <f t="shared" si="18"/>
        <v>19184</v>
      </c>
      <c r="M38" s="280">
        <f t="shared" si="18"/>
        <v>19184</v>
      </c>
      <c r="N38" s="280">
        <f t="shared" si="18"/>
        <v>19732</v>
      </c>
      <c r="O38" s="280">
        <f t="shared" si="18"/>
        <v>19184</v>
      </c>
      <c r="P38" s="280">
        <f t="shared" si="18"/>
        <v>19732</v>
      </c>
      <c r="Q38" s="280">
        <f t="shared" si="18"/>
        <v>19732</v>
      </c>
      <c r="R38" s="280">
        <f t="shared" si="18"/>
        <v>20280</v>
      </c>
      <c r="S38" s="280">
        <f t="shared" si="18"/>
        <v>20828</v>
      </c>
      <c r="T38" s="280">
        <f t="shared" si="18"/>
        <v>20828</v>
      </c>
      <c r="U38" s="280">
        <f t="shared" si="18"/>
        <v>21767</v>
      </c>
      <c r="V38" s="280">
        <f t="shared" si="18"/>
        <v>21767</v>
      </c>
      <c r="W38" s="280">
        <f t="shared" si="18"/>
        <v>20280</v>
      </c>
      <c r="X38" s="280">
        <f t="shared" si="18"/>
        <v>20280</v>
      </c>
      <c r="Y38" s="280">
        <f t="shared" si="18"/>
        <v>19184</v>
      </c>
      <c r="Z38" s="280">
        <f t="shared" si="18"/>
        <v>19184</v>
      </c>
      <c r="AA38" s="280">
        <f t="shared" si="18"/>
        <v>19184</v>
      </c>
      <c r="AB38" s="280">
        <f t="shared" si="18"/>
        <v>19184</v>
      </c>
      <c r="AC38" s="280">
        <f t="shared" si="18"/>
        <v>19184</v>
      </c>
      <c r="AD38" s="280">
        <f t="shared" ref="AD38:AE38" si="19">ROUND(AD17*0.87,)</f>
        <v>19732</v>
      </c>
      <c r="AE38" s="280">
        <f t="shared" si="19"/>
        <v>19732</v>
      </c>
    </row>
    <row r="39" spans="1:31" x14ac:dyDescent="0.2">
      <c r="A39" s="86" t="s">
        <v>138</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row>
    <row r="40" spans="1:31" x14ac:dyDescent="0.2">
      <c r="A40" s="87" t="s">
        <v>78</v>
      </c>
      <c r="B40" s="280">
        <f t="shared" ref="B40:AC40" si="20">ROUND(B19*0.87,)</f>
        <v>41969</v>
      </c>
      <c r="C40" s="280">
        <f t="shared" si="20"/>
        <v>41969</v>
      </c>
      <c r="D40" s="280">
        <f t="shared" si="20"/>
        <v>41969</v>
      </c>
      <c r="E40" s="280">
        <f t="shared" si="20"/>
        <v>40090</v>
      </c>
      <c r="F40" s="280">
        <f t="shared" si="20"/>
        <v>36723</v>
      </c>
      <c r="G40" s="280">
        <f t="shared" si="20"/>
        <v>37271</v>
      </c>
      <c r="H40" s="280">
        <f t="shared" si="20"/>
        <v>36723</v>
      </c>
      <c r="I40" s="280">
        <f t="shared" si="20"/>
        <v>38210</v>
      </c>
      <c r="J40" s="280">
        <f t="shared" si="20"/>
        <v>38210</v>
      </c>
      <c r="K40" s="280">
        <f t="shared" si="20"/>
        <v>35627</v>
      </c>
      <c r="L40" s="280">
        <f t="shared" si="20"/>
        <v>35627</v>
      </c>
      <c r="M40" s="280">
        <f t="shared" si="20"/>
        <v>35627</v>
      </c>
      <c r="N40" s="280">
        <f t="shared" si="20"/>
        <v>36175</v>
      </c>
      <c r="O40" s="280">
        <f t="shared" si="20"/>
        <v>35627</v>
      </c>
      <c r="P40" s="280">
        <f t="shared" si="20"/>
        <v>36175</v>
      </c>
      <c r="Q40" s="280">
        <f t="shared" si="20"/>
        <v>36175</v>
      </c>
      <c r="R40" s="280">
        <f t="shared" si="20"/>
        <v>36723</v>
      </c>
      <c r="S40" s="280">
        <f t="shared" si="20"/>
        <v>37271</v>
      </c>
      <c r="T40" s="280">
        <f t="shared" si="20"/>
        <v>37271</v>
      </c>
      <c r="U40" s="280">
        <f t="shared" si="20"/>
        <v>38210</v>
      </c>
      <c r="V40" s="280">
        <f t="shared" si="20"/>
        <v>38210</v>
      </c>
      <c r="W40" s="280">
        <f t="shared" si="20"/>
        <v>36723</v>
      </c>
      <c r="X40" s="280">
        <f t="shared" si="20"/>
        <v>36723</v>
      </c>
      <c r="Y40" s="280">
        <f t="shared" si="20"/>
        <v>35627</v>
      </c>
      <c r="Z40" s="280">
        <f t="shared" si="20"/>
        <v>35627</v>
      </c>
      <c r="AA40" s="280">
        <f t="shared" si="20"/>
        <v>35627</v>
      </c>
      <c r="AB40" s="280">
        <f t="shared" si="20"/>
        <v>35627</v>
      </c>
      <c r="AC40" s="280">
        <f t="shared" si="20"/>
        <v>35627</v>
      </c>
      <c r="AD40" s="280">
        <f t="shared" ref="AD40:AE40" si="21">ROUND(AD19*0.87,)</f>
        <v>36175</v>
      </c>
      <c r="AE40" s="280">
        <f t="shared" si="21"/>
        <v>36175</v>
      </c>
    </row>
    <row r="41" spans="1:31" x14ac:dyDescent="0.2">
      <c r="A41" s="86" t="s">
        <v>137</v>
      </c>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row>
    <row r="42" spans="1:31" x14ac:dyDescent="0.2">
      <c r="A42" s="87" t="s">
        <v>67</v>
      </c>
      <c r="B42" s="280">
        <f t="shared" ref="B42:AC42" si="22">ROUND(B21*0.87,)</f>
        <v>57629</v>
      </c>
      <c r="C42" s="280">
        <f t="shared" si="22"/>
        <v>57629</v>
      </c>
      <c r="D42" s="280">
        <f t="shared" si="22"/>
        <v>57629</v>
      </c>
      <c r="E42" s="280">
        <f t="shared" si="22"/>
        <v>55750</v>
      </c>
      <c r="F42" s="280">
        <f t="shared" si="22"/>
        <v>52383</v>
      </c>
      <c r="G42" s="280">
        <f t="shared" si="22"/>
        <v>52931</v>
      </c>
      <c r="H42" s="280">
        <f t="shared" si="22"/>
        <v>52383</v>
      </c>
      <c r="I42" s="280">
        <f t="shared" si="22"/>
        <v>53870</v>
      </c>
      <c r="J42" s="280">
        <f t="shared" si="22"/>
        <v>53870</v>
      </c>
      <c r="K42" s="280">
        <f t="shared" si="22"/>
        <v>51287</v>
      </c>
      <c r="L42" s="280">
        <f t="shared" si="22"/>
        <v>51287</v>
      </c>
      <c r="M42" s="280">
        <f t="shared" si="22"/>
        <v>51287</v>
      </c>
      <c r="N42" s="280">
        <f t="shared" si="22"/>
        <v>51835</v>
      </c>
      <c r="O42" s="280">
        <f t="shared" si="22"/>
        <v>51287</v>
      </c>
      <c r="P42" s="280">
        <f t="shared" si="22"/>
        <v>51835</v>
      </c>
      <c r="Q42" s="280">
        <f t="shared" si="22"/>
        <v>51835</v>
      </c>
      <c r="R42" s="280">
        <f t="shared" si="22"/>
        <v>52383</v>
      </c>
      <c r="S42" s="280">
        <f t="shared" si="22"/>
        <v>52931</v>
      </c>
      <c r="T42" s="280">
        <f t="shared" si="22"/>
        <v>52931</v>
      </c>
      <c r="U42" s="280">
        <f t="shared" si="22"/>
        <v>53870</v>
      </c>
      <c r="V42" s="280">
        <f t="shared" si="22"/>
        <v>53870</v>
      </c>
      <c r="W42" s="280">
        <f t="shared" si="22"/>
        <v>52383</v>
      </c>
      <c r="X42" s="280">
        <f t="shared" si="22"/>
        <v>52383</v>
      </c>
      <c r="Y42" s="280">
        <f t="shared" si="22"/>
        <v>51287</v>
      </c>
      <c r="Z42" s="280">
        <f t="shared" si="22"/>
        <v>51287</v>
      </c>
      <c r="AA42" s="280">
        <f t="shared" si="22"/>
        <v>51287</v>
      </c>
      <c r="AB42" s="280">
        <f t="shared" si="22"/>
        <v>51287</v>
      </c>
      <c r="AC42" s="280">
        <f t="shared" si="22"/>
        <v>51287</v>
      </c>
      <c r="AD42" s="280">
        <f t="shared" ref="AD42:AE42" si="23">ROUND(AD21*0.87,)</f>
        <v>51835</v>
      </c>
      <c r="AE42" s="280">
        <f t="shared" si="23"/>
        <v>51835</v>
      </c>
    </row>
    <row r="43" spans="1:31" x14ac:dyDescent="0.2">
      <c r="A43" s="147"/>
    </row>
    <row r="44" spans="1:31" ht="135" x14ac:dyDescent="0.2">
      <c r="A44" s="319" t="s">
        <v>330</v>
      </c>
    </row>
    <row r="45" spans="1:31" x14ac:dyDescent="0.2">
      <c r="A45" s="170" t="s">
        <v>139</v>
      </c>
    </row>
    <row r="46" spans="1:31" x14ac:dyDescent="0.2">
      <c r="A46" s="326" t="s">
        <v>384</v>
      </c>
    </row>
    <row r="47" spans="1:31" x14ac:dyDescent="0.2">
      <c r="A47" s="327" t="s">
        <v>385</v>
      </c>
    </row>
    <row r="48" spans="1:31" x14ac:dyDescent="0.2">
      <c r="A48" s="123" t="s">
        <v>127</v>
      </c>
    </row>
    <row r="49" spans="1:1" x14ac:dyDescent="0.2">
      <c r="A49" s="206" t="s">
        <v>152</v>
      </c>
    </row>
    <row r="50" spans="1:1" x14ac:dyDescent="0.2">
      <c r="A50" s="204" t="s">
        <v>128</v>
      </c>
    </row>
    <row r="51" spans="1:1" ht="12" customHeight="1" x14ac:dyDescent="0.2">
      <c r="A51" s="204" t="s">
        <v>129</v>
      </c>
    </row>
    <row r="52" spans="1:1" ht="24" x14ac:dyDescent="0.2">
      <c r="A52" s="205" t="s">
        <v>130</v>
      </c>
    </row>
    <row r="53" spans="1:1" ht="11.45" customHeight="1" x14ac:dyDescent="0.2">
      <c r="A53" s="223" t="s">
        <v>331</v>
      </c>
    </row>
    <row r="54" spans="1:1" ht="24" x14ac:dyDescent="0.2">
      <c r="A54" s="205" t="s">
        <v>378</v>
      </c>
    </row>
    <row r="55" spans="1:1" ht="25.5" x14ac:dyDescent="0.2">
      <c r="A55" s="198" t="s">
        <v>386</v>
      </c>
    </row>
    <row r="56" spans="1:1" ht="45" x14ac:dyDescent="0.2">
      <c r="A56" s="252" t="s">
        <v>318</v>
      </c>
    </row>
    <row r="57" spans="1:1" ht="22.5" x14ac:dyDescent="0.2">
      <c r="A57" s="252" t="s">
        <v>379</v>
      </c>
    </row>
    <row r="58" spans="1:1" ht="22.5" x14ac:dyDescent="0.2">
      <c r="A58" s="252" t="s">
        <v>380</v>
      </c>
    </row>
    <row r="59" spans="1:1" ht="33.75" x14ac:dyDescent="0.2">
      <c r="A59" s="252" t="s">
        <v>381</v>
      </c>
    </row>
    <row r="60" spans="1:1" ht="22.5" x14ac:dyDescent="0.2">
      <c r="A60" s="252" t="s">
        <v>382</v>
      </c>
    </row>
    <row r="61" spans="1:1" ht="22.5" x14ac:dyDescent="0.2">
      <c r="A61" s="252" t="s">
        <v>383</v>
      </c>
    </row>
    <row r="62" spans="1:1" ht="56.25" x14ac:dyDescent="0.2">
      <c r="A62" s="323" t="s">
        <v>387</v>
      </c>
    </row>
    <row r="63" spans="1:1" ht="78.75" x14ac:dyDescent="0.2">
      <c r="A63" s="323" t="s">
        <v>388</v>
      </c>
    </row>
    <row r="64" spans="1:1" ht="42" x14ac:dyDescent="0.2">
      <c r="A64" s="155" t="s">
        <v>166</v>
      </c>
    </row>
    <row r="65" spans="1:1" ht="21" x14ac:dyDescent="0.2">
      <c r="A65" s="174" t="s">
        <v>162</v>
      </c>
    </row>
    <row r="66" spans="1:1" ht="42.75" x14ac:dyDescent="0.2">
      <c r="A66" s="142" t="s">
        <v>341</v>
      </c>
    </row>
    <row r="67" spans="1:1" ht="21" x14ac:dyDescent="0.2">
      <c r="A67" s="120" t="s">
        <v>164</v>
      </c>
    </row>
    <row r="68" spans="1:1" x14ac:dyDescent="0.2">
      <c r="A68" s="122"/>
    </row>
    <row r="69" spans="1:1" x14ac:dyDescent="0.2">
      <c r="A69" s="123" t="s">
        <v>132</v>
      </c>
    </row>
    <row r="70" spans="1:1" ht="24" x14ac:dyDescent="0.2">
      <c r="A70" s="324" t="s">
        <v>150</v>
      </c>
    </row>
    <row r="71" spans="1:1" ht="24" x14ac:dyDescent="0.2">
      <c r="A71" s="325" t="s">
        <v>151</v>
      </c>
    </row>
    <row r="72" spans="1:1" x14ac:dyDescent="0.2">
      <c r="A72" s="268"/>
    </row>
    <row r="73" spans="1:1" x14ac:dyDescent="0.2">
      <c r="A73" s="268"/>
    </row>
    <row r="74" spans="1:1" x14ac:dyDescent="0.2">
      <c r="A74" s="268"/>
    </row>
    <row r="75" spans="1:1" x14ac:dyDescent="0.2">
      <c r="A75" s="268"/>
    </row>
    <row r="76" spans="1:1" x14ac:dyDescent="0.2">
      <c r="A76" s="268"/>
    </row>
    <row r="77" spans="1:1" x14ac:dyDescent="0.2">
      <c r="A77" s="268"/>
    </row>
    <row r="78" spans="1:1" x14ac:dyDescent="0.2">
      <c r="A78" s="268"/>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AE56"/>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0.5703125" style="65" customWidth="1"/>
    <col min="2" max="16384" width="9" style="65"/>
  </cols>
  <sheetData>
    <row r="1" spans="1:31" ht="11.45" customHeight="1" x14ac:dyDescent="0.2">
      <c r="A1" s="83" t="s">
        <v>133</v>
      </c>
    </row>
    <row r="2" spans="1:31" ht="11.45" customHeight="1" x14ac:dyDescent="0.2">
      <c r="A2" s="169" t="s">
        <v>332</v>
      </c>
    </row>
    <row r="3" spans="1:31" ht="25.5" customHeight="1" x14ac:dyDescent="0.2">
      <c r="A3" s="146" t="s">
        <v>159</v>
      </c>
      <c r="B3" s="321">
        <f>'Каникулы в горах |FIT18'!B25</f>
        <v>45961</v>
      </c>
      <c r="C3" s="321">
        <f>'Каникулы в горах |FIT18'!C25</f>
        <v>45962</v>
      </c>
      <c r="D3" s="321">
        <f>'Каникулы в горах |FIT18'!D25</f>
        <v>45963</v>
      </c>
      <c r="E3" s="321">
        <f>'Каникулы в горах |FIT18'!E25</f>
        <v>45964</v>
      </c>
      <c r="F3" s="321">
        <f>'Каникулы в горах |FIT18'!F25</f>
        <v>45965</v>
      </c>
      <c r="G3" s="321">
        <f>'Каникулы в горах |FIT18'!G25</f>
        <v>45966</v>
      </c>
      <c r="H3" s="321">
        <f>'Каникулы в горах |FIT18'!H25</f>
        <v>45967</v>
      </c>
      <c r="I3" s="321">
        <f>'Каникулы в горах |FIT18'!I25</f>
        <v>45968</v>
      </c>
      <c r="J3" s="321">
        <f>'Каникулы в горах |FIT18'!J25</f>
        <v>45969</v>
      </c>
      <c r="K3" s="321">
        <f>'Каникулы в горах |FIT18'!K25</f>
        <v>45970</v>
      </c>
      <c r="L3" s="321">
        <f>'Каникулы в горах |FIT18'!L25</f>
        <v>45971</v>
      </c>
      <c r="M3" s="321">
        <f>'Каникулы в горах |FIT18'!M25</f>
        <v>45972</v>
      </c>
      <c r="N3" s="321">
        <f>'Каникулы в горах |FIT18'!N25</f>
        <v>45973</v>
      </c>
      <c r="O3" s="321">
        <f>'Каникулы в горах |FIT18'!O25</f>
        <v>45974</v>
      </c>
      <c r="P3" s="321">
        <f>'Каникулы в горах |FIT18'!P25</f>
        <v>45975</v>
      </c>
      <c r="Q3" s="321">
        <f>'Каникулы в горах |FIT18'!Q25</f>
        <v>45976</v>
      </c>
      <c r="R3" s="321">
        <f>'Каникулы в горах |FIT18'!R25</f>
        <v>45977</v>
      </c>
      <c r="S3" s="321">
        <f>'Каникулы в горах |FIT18'!S25</f>
        <v>45978</v>
      </c>
      <c r="T3" s="321">
        <f>'Каникулы в горах |FIT18'!T25</f>
        <v>45979</v>
      </c>
      <c r="U3" s="321">
        <f>'Каникулы в горах |FIT18'!U25</f>
        <v>45980</v>
      </c>
      <c r="V3" s="321">
        <f>'Каникулы в горах |FIT18'!V25</f>
        <v>45981</v>
      </c>
      <c r="W3" s="321">
        <f>'Каникулы в горах |FIT18'!W25</f>
        <v>45982</v>
      </c>
      <c r="X3" s="321">
        <f>'Каникулы в горах |FIT18'!X25</f>
        <v>45983</v>
      </c>
      <c r="Y3" s="321">
        <f>'Каникулы в горах |FIT18'!Y25</f>
        <v>45984</v>
      </c>
      <c r="Z3" s="321">
        <f>'Каникулы в горах |FIT18'!Z25</f>
        <v>45985</v>
      </c>
      <c r="AA3" s="321">
        <f>'Каникулы в горах |FIT18'!AA25</f>
        <v>45986</v>
      </c>
      <c r="AB3" s="321">
        <f>'Каникулы в горах |FIT18'!AB25</f>
        <v>45987</v>
      </c>
      <c r="AC3" s="321">
        <f>'Каникулы в горах |FIT18'!AC25</f>
        <v>45988</v>
      </c>
      <c r="AD3" s="321">
        <f>'Каникулы в горах |FIT18'!AD25</f>
        <v>45989</v>
      </c>
      <c r="AE3" s="321">
        <f>'Каникулы в горах |FIT18'!AE25</f>
        <v>45990</v>
      </c>
    </row>
    <row r="4" spans="1:31" s="34" customFormat="1" ht="24.6" customHeight="1" x14ac:dyDescent="0.2">
      <c r="A4" s="67" t="s">
        <v>124</v>
      </c>
      <c r="B4" s="321">
        <f>'Каникулы в горах |FIT18'!B26</f>
        <v>45961</v>
      </c>
      <c r="C4" s="321">
        <f>'Каникулы в горах |FIT18'!C26</f>
        <v>45962</v>
      </c>
      <c r="D4" s="321">
        <f>'Каникулы в горах |FIT18'!D26</f>
        <v>45963</v>
      </c>
      <c r="E4" s="321">
        <f>'Каникулы в горах |FIT18'!E26</f>
        <v>45964</v>
      </c>
      <c r="F4" s="321">
        <f>'Каникулы в горах |FIT18'!F26</f>
        <v>45965</v>
      </c>
      <c r="G4" s="321">
        <f>'Каникулы в горах |FIT18'!G26</f>
        <v>45966</v>
      </c>
      <c r="H4" s="321">
        <f>'Каникулы в горах |FIT18'!H26</f>
        <v>45967</v>
      </c>
      <c r="I4" s="321">
        <f>'Каникулы в горах |FIT18'!I26</f>
        <v>45968</v>
      </c>
      <c r="J4" s="321">
        <f>'Каникулы в горах |FIT18'!J26</f>
        <v>45969</v>
      </c>
      <c r="K4" s="321">
        <f>'Каникулы в горах |FIT18'!K26</f>
        <v>45970</v>
      </c>
      <c r="L4" s="321">
        <f>'Каникулы в горах |FIT18'!L26</f>
        <v>45971</v>
      </c>
      <c r="M4" s="321">
        <f>'Каникулы в горах |FIT18'!M26</f>
        <v>45972</v>
      </c>
      <c r="N4" s="321">
        <f>'Каникулы в горах |FIT18'!N26</f>
        <v>45973</v>
      </c>
      <c r="O4" s="321">
        <f>'Каникулы в горах |FIT18'!O26</f>
        <v>45974</v>
      </c>
      <c r="P4" s="321">
        <f>'Каникулы в горах |FIT18'!P26</f>
        <v>45975</v>
      </c>
      <c r="Q4" s="321">
        <f>'Каникулы в горах |FIT18'!Q26</f>
        <v>45976</v>
      </c>
      <c r="R4" s="321">
        <f>'Каникулы в горах |FIT18'!R26</f>
        <v>45977</v>
      </c>
      <c r="S4" s="321">
        <f>'Каникулы в горах |FIT18'!S26</f>
        <v>45978</v>
      </c>
      <c r="T4" s="321">
        <f>'Каникулы в горах |FIT18'!T26</f>
        <v>45979</v>
      </c>
      <c r="U4" s="321">
        <f>'Каникулы в горах |FIT18'!U26</f>
        <v>45980</v>
      </c>
      <c r="V4" s="321">
        <f>'Каникулы в горах |FIT18'!V26</f>
        <v>45981</v>
      </c>
      <c r="W4" s="321">
        <f>'Каникулы в горах |FIT18'!W26</f>
        <v>45982</v>
      </c>
      <c r="X4" s="321">
        <f>'Каникулы в горах |FIT18'!X26</f>
        <v>45983</v>
      </c>
      <c r="Y4" s="321">
        <f>'Каникулы в горах |FIT18'!Y26</f>
        <v>45984</v>
      </c>
      <c r="Z4" s="321">
        <f>'Каникулы в горах |FIT18'!Z26</f>
        <v>45985</v>
      </c>
      <c r="AA4" s="321">
        <f>'Каникулы в горах |FIT18'!AA26</f>
        <v>45986</v>
      </c>
      <c r="AB4" s="321">
        <f>'Каникулы в горах |FIT18'!AB26</f>
        <v>45987</v>
      </c>
      <c r="AC4" s="321">
        <f>'Каникулы в горах |FIT18'!AC26</f>
        <v>45988</v>
      </c>
      <c r="AD4" s="321">
        <f>'Каникулы в горах |FIT18'!AD26</f>
        <v>45989</v>
      </c>
      <c r="AE4" s="321">
        <f>'Каникулы в горах |FIT18'!AE26</f>
        <v>45990</v>
      </c>
    </row>
    <row r="5" spans="1:31" x14ac:dyDescent="0.2">
      <c r="A5" s="86" t="s">
        <v>135</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row>
    <row r="6" spans="1:31" x14ac:dyDescent="0.2">
      <c r="A6" s="87">
        <v>1</v>
      </c>
      <c r="B6" s="280">
        <f>'Каникулы в горах |FIT18'!B28+25</f>
        <v>13101</v>
      </c>
      <c r="C6" s="280">
        <f>'Каникулы в горах |FIT18'!C28+25</f>
        <v>13101</v>
      </c>
      <c r="D6" s="280">
        <f>'Каникулы в горах |FIT18'!D28+25</f>
        <v>13101</v>
      </c>
      <c r="E6" s="280">
        <f>'Каникулы в горах |FIT18'!E28+25</f>
        <v>11222</v>
      </c>
      <c r="F6" s="280">
        <f>'Каникулы в горах |FIT18'!F28+25</f>
        <v>7855</v>
      </c>
      <c r="G6" s="280">
        <f>'Каникулы в горах |FIT18'!G28+25</f>
        <v>8403</v>
      </c>
      <c r="H6" s="280">
        <f>'Каникулы в горах |FIT18'!H28+25</f>
        <v>7855</v>
      </c>
      <c r="I6" s="280">
        <f>'Каникулы в горах |FIT18'!I28+25</f>
        <v>9343</v>
      </c>
      <c r="J6" s="280">
        <f>'Каникулы в горах |FIT18'!J28+25</f>
        <v>9343</v>
      </c>
      <c r="K6" s="280">
        <f>'Каникулы в горах |FIT18'!K28+25</f>
        <v>6759</v>
      </c>
      <c r="L6" s="280">
        <f>'Каникулы в горах |FIT18'!L28+25</f>
        <v>6759</v>
      </c>
      <c r="M6" s="280">
        <f>'Каникулы в горах |FIT18'!M28+25</f>
        <v>6759</v>
      </c>
      <c r="N6" s="280">
        <f>'Каникулы в горах |FIT18'!N28+25</f>
        <v>7307</v>
      </c>
      <c r="O6" s="280">
        <f>'Каникулы в горах |FIT18'!O28+25</f>
        <v>6759</v>
      </c>
      <c r="P6" s="280">
        <f>'Каникулы в горах |FIT18'!P28+25</f>
        <v>7307</v>
      </c>
      <c r="Q6" s="280">
        <f>'Каникулы в горах |FIT18'!Q28+25</f>
        <v>7307</v>
      </c>
      <c r="R6" s="280">
        <f>'Каникулы в горах |FIT18'!R28+25</f>
        <v>7855</v>
      </c>
      <c r="S6" s="280">
        <f>'Каникулы в горах |FIT18'!S28+25</f>
        <v>8403</v>
      </c>
      <c r="T6" s="280">
        <f>'Каникулы в горах |FIT18'!T28+25</f>
        <v>8403</v>
      </c>
      <c r="U6" s="280">
        <f>'Каникулы в горах |FIT18'!U28+25</f>
        <v>9343</v>
      </c>
      <c r="V6" s="280">
        <f>'Каникулы в горах |FIT18'!V28+25</f>
        <v>9343</v>
      </c>
      <c r="W6" s="280">
        <f>'Каникулы в горах |FIT18'!W28+25</f>
        <v>7855</v>
      </c>
      <c r="X6" s="280">
        <f>'Каникулы в горах |FIT18'!X28+25</f>
        <v>7855</v>
      </c>
      <c r="Y6" s="280">
        <f>'Каникулы в горах |FIT18'!Y28+25</f>
        <v>6759</v>
      </c>
      <c r="Z6" s="280">
        <f>'Каникулы в горах |FIT18'!Z28+25</f>
        <v>6759</v>
      </c>
      <c r="AA6" s="280">
        <f>'Каникулы в горах |FIT18'!AA28+25</f>
        <v>6759</v>
      </c>
      <c r="AB6" s="280">
        <f>'Каникулы в горах |FIT18'!AB28+25</f>
        <v>6759</v>
      </c>
      <c r="AC6" s="280">
        <f>'Каникулы в горах |FIT18'!AC28+25</f>
        <v>6759</v>
      </c>
      <c r="AD6" s="280">
        <f>'Каникулы в горах |FIT18'!AD28+25</f>
        <v>7307</v>
      </c>
      <c r="AE6" s="280">
        <f>'Каникулы в горах |FIT18'!AE28+25</f>
        <v>7307</v>
      </c>
    </row>
    <row r="7" spans="1:31" x14ac:dyDescent="0.2">
      <c r="A7" s="87">
        <v>2</v>
      </c>
      <c r="B7" s="280">
        <f>'Каникулы в горах |FIT18'!B29+25</f>
        <v>14589</v>
      </c>
      <c r="C7" s="280">
        <f>'Каникулы в горах |FIT18'!C29+25</f>
        <v>14589</v>
      </c>
      <c r="D7" s="280">
        <f>'Каникулы в горах |FIT18'!D29+25</f>
        <v>14589</v>
      </c>
      <c r="E7" s="280">
        <f>'Каникулы в горах |FIT18'!E29+25</f>
        <v>12710</v>
      </c>
      <c r="F7" s="280">
        <f>'Каникулы в горах |FIT18'!F29+25</f>
        <v>9343</v>
      </c>
      <c r="G7" s="280">
        <f>'Каникулы в горах |FIT18'!G29+25</f>
        <v>9891</v>
      </c>
      <c r="H7" s="280">
        <f>'Каникулы в горах |FIT18'!H29+25</f>
        <v>9343</v>
      </c>
      <c r="I7" s="280">
        <f>'Каникулы в горах |FIT18'!I29+25</f>
        <v>10830</v>
      </c>
      <c r="J7" s="280">
        <f>'Каникулы в горах |FIT18'!J29+25</f>
        <v>10830</v>
      </c>
      <c r="K7" s="280">
        <f>'Каникулы в горах |FIT18'!K29+25</f>
        <v>8247</v>
      </c>
      <c r="L7" s="280">
        <f>'Каникулы в горах |FIT18'!L29+25</f>
        <v>8247</v>
      </c>
      <c r="M7" s="280">
        <f>'Каникулы в горах |FIT18'!M29+25</f>
        <v>8247</v>
      </c>
      <c r="N7" s="280">
        <f>'Каникулы в горах |FIT18'!N29+25</f>
        <v>8795</v>
      </c>
      <c r="O7" s="280">
        <f>'Каникулы в горах |FIT18'!O29+25</f>
        <v>8247</v>
      </c>
      <c r="P7" s="280">
        <f>'Каникулы в горах |FIT18'!P29+25</f>
        <v>8795</v>
      </c>
      <c r="Q7" s="280">
        <f>'Каникулы в горах |FIT18'!Q29+25</f>
        <v>8795</v>
      </c>
      <c r="R7" s="280">
        <f>'Каникулы в горах |FIT18'!R29+25</f>
        <v>9343</v>
      </c>
      <c r="S7" s="280">
        <f>'Каникулы в горах |FIT18'!S29+25</f>
        <v>9891</v>
      </c>
      <c r="T7" s="280">
        <f>'Каникулы в горах |FIT18'!T29+25</f>
        <v>9891</v>
      </c>
      <c r="U7" s="280">
        <f>'Каникулы в горах |FIT18'!U29+25</f>
        <v>10830</v>
      </c>
      <c r="V7" s="280">
        <f>'Каникулы в горах |FIT18'!V29+25</f>
        <v>10830</v>
      </c>
      <c r="W7" s="280">
        <f>'Каникулы в горах |FIT18'!W29+25</f>
        <v>9343</v>
      </c>
      <c r="X7" s="280">
        <f>'Каникулы в горах |FIT18'!X29+25</f>
        <v>9343</v>
      </c>
      <c r="Y7" s="280">
        <f>'Каникулы в горах |FIT18'!Y29+25</f>
        <v>8247</v>
      </c>
      <c r="Z7" s="280">
        <f>'Каникулы в горах |FIT18'!Z29+25</f>
        <v>8247</v>
      </c>
      <c r="AA7" s="280">
        <f>'Каникулы в горах |FIT18'!AA29+25</f>
        <v>8247</v>
      </c>
      <c r="AB7" s="280">
        <f>'Каникулы в горах |FIT18'!AB29+25</f>
        <v>8247</v>
      </c>
      <c r="AC7" s="280">
        <f>'Каникулы в горах |FIT18'!AC29+25</f>
        <v>8247</v>
      </c>
      <c r="AD7" s="280">
        <f>'Каникулы в горах |FIT18'!AD29+25</f>
        <v>8795</v>
      </c>
      <c r="AE7" s="280">
        <f>'Каникулы в горах |FIT18'!AE29+25</f>
        <v>8795</v>
      </c>
    </row>
    <row r="8" spans="1:31" x14ac:dyDescent="0.2">
      <c r="A8" s="95" t="s">
        <v>143</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row>
    <row r="9" spans="1:31" x14ac:dyDescent="0.2">
      <c r="A9" s="87">
        <v>1</v>
      </c>
      <c r="B9" s="280">
        <f>'Каникулы в горах |FIT18'!B31+25</f>
        <v>14667</v>
      </c>
      <c r="C9" s="280">
        <f>'Каникулы в горах |FIT18'!C31+25</f>
        <v>14667</v>
      </c>
      <c r="D9" s="280">
        <f>'Каникулы в горах |FIT18'!D31+25</f>
        <v>14667</v>
      </c>
      <c r="E9" s="280">
        <f>'Каникулы в горах |FIT18'!E31+25</f>
        <v>12788</v>
      </c>
      <c r="F9" s="280">
        <f>'Каникулы в горах |FIT18'!F31+25</f>
        <v>9421</v>
      </c>
      <c r="G9" s="280">
        <f>'Каникулы в горах |FIT18'!G31+25</f>
        <v>9969</v>
      </c>
      <c r="H9" s="280">
        <f>'Каникулы в горах |FIT18'!H31+25</f>
        <v>9421</v>
      </c>
      <c r="I9" s="280">
        <f>'Каникулы в горах |FIT18'!I31+25</f>
        <v>10909</v>
      </c>
      <c r="J9" s="280">
        <f>'Каникулы в горах |FIT18'!J31+25</f>
        <v>10909</v>
      </c>
      <c r="K9" s="280">
        <f>'Каникулы в горах |FIT18'!K31+25</f>
        <v>8325</v>
      </c>
      <c r="L9" s="280">
        <f>'Каникулы в горах |FIT18'!L31+25</f>
        <v>8325</v>
      </c>
      <c r="M9" s="280">
        <f>'Каникулы в горах |FIT18'!M31+25</f>
        <v>8325</v>
      </c>
      <c r="N9" s="280">
        <f>'Каникулы в горах |FIT18'!N31+25</f>
        <v>8873</v>
      </c>
      <c r="O9" s="280">
        <f>'Каникулы в горах |FIT18'!O31+25</f>
        <v>8325</v>
      </c>
      <c r="P9" s="280">
        <f>'Каникулы в горах |FIT18'!P31+25</f>
        <v>8873</v>
      </c>
      <c r="Q9" s="280">
        <f>'Каникулы в горах |FIT18'!Q31+25</f>
        <v>8873</v>
      </c>
      <c r="R9" s="280">
        <f>'Каникулы в горах |FIT18'!R31+25</f>
        <v>9421</v>
      </c>
      <c r="S9" s="280">
        <f>'Каникулы в горах |FIT18'!S31+25</f>
        <v>9969</v>
      </c>
      <c r="T9" s="280">
        <f>'Каникулы в горах |FIT18'!T31+25</f>
        <v>9969</v>
      </c>
      <c r="U9" s="280">
        <f>'Каникулы в горах |FIT18'!U31+25</f>
        <v>10909</v>
      </c>
      <c r="V9" s="280">
        <f>'Каникулы в горах |FIT18'!V31+25</f>
        <v>10909</v>
      </c>
      <c r="W9" s="280">
        <f>'Каникулы в горах |FIT18'!W31+25</f>
        <v>9421</v>
      </c>
      <c r="X9" s="280">
        <f>'Каникулы в горах |FIT18'!X31+25</f>
        <v>9421</v>
      </c>
      <c r="Y9" s="280">
        <f>'Каникулы в горах |FIT18'!Y31+25</f>
        <v>8325</v>
      </c>
      <c r="Z9" s="280">
        <f>'Каникулы в горах |FIT18'!Z31+25</f>
        <v>8325</v>
      </c>
      <c r="AA9" s="280">
        <f>'Каникулы в горах |FIT18'!AA31+25</f>
        <v>8325</v>
      </c>
      <c r="AB9" s="280">
        <f>'Каникулы в горах |FIT18'!AB31+25</f>
        <v>8325</v>
      </c>
      <c r="AC9" s="280">
        <f>'Каникулы в горах |FIT18'!AC31+25</f>
        <v>8325</v>
      </c>
      <c r="AD9" s="280">
        <f>'Каникулы в горах |FIT18'!AD31+25</f>
        <v>8873</v>
      </c>
      <c r="AE9" s="280">
        <f>'Каникулы в горах |FIT18'!AE31+25</f>
        <v>8873</v>
      </c>
    </row>
    <row r="10" spans="1:31" x14ac:dyDescent="0.2">
      <c r="A10" s="87">
        <v>2</v>
      </c>
      <c r="B10" s="280">
        <f>'Каникулы в горах |FIT18'!B32+25</f>
        <v>16155</v>
      </c>
      <c r="C10" s="280">
        <f>'Каникулы в горах |FIT18'!C32+25</f>
        <v>16155</v>
      </c>
      <c r="D10" s="280">
        <f>'Каникулы в горах |FIT18'!D32+25</f>
        <v>16155</v>
      </c>
      <c r="E10" s="280">
        <f>'Каникулы в горах |FIT18'!E32+25</f>
        <v>14276</v>
      </c>
      <c r="F10" s="280">
        <f>'Каникулы в горах |FIT18'!F32+25</f>
        <v>10909</v>
      </c>
      <c r="G10" s="280">
        <f>'Каникулы в горах |FIT18'!G32+25</f>
        <v>11457</v>
      </c>
      <c r="H10" s="280">
        <f>'Каникулы в горах |FIT18'!H32+25</f>
        <v>10909</v>
      </c>
      <c r="I10" s="280">
        <f>'Каникулы в горах |FIT18'!I32+25</f>
        <v>12396</v>
      </c>
      <c r="J10" s="280">
        <f>'Каникулы в горах |FIT18'!J32+25</f>
        <v>12396</v>
      </c>
      <c r="K10" s="280">
        <f>'Каникулы в горах |FIT18'!K32+25</f>
        <v>9813</v>
      </c>
      <c r="L10" s="280">
        <f>'Каникулы в горах |FIT18'!L32+25</f>
        <v>9813</v>
      </c>
      <c r="M10" s="280">
        <f>'Каникулы в горах |FIT18'!M32+25</f>
        <v>9813</v>
      </c>
      <c r="N10" s="280">
        <f>'Каникулы в горах |FIT18'!N32+25</f>
        <v>10361</v>
      </c>
      <c r="O10" s="280">
        <f>'Каникулы в горах |FIT18'!O32+25</f>
        <v>9813</v>
      </c>
      <c r="P10" s="280">
        <f>'Каникулы в горах |FIT18'!P32+25</f>
        <v>10361</v>
      </c>
      <c r="Q10" s="280">
        <f>'Каникулы в горах |FIT18'!Q32+25</f>
        <v>10361</v>
      </c>
      <c r="R10" s="280">
        <f>'Каникулы в горах |FIT18'!R32+25</f>
        <v>10909</v>
      </c>
      <c r="S10" s="280">
        <f>'Каникулы в горах |FIT18'!S32+25</f>
        <v>11457</v>
      </c>
      <c r="T10" s="280">
        <f>'Каникулы в горах |FIT18'!T32+25</f>
        <v>11457</v>
      </c>
      <c r="U10" s="280">
        <f>'Каникулы в горах |FIT18'!U32+25</f>
        <v>12396</v>
      </c>
      <c r="V10" s="280">
        <f>'Каникулы в горах |FIT18'!V32+25</f>
        <v>12396</v>
      </c>
      <c r="W10" s="280">
        <f>'Каникулы в горах |FIT18'!W32+25</f>
        <v>10909</v>
      </c>
      <c r="X10" s="280">
        <f>'Каникулы в горах |FIT18'!X32+25</f>
        <v>10909</v>
      </c>
      <c r="Y10" s="280">
        <f>'Каникулы в горах |FIT18'!Y32+25</f>
        <v>9813</v>
      </c>
      <c r="Z10" s="280">
        <f>'Каникулы в горах |FIT18'!Z32+25</f>
        <v>9813</v>
      </c>
      <c r="AA10" s="280">
        <f>'Каникулы в горах |FIT18'!AA32+25</f>
        <v>9813</v>
      </c>
      <c r="AB10" s="280">
        <f>'Каникулы в горах |FIT18'!AB32+25</f>
        <v>9813</v>
      </c>
      <c r="AC10" s="280">
        <f>'Каникулы в горах |FIT18'!AC32+25</f>
        <v>9813</v>
      </c>
      <c r="AD10" s="280">
        <f>'Каникулы в горах |FIT18'!AD32+25</f>
        <v>10361</v>
      </c>
      <c r="AE10" s="280">
        <f>'Каникулы в горах |FIT18'!AE32+25</f>
        <v>10361</v>
      </c>
    </row>
    <row r="11" spans="1:31" x14ac:dyDescent="0.2">
      <c r="A11" s="86" t="s">
        <v>134</v>
      </c>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row>
    <row r="12" spans="1:31" x14ac:dyDescent="0.2">
      <c r="A12" s="88">
        <v>1</v>
      </c>
      <c r="B12" s="280">
        <f>'Каникулы в горах |FIT18'!B34+25</f>
        <v>20148</v>
      </c>
      <c r="C12" s="280">
        <f>'Каникулы в горах |FIT18'!C34+25</f>
        <v>20148</v>
      </c>
      <c r="D12" s="280">
        <f>'Каникулы в горах |FIT18'!D34+25</f>
        <v>20148</v>
      </c>
      <c r="E12" s="280">
        <f>'Каникулы в горах |FIT18'!E34+25</f>
        <v>18269</v>
      </c>
      <c r="F12" s="280">
        <f>'Каникулы в горах |FIT18'!F34+25</f>
        <v>14902</v>
      </c>
      <c r="G12" s="280">
        <f>'Каникулы в горах |FIT18'!G34+25</f>
        <v>15450</v>
      </c>
      <c r="H12" s="280">
        <f>'Каникулы в горах |FIT18'!H34+25</f>
        <v>14902</v>
      </c>
      <c r="I12" s="280">
        <f>'Каникулы в горах |FIT18'!I34+25</f>
        <v>16390</v>
      </c>
      <c r="J12" s="280">
        <f>'Каникулы в горах |FIT18'!J34+25</f>
        <v>16390</v>
      </c>
      <c r="K12" s="280">
        <f>'Каникулы в горах |FIT18'!K34+25</f>
        <v>13806</v>
      </c>
      <c r="L12" s="280">
        <f>'Каникулы в горах |FIT18'!L34+25</f>
        <v>13806</v>
      </c>
      <c r="M12" s="280">
        <f>'Каникулы в горах |FIT18'!M34+25</f>
        <v>13806</v>
      </c>
      <c r="N12" s="280">
        <f>'Каникулы в горах |FIT18'!N34+25</f>
        <v>14354</v>
      </c>
      <c r="O12" s="280">
        <f>'Каникулы в горах |FIT18'!O34+25</f>
        <v>13806</v>
      </c>
      <c r="P12" s="280">
        <f>'Каникулы в горах |FIT18'!P34+25</f>
        <v>14354</v>
      </c>
      <c r="Q12" s="280">
        <f>'Каникулы в горах |FIT18'!Q34+25</f>
        <v>14354</v>
      </c>
      <c r="R12" s="280">
        <f>'Каникулы в горах |FIT18'!R34+25</f>
        <v>14902</v>
      </c>
      <c r="S12" s="280">
        <f>'Каникулы в горах |FIT18'!S34+25</f>
        <v>15450</v>
      </c>
      <c r="T12" s="280">
        <f>'Каникулы в горах |FIT18'!T34+25</f>
        <v>15450</v>
      </c>
      <c r="U12" s="280">
        <f>'Каникулы в горах |FIT18'!U34+25</f>
        <v>16390</v>
      </c>
      <c r="V12" s="280">
        <f>'Каникулы в горах |FIT18'!V34+25</f>
        <v>16390</v>
      </c>
      <c r="W12" s="280">
        <f>'Каникулы в горах |FIT18'!W34+25</f>
        <v>14902</v>
      </c>
      <c r="X12" s="280">
        <f>'Каникулы в горах |FIT18'!X34+25</f>
        <v>14902</v>
      </c>
      <c r="Y12" s="280">
        <f>'Каникулы в горах |FIT18'!Y34+25</f>
        <v>13806</v>
      </c>
      <c r="Z12" s="280">
        <f>'Каникулы в горах |FIT18'!Z34+25</f>
        <v>13806</v>
      </c>
      <c r="AA12" s="280">
        <f>'Каникулы в горах |FIT18'!AA34+25</f>
        <v>13806</v>
      </c>
      <c r="AB12" s="280">
        <f>'Каникулы в горах |FIT18'!AB34+25</f>
        <v>13806</v>
      </c>
      <c r="AC12" s="280">
        <f>'Каникулы в горах |FIT18'!AC34+25</f>
        <v>13806</v>
      </c>
      <c r="AD12" s="280">
        <f>'Каникулы в горах |FIT18'!AD34+25</f>
        <v>14354</v>
      </c>
      <c r="AE12" s="280">
        <f>'Каникулы в горах |FIT18'!AE34+25</f>
        <v>14354</v>
      </c>
    </row>
    <row r="13" spans="1:31" x14ac:dyDescent="0.2">
      <c r="A13" s="88">
        <v>2</v>
      </c>
      <c r="B13" s="280">
        <f>'Каникулы в горах |FIT18'!B35+25</f>
        <v>21636</v>
      </c>
      <c r="C13" s="280">
        <f>'Каникулы в горах |FIT18'!C35+25</f>
        <v>21636</v>
      </c>
      <c r="D13" s="280">
        <f>'Каникулы в горах |FIT18'!D35+25</f>
        <v>21636</v>
      </c>
      <c r="E13" s="280">
        <f>'Каникулы в горах |FIT18'!E35+25</f>
        <v>19757</v>
      </c>
      <c r="F13" s="280">
        <f>'Каникулы в горах |FIT18'!F35+25</f>
        <v>16390</v>
      </c>
      <c r="G13" s="280">
        <f>'Каникулы в горах |FIT18'!G35+25</f>
        <v>16938</v>
      </c>
      <c r="H13" s="280">
        <f>'Каникулы в горах |FIT18'!H35+25</f>
        <v>16390</v>
      </c>
      <c r="I13" s="280">
        <f>'Каникулы в горах |FIT18'!I35+25</f>
        <v>17877</v>
      </c>
      <c r="J13" s="280">
        <f>'Каникулы в горах |FIT18'!J35+25</f>
        <v>17877</v>
      </c>
      <c r="K13" s="280">
        <f>'Каникулы в горах |FIT18'!K35+25</f>
        <v>15294</v>
      </c>
      <c r="L13" s="280">
        <f>'Каникулы в горах |FIT18'!L35+25</f>
        <v>15294</v>
      </c>
      <c r="M13" s="280">
        <f>'Каникулы в горах |FIT18'!M35+25</f>
        <v>15294</v>
      </c>
      <c r="N13" s="280">
        <f>'Каникулы в горах |FIT18'!N35+25</f>
        <v>15842</v>
      </c>
      <c r="O13" s="280">
        <f>'Каникулы в горах |FIT18'!O35+25</f>
        <v>15294</v>
      </c>
      <c r="P13" s="280">
        <f>'Каникулы в горах |FIT18'!P35+25</f>
        <v>15842</v>
      </c>
      <c r="Q13" s="280">
        <f>'Каникулы в горах |FIT18'!Q35+25</f>
        <v>15842</v>
      </c>
      <c r="R13" s="280">
        <f>'Каникулы в горах |FIT18'!R35+25</f>
        <v>16390</v>
      </c>
      <c r="S13" s="280">
        <f>'Каникулы в горах |FIT18'!S35+25</f>
        <v>16938</v>
      </c>
      <c r="T13" s="280">
        <f>'Каникулы в горах |FIT18'!T35+25</f>
        <v>16938</v>
      </c>
      <c r="U13" s="280">
        <f>'Каникулы в горах |FIT18'!U35+25</f>
        <v>17877</v>
      </c>
      <c r="V13" s="280">
        <f>'Каникулы в горах |FIT18'!V35+25</f>
        <v>17877</v>
      </c>
      <c r="W13" s="280">
        <f>'Каникулы в горах |FIT18'!W35+25</f>
        <v>16390</v>
      </c>
      <c r="X13" s="280">
        <f>'Каникулы в горах |FIT18'!X35+25</f>
        <v>16390</v>
      </c>
      <c r="Y13" s="280">
        <f>'Каникулы в горах |FIT18'!Y35+25</f>
        <v>15294</v>
      </c>
      <c r="Z13" s="280">
        <f>'Каникулы в горах |FIT18'!Z35+25</f>
        <v>15294</v>
      </c>
      <c r="AA13" s="280">
        <f>'Каникулы в горах |FIT18'!AA35+25</f>
        <v>15294</v>
      </c>
      <c r="AB13" s="280">
        <f>'Каникулы в горах |FIT18'!AB35+25</f>
        <v>15294</v>
      </c>
      <c r="AC13" s="280">
        <f>'Каникулы в горах |FIT18'!AC35+25</f>
        <v>15294</v>
      </c>
      <c r="AD13" s="280">
        <f>'Каникулы в горах |FIT18'!AD35+25</f>
        <v>15842</v>
      </c>
      <c r="AE13" s="280">
        <f>'Каникулы в горах |FIT18'!AE35+25</f>
        <v>15842</v>
      </c>
    </row>
    <row r="14" spans="1:31" x14ac:dyDescent="0.2">
      <c r="A14" s="86" t="s">
        <v>136</v>
      </c>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row>
    <row r="15" spans="1:31" x14ac:dyDescent="0.2">
      <c r="A15" s="88">
        <v>1</v>
      </c>
      <c r="B15" s="280">
        <f>'Каникулы в горах |FIT18'!B37+25</f>
        <v>24063</v>
      </c>
      <c r="C15" s="280">
        <f>'Каникулы в горах |FIT18'!C37+25</f>
        <v>24063</v>
      </c>
      <c r="D15" s="280">
        <f>'Каникулы в горах |FIT18'!D37+25</f>
        <v>24063</v>
      </c>
      <c r="E15" s="280">
        <f>'Каникулы в горах |FIT18'!E37+25</f>
        <v>22184</v>
      </c>
      <c r="F15" s="280">
        <f>'Каникулы в горах |FIT18'!F37+25</f>
        <v>18817</v>
      </c>
      <c r="G15" s="280">
        <f>'Каникулы в горах |FIT18'!G37+25</f>
        <v>19365</v>
      </c>
      <c r="H15" s="280">
        <f>'Каникулы в горах |FIT18'!H37+25</f>
        <v>18817</v>
      </c>
      <c r="I15" s="280">
        <f>'Каникулы в горах |FIT18'!I37+25</f>
        <v>20305</v>
      </c>
      <c r="J15" s="280">
        <f>'Каникулы в горах |FIT18'!J37+25</f>
        <v>20305</v>
      </c>
      <c r="K15" s="280">
        <f>'Каникулы в горах |FIT18'!K37+25</f>
        <v>17721</v>
      </c>
      <c r="L15" s="280">
        <f>'Каникулы в горах |FIT18'!L37+25</f>
        <v>17721</v>
      </c>
      <c r="M15" s="280">
        <f>'Каникулы в горах |FIT18'!M37+25</f>
        <v>17721</v>
      </c>
      <c r="N15" s="280">
        <f>'Каникулы в горах |FIT18'!N37+25</f>
        <v>18269</v>
      </c>
      <c r="O15" s="280">
        <f>'Каникулы в горах |FIT18'!O37+25</f>
        <v>17721</v>
      </c>
      <c r="P15" s="280">
        <f>'Каникулы в горах |FIT18'!P37+25</f>
        <v>18269</v>
      </c>
      <c r="Q15" s="280">
        <f>'Каникулы в горах |FIT18'!Q37+25</f>
        <v>18269</v>
      </c>
      <c r="R15" s="280">
        <f>'Каникулы в горах |FIT18'!R37+25</f>
        <v>18817</v>
      </c>
      <c r="S15" s="280">
        <f>'Каникулы в горах |FIT18'!S37+25</f>
        <v>19365</v>
      </c>
      <c r="T15" s="280">
        <f>'Каникулы в горах |FIT18'!T37+25</f>
        <v>19365</v>
      </c>
      <c r="U15" s="280">
        <f>'Каникулы в горах |FIT18'!U37+25</f>
        <v>20305</v>
      </c>
      <c r="V15" s="280">
        <f>'Каникулы в горах |FIT18'!V37+25</f>
        <v>20305</v>
      </c>
      <c r="W15" s="280">
        <f>'Каникулы в горах |FIT18'!W37+25</f>
        <v>18817</v>
      </c>
      <c r="X15" s="280">
        <f>'Каникулы в горах |FIT18'!X37+25</f>
        <v>18817</v>
      </c>
      <c r="Y15" s="280">
        <f>'Каникулы в горах |FIT18'!Y37+25</f>
        <v>17721</v>
      </c>
      <c r="Z15" s="280">
        <f>'Каникулы в горах |FIT18'!Z37+25</f>
        <v>17721</v>
      </c>
      <c r="AA15" s="280">
        <f>'Каникулы в горах |FIT18'!AA37+25</f>
        <v>17721</v>
      </c>
      <c r="AB15" s="280">
        <f>'Каникулы в горах |FIT18'!AB37+25</f>
        <v>17721</v>
      </c>
      <c r="AC15" s="280">
        <f>'Каникулы в горах |FIT18'!AC37+25</f>
        <v>17721</v>
      </c>
      <c r="AD15" s="280">
        <f>'Каникулы в горах |FIT18'!AD37+25</f>
        <v>18269</v>
      </c>
      <c r="AE15" s="280">
        <f>'Каникулы в горах |FIT18'!AE37+25</f>
        <v>18269</v>
      </c>
    </row>
    <row r="16" spans="1:31" x14ac:dyDescent="0.2">
      <c r="A16" s="88">
        <v>2</v>
      </c>
      <c r="B16" s="280">
        <f>'Каникулы в горах |FIT18'!B38+25</f>
        <v>25551</v>
      </c>
      <c r="C16" s="280">
        <f>'Каникулы в горах |FIT18'!C38+25</f>
        <v>25551</v>
      </c>
      <c r="D16" s="280">
        <f>'Каникулы в горах |FIT18'!D38+25</f>
        <v>25551</v>
      </c>
      <c r="E16" s="280">
        <f>'Каникулы в горах |FIT18'!E38+25</f>
        <v>23672</v>
      </c>
      <c r="F16" s="280">
        <f>'Каникулы в горах |FIT18'!F38+25</f>
        <v>20305</v>
      </c>
      <c r="G16" s="280">
        <f>'Каникулы в горах |FIT18'!G38+25</f>
        <v>20853</v>
      </c>
      <c r="H16" s="280">
        <f>'Каникулы в горах |FIT18'!H38+25</f>
        <v>20305</v>
      </c>
      <c r="I16" s="280">
        <f>'Каникулы в горах |FIT18'!I38+25</f>
        <v>21792</v>
      </c>
      <c r="J16" s="280">
        <f>'Каникулы в горах |FIT18'!J38+25</f>
        <v>21792</v>
      </c>
      <c r="K16" s="280">
        <f>'Каникулы в горах |FIT18'!K38+25</f>
        <v>19209</v>
      </c>
      <c r="L16" s="280">
        <f>'Каникулы в горах |FIT18'!L38+25</f>
        <v>19209</v>
      </c>
      <c r="M16" s="280">
        <f>'Каникулы в горах |FIT18'!M38+25</f>
        <v>19209</v>
      </c>
      <c r="N16" s="280">
        <f>'Каникулы в горах |FIT18'!N38+25</f>
        <v>19757</v>
      </c>
      <c r="O16" s="280">
        <f>'Каникулы в горах |FIT18'!O38+25</f>
        <v>19209</v>
      </c>
      <c r="P16" s="280">
        <f>'Каникулы в горах |FIT18'!P38+25</f>
        <v>19757</v>
      </c>
      <c r="Q16" s="280">
        <f>'Каникулы в горах |FIT18'!Q38+25</f>
        <v>19757</v>
      </c>
      <c r="R16" s="280">
        <f>'Каникулы в горах |FIT18'!R38+25</f>
        <v>20305</v>
      </c>
      <c r="S16" s="280">
        <f>'Каникулы в горах |FIT18'!S38+25</f>
        <v>20853</v>
      </c>
      <c r="T16" s="280">
        <f>'Каникулы в горах |FIT18'!T38+25</f>
        <v>20853</v>
      </c>
      <c r="U16" s="280">
        <f>'Каникулы в горах |FIT18'!U38+25</f>
        <v>21792</v>
      </c>
      <c r="V16" s="280">
        <f>'Каникулы в горах |FIT18'!V38+25</f>
        <v>21792</v>
      </c>
      <c r="W16" s="280">
        <f>'Каникулы в горах |FIT18'!W38+25</f>
        <v>20305</v>
      </c>
      <c r="X16" s="280">
        <f>'Каникулы в горах |FIT18'!X38+25</f>
        <v>20305</v>
      </c>
      <c r="Y16" s="280">
        <f>'Каникулы в горах |FIT18'!Y38+25</f>
        <v>19209</v>
      </c>
      <c r="Z16" s="280">
        <f>'Каникулы в горах |FIT18'!Z38+25</f>
        <v>19209</v>
      </c>
      <c r="AA16" s="280">
        <f>'Каникулы в горах |FIT18'!AA38+25</f>
        <v>19209</v>
      </c>
      <c r="AB16" s="280">
        <f>'Каникулы в горах |FIT18'!AB38+25</f>
        <v>19209</v>
      </c>
      <c r="AC16" s="280">
        <f>'Каникулы в горах |FIT18'!AC38+25</f>
        <v>19209</v>
      </c>
      <c r="AD16" s="280">
        <f>'Каникулы в горах |FIT18'!AD38+25</f>
        <v>19757</v>
      </c>
      <c r="AE16" s="280">
        <f>'Каникулы в горах |FIT18'!AE38+25</f>
        <v>19757</v>
      </c>
    </row>
    <row r="17" spans="1:31" x14ac:dyDescent="0.2">
      <c r="A17" s="86" t="s">
        <v>138</v>
      </c>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row>
    <row r="18" spans="1:31" x14ac:dyDescent="0.2">
      <c r="A18" s="87" t="s">
        <v>78</v>
      </c>
      <c r="B18" s="280">
        <f>'Каникулы в горах |FIT18'!B40+25</f>
        <v>41994</v>
      </c>
      <c r="C18" s="280">
        <f>'Каникулы в горах |FIT18'!C40+25</f>
        <v>41994</v>
      </c>
      <c r="D18" s="280">
        <f>'Каникулы в горах |FIT18'!D40+25</f>
        <v>41994</v>
      </c>
      <c r="E18" s="280">
        <f>'Каникулы в горах |FIT18'!E40+25</f>
        <v>40115</v>
      </c>
      <c r="F18" s="280">
        <f>'Каникулы в горах |FIT18'!F40+25</f>
        <v>36748</v>
      </c>
      <c r="G18" s="280">
        <f>'Каникулы в горах |FIT18'!G40+25</f>
        <v>37296</v>
      </c>
      <c r="H18" s="280">
        <f>'Каникулы в горах |FIT18'!H40+25</f>
        <v>36748</v>
      </c>
      <c r="I18" s="280">
        <f>'Каникулы в горах |FIT18'!I40+25</f>
        <v>38235</v>
      </c>
      <c r="J18" s="280">
        <f>'Каникулы в горах |FIT18'!J40+25</f>
        <v>38235</v>
      </c>
      <c r="K18" s="280">
        <f>'Каникулы в горах |FIT18'!K40+25</f>
        <v>35652</v>
      </c>
      <c r="L18" s="280">
        <f>'Каникулы в горах |FIT18'!L40+25</f>
        <v>35652</v>
      </c>
      <c r="M18" s="280">
        <f>'Каникулы в горах |FIT18'!M40+25</f>
        <v>35652</v>
      </c>
      <c r="N18" s="280">
        <f>'Каникулы в горах |FIT18'!N40+25</f>
        <v>36200</v>
      </c>
      <c r="O18" s="280">
        <f>'Каникулы в горах |FIT18'!O40+25</f>
        <v>35652</v>
      </c>
      <c r="P18" s="280">
        <f>'Каникулы в горах |FIT18'!P40+25</f>
        <v>36200</v>
      </c>
      <c r="Q18" s="280">
        <f>'Каникулы в горах |FIT18'!Q40+25</f>
        <v>36200</v>
      </c>
      <c r="R18" s="280">
        <f>'Каникулы в горах |FIT18'!R40+25</f>
        <v>36748</v>
      </c>
      <c r="S18" s="280">
        <f>'Каникулы в горах |FIT18'!S40+25</f>
        <v>37296</v>
      </c>
      <c r="T18" s="280">
        <f>'Каникулы в горах |FIT18'!T40+25</f>
        <v>37296</v>
      </c>
      <c r="U18" s="280">
        <f>'Каникулы в горах |FIT18'!U40+25</f>
        <v>38235</v>
      </c>
      <c r="V18" s="280">
        <f>'Каникулы в горах |FIT18'!V40+25</f>
        <v>38235</v>
      </c>
      <c r="W18" s="280">
        <f>'Каникулы в горах |FIT18'!W40+25</f>
        <v>36748</v>
      </c>
      <c r="X18" s="280">
        <f>'Каникулы в горах |FIT18'!X40+25</f>
        <v>36748</v>
      </c>
      <c r="Y18" s="280">
        <f>'Каникулы в горах |FIT18'!Y40+25</f>
        <v>35652</v>
      </c>
      <c r="Z18" s="280">
        <f>'Каникулы в горах |FIT18'!Z40+25</f>
        <v>35652</v>
      </c>
      <c r="AA18" s="280">
        <f>'Каникулы в горах |FIT18'!AA40+25</f>
        <v>35652</v>
      </c>
      <c r="AB18" s="280">
        <f>'Каникулы в горах |FIT18'!AB40+25</f>
        <v>35652</v>
      </c>
      <c r="AC18" s="280">
        <f>'Каникулы в горах |FIT18'!AC40+25</f>
        <v>35652</v>
      </c>
      <c r="AD18" s="280">
        <f>'Каникулы в горах |FIT18'!AD40+25</f>
        <v>36200</v>
      </c>
      <c r="AE18" s="280">
        <f>'Каникулы в горах |FIT18'!AE40+25</f>
        <v>36200</v>
      </c>
    </row>
    <row r="19" spans="1:31" x14ac:dyDescent="0.2">
      <c r="A19" s="86" t="s">
        <v>137</v>
      </c>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row>
    <row r="20" spans="1:31" x14ac:dyDescent="0.2">
      <c r="A20" s="87" t="s">
        <v>67</v>
      </c>
      <c r="B20" s="280">
        <f>'Каникулы в горах |FIT18'!B42+25</f>
        <v>57654</v>
      </c>
      <c r="C20" s="280">
        <f>'Каникулы в горах |FIT18'!C42+25</f>
        <v>57654</v>
      </c>
      <c r="D20" s="280">
        <f>'Каникулы в горах |FIT18'!D42+25</f>
        <v>57654</v>
      </c>
      <c r="E20" s="280">
        <f>'Каникулы в горах |FIT18'!E42+25</f>
        <v>55775</v>
      </c>
      <c r="F20" s="280">
        <f>'Каникулы в горах |FIT18'!F42+25</f>
        <v>52408</v>
      </c>
      <c r="G20" s="280">
        <f>'Каникулы в горах |FIT18'!G42+25</f>
        <v>52956</v>
      </c>
      <c r="H20" s="280">
        <f>'Каникулы в горах |FIT18'!H42+25</f>
        <v>52408</v>
      </c>
      <c r="I20" s="280">
        <f>'Каникулы в горах |FIT18'!I42+25</f>
        <v>53895</v>
      </c>
      <c r="J20" s="280">
        <f>'Каникулы в горах |FIT18'!J42+25</f>
        <v>53895</v>
      </c>
      <c r="K20" s="280">
        <f>'Каникулы в горах |FIT18'!K42+25</f>
        <v>51312</v>
      </c>
      <c r="L20" s="280">
        <f>'Каникулы в горах |FIT18'!L42+25</f>
        <v>51312</v>
      </c>
      <c r="M20" s="280">
        <f>'Каникулы в горах |FIT18'!M42+25</f>
        <v>51312</v>
      </c>
      <c r="N20" s="280">
        <f>'Каникулы в горах |FIT18'!N42+25</f>
        <v>51860</v>
      </c>
      <c r="O20" s="280">
        <f>'Каникулы в горах |FIT18'!O42+25</f>
        <v>51312</v>
      </c>
      <c r="P20" s="280">
        <f>'Каникулы в горах |FIT18'!P42+25</f>
        <v>51860</v>
      </c>
      <c r="Q20" s="280">
        <f>'Каникулы в горах |FIT18'!Q42+25</f>
        <v>51860</v>
      </c>
      <c r="R20" s="280">
        <f>'Каникулы в горах |FIT18'!R42+25</f>
        <v>52408</v>
      </c>
      <c r="S20" s="280">
        <f>'Каникулы в горах |FIT18'!S42+25</f>
        <v>52956</v>
      </c>
      <c r="T20" s="280">
        <f>'Каникулы в горах |FIT18'!T42+25</f>
        <v>52956</v>
      </c>
      <c r="U20" s="280">
        <f>'Каникулы в горах |FIT18'!U42+25</f>
        <v>53895</v>
      </c>
      <c r="V20" s="280">
        <f>'Каникулы в горах |FIT18'!V42+25</f>
        <v>53895</v>
      </c>
      <c r="W20" s="280">
        <f>'Каникулы в горах |FIT18'!W42+25</f>
        <v>52408</v>
      </c>
      <c r="X20" s="280">
        <f>'Каникулы в горах |FIT18'!X42+25</f>
        <v>52408</v>
      </c>
      <c r="Y20" s="280">
        <f>'Каникулы в горах |FIT18'!Y42+25</f>
        <v>51312</v>
      </c>
      <c r="Z20" s="280">
        <f>'Каникулы в горах |FIT18'!Z42+25</f>
        <v>51312</v>
      </c>
      <c r="AA20" s="280">
        <f>'Каникулы в горах |FIT18'!AA42+25</f>
        <v>51312</v>
      </c>
      <c r="AB20" s="280">
        <f>'Каникулы в горах |FIT18'!AB42+25</f>
        <v>51312</v>
      </c>
      <c r="AC20" s="280">
        <f>'Каникулы в горах |FIT18'!AC42+25</f>
        <v>51312</v>
      </c>
      <c r="AD20" s="280">
        <f>'Каникулы в горах |FIT18'!AD42+25</f>
        <v>51860</v>
      </c>
      <c r="AE20" s="280">
        <f>'Каникулы в горах |FIT18'!AE42+25</f>
        <v>51860</v>
      </c>
    </row>
    <row r="21" spans="1:31" x14ac:dyDescent="0.2">
      <c r="A21" s="147"/>
    </row>
    <row r="22" spans="1:31" ht="135" x14ac:dyDescent="0.2">
      <c r="A22" s="319" t="s">
        <v>330</v>
      </c>
    </row>
    <row r="23" spans="1:31" x14ac:dyDescent="0.2">
      <c r="A23" s="170" t="s">
        <v>139</v>
      </c>
    </row>
    <row r="24" spans="1:31" x14ac:dyDescent="0.2">
      <c r="A24" s="326" t="s">
        <v>384</v>
      </c>
    </row>
    <row r="25" spans="1:31" x14ac:dyDescent="0.2">
      <c r="A25" s="327" t="s">
        <v>385</v>
      </c>
    </row>
    <row r="26" spans="1:31" x14ac:dyDescent="0.2">
      <c r="A26" s="123" t="s">
        <v>127</v>
      </c>
    </row>
    <row r="27" spans="1:31" x14ac:dyDescent="0.2">
      <c r="A27" s="206" t="s">
        <v>152</v>
      </c>
    </row>
    <row r="28" spans="1:31" x14ac:dyDescent="0.2">
      <c r="A28" s="204" t="s">
        <v>128</v>
      </c>
    </row>
    <row r="29" spans="1:31" ht="12" customHeight="1" x14ac:dyDescent="0.2">
      <c r="A29" s="204" t="s">
        <v>129</v>
      </c>
    </row>
    <row r="30" spans="1:31" ht="24" x14ac:dyDescent="0.2">
      <c r="A30" s="205" t="s">
        <v>130</v>
      </c>
    </row>
    <row r="31" spans="1:31" ht="11.45" customHeight="1" x14ac:dyDescent="0.2">
      <c r="A31" s="223" t="s">
        <v>331</v>
      </c>
    </row>
    <row r="32" spans="1:31" ht="24" x14ac:dyDescent="0.2">
      <c r="A32" s="205" t="s">
        <v>378</v>
      </c>
    </row>
    <row r="33" spans="1:1" ht="25.5" x14ac:dyDescent="0.2">
      <c r="A33" s="198" t="s">
        <v>386</v>
      </c>
    </row>
    <row r="34" spans="1:1" ht="45" x14ac:dyDescent="0.2">
      <c r="A34" s="252" t="s">
        <v>318</v>
      </c>
    </row>
    <row r="35" spans="1:1" ht="22.5" x14ac:dyDescent="0.2">
      <c r="A35" s="252" t="s">
        <v>379</v>
      </c>
    </row>
    <row r="36" spans="1:1" ht="22.5" x14ac:dyDescent="0.2">
      <c r="A36" s="252" t="s">
        <v>380</v>
      </c>
    </row>
    <row r="37" spans="1:1" ht="33.75" x14ac:dyDescent="0.2">
      <c r="A37" s="252" t="s">
        <v>381</v>
      </c>
    </row>
    <row r="38" spans="1:1" ht="12" customHeight="1" x14ac:dyDescent="0.2">
      <c r="A38" s="252" t="s">
        <v>382</v>
      </c>
    </row>
    <row r="39" spans="1:1" ht="22.5" x14ac:dyDescent="0.2">
      <c r="A39" s="252" t="s">
        <v>383</v>
      </c>
    </row>
    <row r="40" spans="1:1" ht="56.25" x14ac:dyDescent="0.2">
      <c r="A40" s="323" t="s">
        <v>387</v>
      </c>
    </row>
    <row r="41" spans="1:1" ht="78.75" x14ac:dyDescent="0.2">
      <c r="A41" s="323" t="s">
        <v>388</v>
      </c>
    </row>
    <row r="42" spans="1:1" ht="42" x14ac:dyDescent="0.2">
      <c r="A42" s="155" t="s">
        <v>166</v>
      </c>
    </row>
    <row r="43" spans="1:1" ht="21" x14ac:dyDescent="0.2">
      <c r="A43" s="174" t="s">
        <v>162</v>
      </c>
    </row>
    <row r="44" spans="1:1" ht="42.75" x14ac:dyDescent="0.2">
      <c r="A44" s="142" t="s">
        <v>341</v>
      </c>
    </row>
    <row r="45" spans="1:1" ht="21" x14ac:dyDescent="0.2">
      <c r="A45" s="120" t="s">
        <v>164</v>
      </c>
    </row>
    <row r="46" spans="1:1" x14ac:dyDescent="0.2">
      <c r="A46" s="122"/>
    </row>
    <row r="47" spans="1:1" x14ac:dyDescent="0.2">
      <c r="A47" s="123" t="s">
        <v>132</v>
      </c>
    </row>
    <row r="48" spans="1:1" ht="24" x14ac:dyDescent="0.2">
      <c r="A48" s="324" t="s">
        <v>150</v>
      </c>
    </row>
    <row r="49" spans="1:1" ht="24" x14ac:dyDescent="0.2">
      <c r="A49" s="325" t="s">
        <v>151</v>
      </c>
    </row>
    <row r="50" spans="1:1" x14ac:dyDescent="0.2">
      <c r="A50" s="268"/>
    </row>
    <row r="51" spans="1:1" x14ac:dyDescent="0.2">
      <c r="A51" s="268"/>
    </row>
    <row r="52" spans="1:1" x14ac:dyDescent="0.2">
      <c r="A52" s="268"/>
    </row>
    <row r="53" spans="1:1" x14ac:dyDescent="0.2">
      <c r="A53" s="268"/>
    </row>
    <row r="54" spans="1:1" x14ac:dyDescent="0.2">
      <c r="A54" s="268"/>
    </row>
    <row r="55" spans="1:1" x14ac:dyDescent="0.2">
      <c r="A55" s="268"/>
    </row>
    <row r="56" spans="1:1" x14ac:dyDescent="0.2">
      <c r="A56" s="268"/>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AE78"/>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0.5703125" style="65" customWidth="1"/>
    <col min="2" max="16384" width="9" style="65"/>
  </cols>
  <sheetData>
    <row r="1" spans="1:31" ht="11.45" customHeight="1" x14ac:dyDescent="0.2">
      <c r="A1" s="83" t="s">
        <v>133</v>
      </c>
    </row>
    <row r="2" spans="1:31" ht="11.45" customHeight="1" x14ac:dyDescent="0.2">
      <c r="A2" s="169" t="s">
        <v>332</v>
      </c>
    </row>
    <row r="3" spans="1:31" ht="11.45" customHeight="1" x14ac:dyDescent="0.2">
      <c r="A3" s="207"/>
    </row>
    <row r="4" spans="1:31" ht="11.45" customHeight="1" x14ac:dyDescent="0.2">
      <c r="A4" s="207" t="s">
        <v>125</v>
      </c>
      <c r="B4" s="233">
        <f>'Каникулы в горах |COMMISSION'!B4</f>
        <v>45961</v>
      </c>
      <c r="C4" s="233">
        <f>'Каникулы в горах |COMMISSION'!C4</f>
        <v>45962</v>
      </c>
      <c r="D4" s="233">
        <f>'Каникулы в горах |COMMISSION'!D4</f>
        <v>45963</v>
      </c>
      <c r="E4" s="233">
        <f>'Каникулы в горах |COMMISSION'!E4</f>
        <v>45964</v>
      </c>
      <c r="F4" s="233">
        <f>'Каникулы в горах |COMMISSION'!F4</f>
        <v>45965</v>
      </c>
      <c r="G4" s="233">
        <f>'Каникулы в горах |COMMISSION'!G4</f>
        <v>45966</v>
      </c>
      <c r="H4" s="233">
        <f>'Каникулы в горах |COMMISSION'!H4</f>
        <v>45967</v>
      </c>
      <c r="I4" s="233">
        <f>'Каникулы в горах |COMMISSION'!I4</f>
        <v>45968</v>
      </c>
      <c r="J4" s="233">
        <f>'Каникулы в горах |COMMISSION'!J4</f>
        <v>45969</v>
      </c>
      <c r="K4" s="233">
        <f>'Каникулы в горах |COMMISSION'!K4</f>
        <v>45970</v>
      </c>
      <c r="L4" s="233">
        <f>'Каникулы в горах |COMMISSION'!L4</f>
        <v>45971</v>
      </c>
      <c r="M4" s="233">
        <f>'Каникулы в горах |COMMISSION'!M4</f>
        <v>45972</v>
      </c>
      <c r="N4" s="233">
        <f>'Каникулы в горах |COMMISSION'!N4</f>
        <v>45973</v>
      </c>
      <c r="O4" s="233">
        <f>'Каникулы в горах |COMMISSION'!O4</f>
        <v>45974</v>
      </c>
      <c r="P4" s="233">
        <f>'Каникулы в горах |COMMISSION'!P4</f>
        <v>45975</v>
      </c>
      <c r="Q4" s="233">
        <f>'Каникулы в горах |COMMISSION'!Q4</f>
        <v>45976</v>
      </c>
      <c r="R4" s="233">
        <f>'Каникулы в горах |COMMISSION'!R4</f>
        <v>45977</v>
      </c>
      <c r="S4" s="233">
        <f>'Каникулы в горах |COMMISSION'!S4</f>
        <v>45978</v>
      </c>
      <c r="T4" s="233">
        <f>'Каникулы в горах |COMMISSION'!T4</f>
        <v>45979</v>
      </c>
      <c r="U4" s="233">
        <f>'Каникулы в горах |COMMISSION'!U4</f>
        <v>45980</v>
      </c>
      <c r="V4" s="233">
        <f>'Каникулы в горах |COMMISSION'!V4</f>
        <v>45981</v>
      </c>
      <c r="W4" s="233">
        <f>'Каникулы в горах |COMMISSION'!W4</f>
        <v>45982</v>
      </c>
      <c r="X4" s="233">
        <f>'Каникулы в горах |COMMISSION'!X4</f>
        <v>45983</v>
      </c>
      <c r="Y4" s="233">
        <f>'Каникулы в горах |COMMISSION'!Y4</f>
        <v>45984</v>
      </c>
      <c r="Z4" s="233">
        <f>'Каникулы в горах |COMMISSION'!Z4</f>
        <v>45985</v>
      </c>
      <c r="AA4" s="233">
        <f>'Каникулы в горах |COMMISSION'!AA4</f>
        <v>45986</v>
      </c>
      <c r="AB4" s="233">
        <f>'Каникулы в горах |COMMISSION'!AB4</f>
        <v>45987</v>
      </c>
      <c r="AC4" s="233">
        <f>'Каникулы в горах |COMMISSION'!AC4</f>
        <v>45988</v>
      </c>
      <c r="AD4" s="233">
        <f>'Каникулы в горах |COMMISSION'!AD4</f>
        <v>45989</v>
      </c>
      <c r="AE4" s="233">
        <f>'Каникулы в горах |COMMISSION'!AE4</f>
        <v>45990</v>
      </c>
    </row>
    <row r="5" spans="1:31" s="34" customFormat="1" ht="21.6" customHeight="1" x14ac:dyDescent="0.2">
      <c r="A5" s="67" t="s">
        <v>124</v>
      </c>
      <c r="B5" s="233">
        <f>'Каникулы в горах |COMMISSION'!B5</f>
        <v>45961</v>
      </c>
      <c r="C5" s="233">
        <f>'Каникулы в горах |COMMISSION'!C5</f>
        <v>45962</v>
      </c>
      <c r="D5" s="233">
        <f>'Каникулы в горах |COMMISSION'!D5</f>
        <v>45963</v>
      </c>
      <c r="E5" s="233">
        <f>'Каникулы в горах |COMMISSION'!E5</f>
        <v>45964</v>
      </c>
      <c r="F5" s="233">
        <f>'Каникулы в горах |COMMISSION'!F5</f>
        <v>45965</v>
      </c>
      <c r="G5" s="233">
        <f>'Каникулы в горах |COMMISSION'!G5</f>
        <v>45966</v>
      </c>
      <c r="H5" s="233">
        <f>'Каникулы в горах |COMMISSION'!H5</f>
        <v>45967</v>
      </c>
      <c r="I5" s="233">
        <f>'Каникулы в горах |COMMISSION'!I5</f>
        <v>45968</v>
      </c>
      <c r="J5" s="233">
        <f>'Каникулы в горах |COMMISSION'!J5</f>
        <v>45969</v>
      </c>
      <c r="K5" s="233">
        <f>'Каникулы в горах |COMMISSION'!K5</f>
        <v>45970</v>
      </c>
      <c r="L5" s="233">
        <f>'Каникулы в горах |COMMISSION'!L5</f>
        <v>45971</v>
      </c>
      <c r="M5" s="233">
        <f>'Каникулы в горах |COMMISSION'!M5</f>
        <v>45972</v>
      </c>
      <c r="N5" s="233">
        <f>'Каникулы в горах |COMMISSION'!N5</f>
        <v>45973</v>
      </c>
      <c r="O5" s="233">
        <f>'Каникулы в горах |COMMISSION'!O5</f>
        <v>45974</v>
      </c>
      <c r="P5" s="233">
        <f>'Каникулы в горах |COMMISSION'!P5</f>
        <v>45975</v>
      </c>
      <c r="Q5" s="233">
        <f>'Каникулы в горах |COMMISSION'!Q5</f>
        <v>45976</v>
      </c>
      <c r="R5" s="233">
        <f>'Каникулы в горах |COMMISSION'!R5</f>
        <v>45977</v>
      </c>
      <c r="S5" s="233">
        <f>'Каникулы в горах |COMMISSION'!S5</f>
        <v>45978</v>
      </c>
      <c r="T5" s="233">
        <f>'Каникулы в горах |COMMISSION'!T5</f>
        <v>45979</v>
      </c>
      <c r="U5" s="233">
        <f>'Каникулы в горах |COMMISSION'!U5</f>
        <v>45980</v>
      </c>
      <c r="V5" s="233">
        <f>'Каникулы в горах |COMMISSION'!V5</f>
        <v>45981</v>
      </c>
      <c r="W5" s="233">
        <f>'Каникулы в горах |COMMISSION'!W5</f>
        <v>45982</v>
      </c>
      <c r="X5" s="233">
        <f>'Каникулы в горах |COMMISSION'!X5</f>
        <v>45983</v>
      </c>
      <c r="Y5" s="233">
        <f>'Каникулы в горах |COMMISSION'!Y5</f>
        <v>45984</v>
      </c>
      <c r="Z5" s="233">
        <f>'Каникулы в горах |COMMISSION'!Z5</f>
        <v>45985</v>
      </c>
      <c r="AA5" s="233">
        <f>'Каникулы в горах |COMMISSION'!AA5</f>
        <v>45986</v>
      </c>
      <c r="AB5" s="233">
        <f>'Каникулы в горах |COMMISSION'!AB5</f>
        <v>45987</v>
      </c>
      <c r="AC5" s="233">
        <f>'Каникулы в горах |COMMISSION'!AC5</f>
        <v>45988</v>
      </c>
      <c r="AD5" s="233">
        <f>'Каникулы в горах |COMMISSION'!AD5</f>
        <v>45989</v>
      </c>
      <c r="AE5" s="233">
        <f>'Каникулы в горах |COMMISSION'!AE5</f>
        <v>45990</v>
      </c>
    </row>
    <row r="6" spans="1:31" x14ac:dyDescent="0.2">
      <c r="A6" s="73" t="s">
        <v>144</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row>
    <row r="7" spans="1:31" x14ac:dyDescent="0.2">
      <c r="A7" s="74">
        <v>1</v>
      </c>
      <c r="B7" s="280">
        <f>'Каникулы в горах |COMMISSION'!B7</f>
        <v>15030</v>
      </c>
      <c r="C7" s="280">
        <f>'Каникулы в горах |COMMISSION'!C7</f>
        <v>15030</v>
      </c>
      <c r="D7" s="280">
        <f>'Каникулы в горах |COMMISSION'!D7</f>
        <v>15030</v>
      </c>
      <c r="E7" s="280">
        <f>'Каникулы в горах |COMMISSION'!E7</f>
        <v>12870</v>
      </c>
      <c r="F7" s="280">
        <f>'Каникулы в горах |COMMISSION'!F7</f>
        <v>9000</v>
      </c>
      <c r="G7" s="280">
        <f>'Каникулы в горах |COMMISSION'!G7</f>
        <v>9630</v>
      </c>
      <c r="H7" s="280">
        <f>'Каникулы в горах |COMMISSION'!H7</f>
        <v>9000</v>
      </c>
      <c r="I7" s="280">
        <f>'Каникулы в горах |COMMISSION'!I7</f>
        <v>10710</v>
      </c>
      <c r="J7" s="280">
        <f>'Каникулы в горах |COMMISSION'!J7</f>
        <v>10710</v>
      </c>
      <c r="K7" s="280">
        <f>'Каникулы в горах |COMMISSION'!K7</f>
        <v>7740</v>
      </c>
      <c r="L7" s="280">
        <f>'Каникулы в горах |COMMISSION'!L7</f>
        <v>7740</v>
      </c>
      <c r="M7" s="280">
        <f>'Каникулы в горах |COMMISSION'!M7</f>
        <v>7740</v>
      </c>
      <c r="N7" s="280">
        <f>'Каникулы в горах |COMMISSION'!N7</f>
        <v>8370</v>
      </c>
      <c r="O7" s="280">
        <f>'Каникулы в горах |COMMISSION'!O7</f>
        <v>7740</v>
      </c>
      <c r="P7" s="280">
        <f>'Каникулы в горах |COMMISSION'!P7</f>
        <v>8370</v>
      </c>
      <c r="Q7" s="280">
        <f>'Каникулы в горах |COMMISSION'!Q7</f>
        <v>8370</v>
      </c>
      <c r="R7" s="280">
        <f>'Каникулы в горах |COMMISSION'!R7</f>
        <v>9000</v>
      </c>
      <c r="S7" s="280">
        <f>'Каникулы в горах |COMMISSION'!S7</f>
        <v>9630</v>
      </c>
      <c r="T7" s="280">
        <f>'Каникулы в горах |COMMISSION'!T7</f>
        <v>9630</v>
      </c>
      <c r="U7" s="280">
        <f>'Каникулы в горах |COMMISSION'!U7</f>
        <v>10710</v>
      </c>
      <c r="V7" s="280">
        <f>'Каникулы в горах |COMMISSION'!V7</f>
        <v>10710</v>
      </c>
      <c r="W7" s="280">
        <f>'Каникулы в горах |COMMISSION'!W7</f>
        <v>9000</v>
      </c>
      <c r="X7" s="280">
        <f>'Каникулы в горах |COMMISSION'!X7</f>
        <v>9000</v>
      </c>
      <c r="Y7" s="280">
        <f>'Каникулы в горах |COMMISSION'!Y7</f>
        <v>7740</v>
      </c>
      <c r="Z7" s="280">
        <f>'Каникулы в горах |COMMISSION'!Z7</f>
        <v>7740</v>
      </c>
      <c r="AA7" s="280">
        <f>'Каникулы в горах |COMMISSION'!AA7</f>
        <v>7740</v>
      </c>
      <c r="AB7" s="280">
        <f>'Каникулы в горах |COMMISSION'!AB7</f>
        <v>7740</v>
      </c>
      <c r="AC7" s="280">
        <f>'Каникулы в горах |COMMISSION'!AC7</f>
        <v>7740</v>
      </c>
      <c r="AD7" s="280">
        <f>'Каникулы в горах |COMMISSION'!AD7</f>
        <v>8370</v>
      </c>
      <c r="AE7" s="280">
        <f>'Каникулы в горах |COMMISSION'!AE7</f>
        <v>8370</v>
      </c>
    </row>
    <row r="8" spans="1:31" x14ac:dyDescent="0.2">
      <c r="A8" s="74">
        <v>2</v>
      </c>
      <c r="B8" s="280">
        <f>'Каникулы в горах |COMMISSION'!B8</f>
        <v>16740</v>
      </c>
      <c r="C8" s="280">
        <f>'Каникулы в горах |COMMISSION'!C8</f>
        <v>16740</v>
      </c>
      <c r="D8" s="280">
        <f>'Каникулы в горах |COMMISSION'!D8</f>
        <v>16740</v>
      </c>
      <c r="E8" s="280">
        <f>'Каникулы в горах |COMMISSION'!E8</f>
        <v>14580</v>
      </c>
      <c r="F8" s="280">
        <f>'Каникулы в горах |COMMISSION'!F8</f>
        <v>10710</v>
      </c>
      <c r="G8" s="280">
        <f>'Каникулы в горах |COMMISSION'!G8</f>
        <v>11340</v>
      </c>
      <c r="H8" s="280">
        <f>'Каникулы в горах |COMMISSION'!H8</f>
        <v>10710</v>
      </c>
      <c r="I8" s="280">
        <f>'Каникулы в горах |COMMISSION'!I8</f>
        <v>12420</v>
      </c>
      <c r="J8" s="280">
        <f>'Каникулы в горах |COMMISSION'!J8</f>
        <v>12420</v>
      </c>
      <c r="K8" s="280">
        <f>'Каникулы в горах |COMMISSION'!K8</f>
        <v>9450</v>
      </c>
      <c r="L8" s="280">
        <f>'Каникулы в горах |COMMISSION'!L8</f>
        <v>9450</v>
      </c>
      <c r="M8" s="280">
        <f>'Каникулы в горах |COMMISSION'!M8</f>
        <v>9450</v>
      </c>
      <c r="N8" s="280">
        <f>'Каникулы в горах |COMMISSION'!N8</f>
        <v>10080</v>
      </c>
      <c r="O8" s="280">
        <f>'Каникулы в горах |COMMISSION'!O8</f>
        <v>9450</v>
      </c>
      <c r="P8" s="280">
        <f>'Каникулы в горах |COMMISSION'!P8</f>
        <v>10080</v>
      </c>
      <c r="Q8" s="280">
        <f>'Каникулы в горах |COMMISSION'!Q8</f>
        <v>10080</v>
      </c>
      <c r="R8" s="280">
        <f>'Каникулы в горах |COMMISSION'!R8</f>
        <v>10710</v>
      </c>
      <c r="S8" s="280">
        <f>'Каникулы в горах |COMMISSION'!S8</f>
        <v>11340</v>
      </c>
      <c r="T8" s="280">
        <f>'Каникулы в горах |COMMISSION'!T8</f>
        <v>11340</v>
      </c>
      <c r="U8" s="280">
        <f>'Каникулы в горах |COMMISSION'!U8</f>
        <v>12420</v>
      </c>
      <c r="V8" s="280">
        <f>'Каникулы в горах |COMMISSION'!V8</f>
        <v>12420</v>
      </c>
      <c r="W8" s="280">
        <f>'Каникулы в горах |COMMISSION'!W8</f>
        <v>10710</v>
      </c>
      <c r="X8" s="280">
        <f>'Каникулы в горах |COMMISSION'!X8</f>
        <v>10710</v>
      </c>
      <c r="Y8" s="280">
        <f>'Каникулы в горах |COMMISSION'!Y8</f>
        <v>9450</v>
      </c>
      <c r="Z8" s="280">
        <f>'Каникулы в горах |COMMISSION'!Z8</f>
        <v>9450</v>
      </c>
      <c r="AA8" s="280">
        <f>'Каникулы в горах |COMMISSION'!AA8</f>
        <v>9450</v>
      </c>
      <c r="AB8" s="280">
        <f>'Каникулы в горах |COMMISSION'!AB8</f>
        <v>9450</v>
      </c>
      <c r="AC8" s="280">
        <f>'Каникулы в горах |COMMISSION'!AC8</f>
        <v>9450</v>
      </c>
      <c r="AD8" s="280">
        <f>'Каникулы в горах |COMMISSION'!AD8</f>
        <v>10080</v>
      </c>
      <c r="AE8" s="280">
        <f>'Каникулы в горах |COMMISSION'!AE8</f>
        <v>10080</v>
      </c>
    </row>
    <row r="9" spans="1:31" x14ac:dyDescent="0.2">
      <c r="A9" s="73" t="s">
        <v>145</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row>
    <row r="10" spans="1:31" x14ac:dyDescent="0.2">
      <c r="A10" s="74">
        <v>1</v>
      </c>
      <c r="B10" s="280">
        <f>'Каникулы в горах |COMMISSION'!B10</f>
        <v>16830</v>
      </c>
      <c r="C10" s="280">
        <f>'Каникулы в горах |COMMISSION'!C10</f>
        <v>16830</v>
      </c>
      <c r="D10" s="280">
        <f>'Каникулы в горах |COMMISSION'!D10</f>
        <v>16830</v>
      </c>
      <c r="E10" s="280">
        <f>'Каникулы в горах |COMMISSION'!E10</f>
        <v>14670</v>
      </c>
      <c r="F10" s="280">
        <f>'Каникулы в горах |COMMISSION'!F10</f>
        <v>10800</v>
      </c>
      <c r="G10" s="280">
        <f>'Каникулы в горах |COMMISSION'!G10</f>
        <v>11430</v>
      </c>
      <c r="H10" s="280">
        <f>'Каникулы в горах |COMMISSION'!H10</f>
        <v>10800</v>
      </c>
      <c r="I10" s="280">
        <f>'Каникулы в горах |COMMISSION'!I10</f>
        <v>12510</v>
      </c>
      <c r="J10" s="280">
        <f>'Каникулы в горах |COMMISSION'!J10</f>
        <v>12510</v>
      </c>
      <c r="K10" s="280">
        <f>'Каникулы в горах |COMMISSION'!K10</f>
        <v>9540</v>
      </c>
      <c r="L10" s="280">
        <f>'Каникулы в горах |COMMISSION'!L10</f>
        <v>9540</v>
      </c>
      <c r="M10" s="280">
        <f>'Каникулы в горах |COMMISSION'!M10</f>
        <v>9540</v>
      </c>
      <c r="N10" s="280">
        <f>'Каникулы в горах |COMMISSION'!N10</f>
        <v>10170</v>
      </c>
      <c r="O10" s="280">
        <f>'Каникулы в горах |COMMISSION'!O10</f>
        <v>9540</v>
      </c>
      <c r="P10" s="280">
        <f>'Каникулы в горах |COMMISSION'!P10</f>
        <v>10170</v>
      </c>
      <c r="Q10" s="280">
        <f>'Каникулы в горах |COMMISSION'!Q10</f>
        <v>10170</v>
      </c>
      <c r="R10" s="280">
        <f>'Каникулы в горах |COMMISSION'!R10</f>
        <v>10800</v>
      </c>
      <c r="S10" s="280">
        <f>'Каникулы в горах |COMMISSION'!S10</f>
        <v>11430</v>
      </c>
      <c r="T10" s="280">
        <f>'Каникулы в горах |COMMISSION'!T10</f>
        <v>11430</v>
      </c>
      <c r="U10" s="280">
        <f>'Каникулы в горах |COMMISSION'!U10</f>
        <v>12510</v>
      </c>
      <c r="V10" s="280">
        <f>'Каникулы в горах |COMMISSION'!V10</f>
        <v>12510</v>
      </c>
      <c r="W10" s="280">
        <f>'Каникулы в горах |COMMISSION'!W10</f>
        <v>10800</v>
      </c>
      <c r="X10" s="280">
        <f>'Каникулы в горах |COMMISSION'!X10</f>
        <v>10800</v>
      </c>
      <c r="Y10" s="280">
        <f>'Каникулы в горах |COMMISSION'!Y10</f>
        <v>9540</v>
      </c>
      <c r="Z10" s="280">
        <f>'Каникулы в горах |COMMISSION'!Z10</f>
        <v>9540</v>
      </c>
      <c r="AA10" s="280">
        <f>'Каникулы в горах |COMMISSION'!AA10</f>
        <v>9540</v>
      </c>
      <c r="AB10" s="280">
        <f>'Каникулы в горах |COMMISSION'!AB10</f>
        <v>9540</v>
      </c>
      <c r="AC10" s="280">
        <f>'Каникулы в горах |COMMISSION'!AC10</f>
        <v>9540</v>
      </c>
      <c r="AD10" s="280">
        <f>'Каникулы в горах |COMMISSION'!AD10</f>
        <v>10170</v>
      </c>
      <c r="AE10" s="280">
        <f>'Каникулы в горах |COMMISSION'!AE10</f>
        <v>10170</v>
      </c>
    </row>
    <row r="11" spans="1:31" x14ac:dyDescent="0.2">
      <c r="A11" s="74">
        <v>2</v>
      </c>
      <c r="B11" s="280">
        <f>'Каникулы в горах |COMMISSION'!B11</f>
        <v>18540</v>
      </c>
      <c r="C11" s="280">
        <f>'Каникулы в горах |COMMISSION'!C11</f>
        <v>18540</v>
      </c>
      <c r="D11" s="280">
        <f>'Каникулы в горах |COMMISSION'!D11</f>
        <v>18540</v>
      </c>
      <c r="E11" s="280">
        <f>'Каникулы в горах |COMMISSION'!E11</f>
        <v>16380</v>
      </c>
      <c r="F11" s="280">
        <f>'Каникулы в горах |COMMISSION'!F11</f>
        <v>12510</v>
      </c>
      <c r="G11" s="280">
        <f>'Каникулы в горах |COMMISSION'!G11</f>
        <v>13140</v>
      </c>
      <c r="H11" s="280">
        <f>'Каникулы в горах |COMMISSION'!H11</f>
        <v>12510</v>
      </c>
      <c r="I11" s="280">
        <f>'Каникулы в горах |COMMISSION'!I11</f>
        <v>14220</v>
      </c>
      <c r="J11" s="280">
        <f>'Каникулы в горах |COMMISSION'!J11</f>
        <v>14220</v>
      </c>
      <c r="K11" s="280">
        <f>'Каникулы в горах |COMMISSION'!K11</f>
        <v>11250</v>
      </c>
      <c r="L11" s="280">
        <f>'Каникулы в горах |COMMISSION'!L11</f>
        <v>11250</v>
      </c>
      <c r="M11" s="280">
        <f>'Каникулы в горах |COMMISSION'!M11</f>
        <v>11250</v>
      </c>
      <c r="N11" s="280">
        <f>'Каникулы в горах |COMMISSION'!N11</f>
        <v>11880</v>
      </c>
      <c r="O11" s="280">
        <f>'Каникулы в горах |COMMISSION'!O11</f>
        <v>11250</v>
      </c>
      <c r="P11" s="280">
        <f>'Каникулы в горах |COMMISSION'!P11</f>
        <v>11880</v>
      </c>
      <c r="Q11" s="280">
        <f>'Каникулы в горах |COMMISSION'!Q11</f>
        <v>11880</v>
      </c>
      <c r="R11" s="280">
        <f>'Каникулы в горах |COMMISSION'!R11</f>
        <v>12510</v>
      </c>
      <c r="S11" s="280">
        <f>'Каникулы в горах |COMMISSION'!S11</f>
        <v>13140</v>
      </c>
      <c r="T11" s="280">
        <f>'Каникулы в горах |COMMISSION'!T11</f>
        <v>13140</v>
      </c>
      <c r="U11" s="280">
        <f>'Каникулы в горах |COMMISSION'!U11</f>
        <v>14220</v>
      </c>
      <c r="V11" s="280">
        <f>'Каникулы в горах |COMMISSION'!V11</f>
        <v>14220</v>
      </c>
      <c r="W11" s="280">
        <f>'Каникулы в горах |COMMISSION'!W11</f>
        <v>12510</v>
      </c>
      <c r="X11" s="280">
        <f>'Каникулы в горах |COMMISSION'!X11</f>
        <v>12510</v>
      </c>
      <c r="Y11" s="280">
        <f>'Каникулы в горах |COMMISSION'!Y11</f>
        <v>11250</v>
      </c>
      <c r="Z11" s="280">
        <f>'Каникулы в горах |COMMISSION'!Z11</f>
        <v>11250</v>
      </c>
      <c r="AA11" s="280">
        <f>'Каникулы в горах |COMMISSION'!AA11</f>
        <v>11250</v>
      </c>
      <c r="AB11" s="280">
        <f>'Каникулы в горах |COMMISSION'!AB11</f>
        <v>11250</v>
      </c>
      <c r="AC11" s="280">
        <f>'Каникулы в горах |COMMISSION'!AC11</f>
        <v>11250</v>
      </c>
      <c r="AD11" s="280">
        <f>'Каникулы в горах |COMMISSION'!AD11</f>
        <v>11880</v>
      </c>
      <c r="AE11" s="280">
        <f>'Каникулы в горах |COMMISSION'!AE11</f>
        <v>11880</v>
      </c>
    </row>
    <row r="12" spans="1:31" x14ac:dyDescent="0.2">
      <c r="A12" s="86" t="s">
        <v>134</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row>
    <row r="13" spans="1:31" x14ac:dyDescent="0.2">
      <c r="A13" s="87">
        <v>1</v>
      </c>
      <c r="B13" s="280">
        <f>'Каникулы в горах |COMMISSION'!B13</f>
        <v>23130</v>
      </c>
      <c r="C13" s="280">
        <f>'Каникулы в горах |COMMISSION'!C13</f>
        <v>23130</v>
      </c>
      <c r="D13" s="280">
        <f>'Каникулы в горах |COMMISSION'!D13</f>
        <v>23130</v>
      </c>
      <c r="E13" s="280">
        <f>'Каникулы в горах |COMMISSION'!E13</f>
        <v>20970</v>
      </c>
      <c r="F13" s="280">
        <f>'Каникулы в горах |COMMISSION'!F13</f>
        <v>17100</v>
      </c>
      <c r="G13" s="280">
        <f>'Каникулы в горах |COMMISSION'!G13</f>
        <v>17730</v>
      </c>
      <c r="H13" s="280">
        <f>'Каникулы в горах |COMMISSION'!H13</f>
        <v>17100</v>
      </c>
      <c r="I13" s="280">
        <f>'Каникулы в горах |COMMISSION'!I13</f>
        <v>18810</v>
      </c>
      <c r="J13" s="280">
        <f>'Каникулы в горах |COMMISSION'!J13</f>
        <v>18810</v>
      </c>
      <c r="K13" s="280">
        <f>'Каникулы в горах |COMMISSION'!K13</f>
        <v>15840</v>
      </c>
      <c r="L13" s="280">
        <f>'Каникулы в горах |COMMISSION'!L13</f>
        <v>15840</v>
      </c>
      <c r="M13" s="280">
        <f>'Каникулы в горах |COMMISSION'!M13</f>
        <v>15840</v>
      </c>
      <c r="N13" s="280">
        <f>'Каникулы в горах |COMMISSION'!N13</f>
        <v>16470</v>
      </c>
      <c r="O13" s="280">
        <f>'Каникулы в горах |COMMISSION'!O13</f>
        <v>15840</v>
      </c>
      <c r="P13" s="280">
        <f>'Каникулы в горах |COMMISSION'!P13</f>
        <v>16470</v>
      </c>
      <c r="Q13" s="280">
        <f>'Каникулы в горах |COMMISSION'!Q13</f>
        <v>16470</v>
      </c>
      <c r="R13" s="280">
        <f>'Каникулы в горах |COMMISSION'!R13</f>
        <v>17100</v>
      </c>
      <c r="S13" s="280">
        <f>'Каникулы в горах |COMMISSION'!S13</f>
        <v>17730</v>
      </c>
      <c r="T13" s="280">
        <f>'Каникулы в горах |COMMISSION'!T13</f>
        <v>17730</v>
      </c>
      <c r="U13" s="280">
        <f>'Каникулы в горах |COMMISSION'!U13</f>
        <v>18810</v>
      </c>
      <c r="V13" s="280">
        <f>'Каникулы в горах |COMMISSION'!V13</f>
        <v>18810</v>
      </c>
      <c r="W13" s="280">
        <f>'Каникулы в горах |COMMISSION'!W13</f>
        <v>17100</v>
      </c>
      <c r="X13" s="280">
        <f>'Каникулы в горах |COMMISSION'!X13</f>
        <v>17100</v>
      </c>
      <c r="Y13" s="280">
        <f>'Каникулы в горах |COMMISSION'!Y13</f>
        <v>15840</v>
      </c>
      <c r="Z13" s="280">
        <f>'Каникулы в горах |COMMISSION'!Z13</f>
        <v>15840</v>
      </c>
      <c r="AA13" s="280">
        <f>'Каникулы в горах |COMMISSION'!AA13</f>
        <v>15840</v>
      </c>
      <c r="AB13" s="280">
        <f>'Каникулы в горах |COMMISSION'!AB13</f>
        <v>15840</v>
      </c>
      <c r="AC13" s="280">
        <f>'Каникулы в горах |COMMISSION'!AC13</f>
        <v>15840</v>
      </c>
      <c r="AD13" s="280">
        <f>'Каникулы в горах |COMMISSION'!AD13</f>
        <v>16470</v>
      </c>
      <c r="AE13" s="280">
        <f>'Каникулы в горах |COMMISSION'!AE13</f>
        <v>16470</v>
      </c>
    </row>
    <row r="14" spans="1:31" x14ac:dyDescent="0.2">
      <c r="A14" s="87">
        <v>2</v>
      </c>
      <c r="B14" s="280">
        <f>'Каникулы в горах |COMMISSION'!B14</f>
        <v>24840</v>
      </c>
      <c r="C14" s="280">
        <f>'Каникулы в горах |COMMISSION'!C14</f>
        <v>24840</v>
      </c>
      <c r="D14" s="280">
        <f>'Каникулы в горах |COMMISSION'!D14</f>
        <v>24840</v>
      </c>
      <c r="E14" s="280">
        <f>'Каникулы в горах |COMMISSION'!E14</f>
        <v>22680</v>
      </c>
      <c r="F14" s="280">
        <f>'Каникулы в горах |COMMISSION'!F14</f>
        <v>18810</v>
      </c>
      <c r="G14" s="280">
        <f>'Каникулы в горах |COMMISSION'!G14</f>
        <v>19440</v>
      </c>
      <c r="H14" s="280">
        <f>'Каникулы в горах |COMMISSION'!H14</f>
        <v>18810</v>
      </c>
      <c r="I14" s="280">
        <f>'Каникулы в горах |COMMISSION'!I14</f>
        <v>20520</v>
      </c>
      <c r="J14" s="280">
        <f>'Каникулы в горах |COMMISSION'!J14</f>
        <v>20520</v>
      </c>
      <c r="K14" s="280">
        <f>'Каникулы в горах |COMMISSION'!K14</f>
        <v>17550</v>
      </c>
      <c r="L14" s="280">
        <f>'Каникулы в горах |COMMISSION'!L14</f>
        <v>17550</v>
      </c>
      <c r="M14" s="280">
        <f>'Каникулы в горах |COMMISSION'!M14</f>
        <v>17550</v>
      </c>
      <c r="N14" s="280">
        <f>'Каникулы в горах |COMMISSION'!N14</f>
        <v>18180</v>
      </c>
      <c r="O14" s="280">
        <f>'Каникулы в горах |COMMISSION'!O14</f>
        <v>17550</v>
      </c>
      <c r="P14" s="280">
        <f>'Каникулы в горах |COMMISSION'!P14</f>
        <v>18180</v>
      </c>
      <c r="Q14" s="280">
        <f>'Каникулы в горах |COMMISSION'!Q14</f>
        <v>18180</v>
      </c>
      <c r="R14" s="280">
        <f>'Каникулы в горах |COMMISSION'!R14</f>
        <v>18810</v>
      </c>
      <c r="S14" s="280">
        <f>'Каникулы в горах |COMMISSION'!S14</f>
        <v>19440</v>
      </c>
      <c r="T14" s="280">
        <f>'Каникулы в горах |COMMISSION'!T14</f>
        <v>19440</v>
      </c>
      <c r="U14" s="280">
        <f>'Каникулы в горах |COMMISSION'!U14</f>
        <v>20520</v>
      </c>
      <c r="V14" s="280">
        <f>'Каникулы в горах |COMMISSION'!V14</f>
        <v>20520</v>
      </c>
      <c r="W14" s="280">
        <f>'Каникулы в горах |COMMISSION'!W14</f>
        <v>18810</v>
      </c>
      <c r="X14" s="280">
        <f>'Каникулы в горах |COMMISSION'!X14</f>
        <v>18810</v>
      </c>
      <c r="Y14" s="280">
        <f>'Каникулы в горах |COMMISSION'!Y14</f>
        <v>17550</v>
      </c>
      <c r="Z14" s="280">
        <f>'Каникулы в горах |COMMISSION'!Z14</f>
        <v>17550</v>
      </c>
      <c r="AA14" s="280">
        <f>'Каникулы в горах |COMMISSION'!AA14</f>
        <v>17550</v>
      </c>
      <c r="AB14" s="280">
        <f>'Каникулы в горах |COMMISSION'!AB14</f>
        <v>17550</v>
      </c>
      <c r="AC14" s="280">
        <f>'Каникулы в горах |COMMISSION'!AC14</f>
        <v>17550</v>
      </c>
      <c r="AD14" s="280">
        <f>'Каникулы в горах |COMMISSION'!AD14</f>
        <v>18180</v>
      </c>
      <c r="AE14" s="280">
        <f>'Каникулы в горах |COMMISSION'!AE14</f>
        <v>18180</v>
      </c>
    </row>
    <row r="15" spans="1:31" x14ac:dyDescent="0.2">
      <c r="A15" s="86" t="s">
        <v>136</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row>
    <row r="16" spans="1:31" x14ac:dyDescent="0.2">
      <c r="A16" s="87">
        <v>1</v>
      </c>
      <c r="B16" s="280">
        <f>'Каникулы в горах |COMMISSION'!B16</f>
        <v>27630</v>
      </c>
      <c r="C16" s="280">
        <f>'Каникулы в горах |COMMISSION'!C16</f>
        <v>27630</v>
      </c>
      <c r="D16" s="280">
        <f>'Каникулы в горах |COMMISSION'!D16</f>
        <v>27630</v>
      </c>
      <c r="E16" s="280">
        <f>'Каникулы в горах |COMMISSION'!E16</f>
        <v>25470</v>
      </c>
      <c r="F16" s="280">
        <f>'Каникулы в горах |COMMISSION'!F16</f>
        <v>21600</v>
      </c>
      <c r="G16" s="280">
        <f>'Каникулы в горах |COMMISSION'!G16</f>
        <v>22230</v>
      </c>
      <c r="H16" s="280">
        <f>'Каникулы в горах |COMMISSION'!H16</f>
        <v>21600</v>
      </c>
      <c r="I16" s="280">
        <f>'Каникулы в горах |COMMISSION'!I16</f>
        <v>23310</v>
      </c>
      <c r="J16" s="280">
        <f>'Каникулы в горах |COMMISSION'!J16</f>
        <v>23310</v>
      </c>
      <c r="K16" s="280">
        <f>'Каникулы в горах |COMMISSION'!K16</f>
        <v>20340</v>
      </c>
      <c r="L16" s="280">
        <f>'Каникулы в горах |COMMISSION'!L16</f>
        <v>20340</v>
      </c>
      <c r="M16" s="280">
        <f>'Каникулы в горах |COMMISSION'!M16</f>
        <v>20340</v>
      </c>
      <c r="N16" s="280">
        <f>'Каникулы в горах |COMMISSION'!N16</f>
        <v>20970</v>
      </c>
      <c r="O16" s="280">
        <f>'Каникулы в горах |COMMISSION'!O16</f>
        <v>20340</v>
      </c>
      <c r="P16" s="280">
        <f>'Каникулы в горах |COMMISSION'!P16</f>
        <v>20970</v>
      </c>
      <c r="Q16" s="280">
        <f>'Каникулы в горах |COMMISSION'!Q16</f>
        <v>20970</v>
      </c>
      <c r="R16" s="280">
        <f>'Каникулы в горах |COMMISSION'!R16</f>
        <v>21600</v>
      </c>
      <c r="S16" s="280">
        <f>'Каникулы в горах |COMMISSION'!S16</f>
        <v>22230</v>
      </c>
      <c r="T16" s="280">
        <f>'Каникулы в горах |COMMISSION'!T16</f>
        <v>22230</v>
      </c>
      <c r="U16" s="280">
        <f>'Каникулы в горах |COMMISSION'!U16</f>
        <v>23310</v>
      </c>
      <c r="V16" s="280">
        <f>'Каникулы в горах |COMMISSION'!V16</f>
        <v>23310</v>
      </c>
      <c r="W16" s="280">
        <f>'Каникулы в горах |COMMISSION'!W16</f>
        <v>21600</v>
      </c>
      <c r="X16" s="280">
        <f>'Каникулы в горах |COMMISSION'!X16</f>
        <v>21600</v>
      </c>
      <c r="Y16" s="280">
        <f>'Каникулы в горах |COMMISSION'!Y16</f>
        <v>20340</v>
      </c>
      <c r="Z16" s="280">
        <f>'Каникулы в горах |COMMISSION'!Z16</f>
        <v>20340</v>
      </c>
      <c r="AA16" s="280">
        <f>'Каникулы в горах |COMMISSION'!AA16</f>
        <v>20340</v>
      </c>
      <c r="AB16" s="280">
        <f>'Каникулы в горах |COMMISSION'!AB16</f>
        <v>20340</v>
      </c>
      <c r="AC16" s="280">
        <f>'Каникулы в горах |COMMISSION'!AC16</f>
        <v>20340</v>
      </c>
      <c r="AD16" s="280">
        <f>'Каникулы в горах |COMMISSION'!AD16</f>
        <v>20970</v>
      </c>
      <c r="AE16" s="280">
        <f>'Каникулы в горах |COMMISSION'!AE16</f>
        <v>20970</v>
      </c>
    </row>
    <row r="17" spans="1:31" x14ac:dyDescent="0.2">
      <c r="A17" s="87">
        <v>2</v>
      </c>
      <c r="B17" s="280">
        <f>'Каникулы в горах |COMMISSION'!B17</f>
        <v>29340</v>
      </c>
      <c r="C17" s="280">
        <f>'Каникулы в горах |COMMISSION'!C17</f>
        <v>29340</v>
      </c>
      <c r="D17" s="280">
        <f>'Каникулы в горах |COMMISSION'!D17</f>
        <v>29340</v>
      </c>
      <c r="E17" s="280">
        <f>'Каникулы в горах |COMMISSION'!E17</f>
        <v>27180</v>
      </c>
      <c r="F17" s="280">
        <f>'Каникулы в горах |COMMISSION'!F17</f>
        <v>23310</v>
      </c>
      <c r="G17" s="280">
        <f>'Каникулы в горах |COMMISSION'!G17</f>
        <v>23940</v>
      </c>
      <c r="H17" s="280">
        <f>'Каникулы в горах |COMMISSION'!H17</f>
        <v>23310</v>
      </c>
      <c r="I17" s="280">
        <f>'Каникулы в горах |COMMISSION'!I17</f>
        <v>25020</v>
      </c>
      <c r="J17" s="280">
        <f>'Каникулы в горах |COMMISSION'!J17</f>
        <v>25020</v>
      </c>
      <c r="K17" s="280">
        <f>'Каникулы в горах |COMMISSION'!K17</f>
        <v>22050</v>
      </c>
      <c r="L17" s="280">
        <f>'Каникулы в горах |COMMISSION'!L17</f>
        <v>22050</v>
      </c>
      <c r="M17" s="280">
        <f>'Каникулы в горах |COMMISSION'!M17</f>
        <v>22050</v>
      </c>
      <c r="N17" s="280">
        <f>'Каникулы в горах |COMMISSION'!N17</f>
        <v>22680</v>
      </c>
      <c r="O17" s="280">
        <f>'Каникулы в горах |COMMISSION'!O17</f>
        <v>22050</v>
      </c>
      <c r="P17" s="280">
        <f>'Каникулы в горах |COMMISSION'!P17</f>
        <v>22680</v>
      </c>
      <c r="Q17" s="280">
        <f>'Каникулы в горах |COMMISSION'!Q17</f>
        <v>22680</v>
      </c>
      <c r="R17" s="280">
        <f>'Каникулы в горах |COMMISSION'!R17</f>
        <v>23310</v>
      </c>
      <c r="S17" s="280">
        <f>'Каникулы в горах |COMMISSION'!S17</f>
        <v>23940</v>
      </c>
      <c r="T17" s="280">
        <f>'Каникулы в горах |COMMISSION'!T17</f>
        <v>23940</v>
      </c>
      <c r="U17" s="280">
        <f>'Каникулы в горах |COMMISSION'!U17</f>
        <v>25020</v>
      </c>
      <c r="V17" s="280">
        <f>'Каникулы в горах |COMMISSION'!V17</f>
        <v>25020</v>
      </c>
      <c r="W17" s="280">
        <f>'Каникулы в горах |COMMISSION'!W17</f>
        <v>23310</v>
      </c>
      <c r="X17" s="280">
        <f>'Каникулы в горах |COMMISSION'!X17</f>
        <v>23310</v>
      </c>
      <c r="Y17" s="280">
        <f>'Каникулы в горах |COMMISSION'!Y17</f>
        <v>22050</v>
      </c>
      <c r="Z17" s="280">
        <f>'Каникулы в горах |COMMISSION'!Z17</f>
        <v>22050</v>
      </c>
      <c r="AA17" s="280">
        <f>'Каникулы в горах |COMMISSION'!AA17</f>
        <v>22050</v>
      </c>
      <c r="AB17" s="280">
        <f>'Каникулы в горах |COMMISSION'!AB17</f>
        <v>22050</v>
      </c>
      <c r="AC17" s="280">
        <f>'Каникулы в горах |COMMISSION'!AC17</f>
        <v>22050</v>
      </c>
      <c r="AD17" s="280">
        <f>'Каникулы в горах |COMMISSION'!AD17</f>
        <v>22680</v>
      </c>
      <c r="AE17" s="280">
        <f>'Каникулы в горах |COMMISSION'!AE17</f>
        <v>22680</v>
      </c>
    </row>
    <row r="18" spans="1:31" x14ac:dyDescent="0.2">
      <c r="A18" s="86" t="s">
        <v>138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row>
    <row r="19" spans="1:31" x14ac:dyDescent="0.2">
      <c r="A19" s="87" t="s">
        <v>78</v>
      </c>
      <c r="B19" s="280">
        <f>'Каникулы в горах |COMMISSION'!B19</f>
        <v>48240</v>
      </c>
      <c r="C19" s="280">
        <f>'Каникулы в горах |COMMISSION'!C19</f>
        <v>48240</v>
      </c>
      <c r="D19" s="280">
        <f>'Каникулы в горах |COMMISSION'!D19</f>
        <v>48240</v>
      </c>
      <c r="E19" s="280">
        <f>'Каникулы в горах |COMMISSION'!E19</f>
        <v>46080</v>
      </c>
      <c r="F19" s="280">
        <f>'Каникулы в горах |COMMISSION'!F19</f>
        <v>42210</v>
      </c>
      <c r="G19" s="280">
        <f>'Каникулы в горах |COMMISSION'!G19</f>
        <v>42840</v>
      </c>
      <c r="H19" s="280">
        <f>'Каникулы в горах |COMMISSION'!H19</f>
        <v>42210</v>
      </c>
      <c r="I19" s="280">
        <f>'Каникулы в горах |COMMISSION'!I19</f>
        <v>43920</v>
      </c>
      <c r="J19" s="280">
        <f>'Каникулы в горах |COMMISSION'!J19</f>
        <v>43920</v>
      </c>
      <c r="K19" s="280">
        <f>'Каникулы в горах |COMMISSION'!K19</f>
        <v>40950</v>
      </c>
      <c r="L19" s="280">
        <f>'Каникулы в горах |COMMISSION'!L19</f>
        <v>40950</v>
      </c>
      <c r="M19" s="280">
        <f>'Каникулы в горах |COMMISSION'!M19</f>
        <v>40950</v>
      </c>
      <c r="N19" s="280">
        <f>'Каникулы в горах |COMMISSION'!N19</f>
        <v>41580</v>
      </c>
      <c r="O19" s="280">
        <f>'Каникулы в горах |COMMISSION'!O19</f>
        <v>40950</v>
      </c>
      <c r="P19" s="280">
        <f>'Каникулы в горах |COMMISSION'!P19</f>
        <v>41580</v>
      </c>
      <c r="Q19" s="280">
        <f>'Каникулы в горах |COMMISSION'!Q19</f>
        <v>41580</v>
      </c>
      <c r="R19" s="280">
        <f>'Каникулы в горах |COMMISSION'!R19</f>
        <v>42210</v>
      </c>
      <c r="S19" s="280">
        <f>'Каникулы в горах |COMMISSION'!S19</f>
        <v>42840</v>
      </c>
      <c r="T19" s="280">
        <f>'Каникулы в горах |COMMISSION'!T19</f>
        <v>42840</v>
      </c>
      <c r="U19" s="280">
        <f>'Каникулы в горах |COMMISSION'!U19</f>
        <v>43920</v>
      </c>
      <c r="V19" s="280">
        <f>'Каникулы в горах |COMMISSION'!V19</f>
        <v>43920</v>
      </c>
      <c r="W19" s="280">
        <f>'Каникулы в горах |COMMISSION'!W19</f>
        <v>42210</v>
      </c>
      <c r="X19" s="280">
        <f>'Каникулы в горах |COMMISSION'!X19</f>
        <v>42210</v>
      </c>
      <c r="Y19" s="280">
        <f>'Каникулы в горах |COMMISSION'!Y19</f>
        <v>40950</v>
      </c>
      <c r="Z19" s="280">
        <f>'Каникулы в горах |COMMISSION'!Z19</f>
        <v>40950</v>
      </c>
      <c r="AA19" s="280">
        <f>'Каникулы в горах |COMMISSION'!AA19</f>
        <v>40950</v>
      </c>
      <c r="AB19" s="280">
        <f>'Каникулы в горах |COMMISSION'!AB19</f>
        <v>40950</v>
      </c>
      <c r="AC19" s="280">
        <f>'Каникулы в горах |COMMISSION'!AC19</f>
        <v>40950</v>
      </c>
      <c r="AD19" s="280">
        <f>'Каникулы в горах |COMMISSION'!AD19</f>
        <v>41580</v>
      </c>
      <c r="AE19" s="280">
        <f>'Каникулы в горах |COMMISSION'!AE19</f>
        <v>41580</v>
      </c>
    </row>
    <row r="20" spans="1:31" x14ac:dyDescent="0.2">
      <c r="A20" s="86" t="s">
        <v>137</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row>
    <row r="21" spans="1:31" x14ac:dyDescent="0.2">
      <c r="A21" s="87" t="s">
        <v>67</v>
      </c>
      <c r="B21" s="280">
        <f>'Каникулы в горах |COMMISSION'!B21</f>
        <v>66240</v>
      </c>
      <c r="C21" s="280">
        <f>'Каникулы в горах |COMMISSION'!C21</f>
        <v>66240</v>
      </c>
      <c r="D21" s="280">
        <f>'Каникулы в горах |COMMISSION'!D21</f>
        <v>66240</v>
      </c>
      <c r="E21" s="280">
        <f>'Каникулы в горах |COMMISSION'!E21</f>
        <v>64080</v>
      </c>
      <c r="F21" s="280">
        <f>'Каникулы в горах |COMMISSION'!F21</f>
        <v>60210</v>
      </c>
      <c r="G21" s="280">
        <f>'Каникулы в горах |COMMISSION'!G21</f>
        <v>60840</v>
      </c>
      <c r="H21" s="280">
        <f>'Каникулы в горах |COMMISSION'!H21</f>
        <v>60210</v>
      </c>
      <c r="I21" s="280">
        <f>'Каникулы в горах |COMMISSION'!I21</f>
        <v>61920</v>
      </c>
      <c r="J21" s="280">
        <f>'Каникулы в горах |COMMISSION'!J21</f>
        <v>61920</v>
      </c>
      <c r="K21" s="280">
        <f>'Каникулы в горах |COMMISSION'!K21</f>
        <v>58950</v>
      </c>
      <c r="L21" s="280">
        <f>'Каникулы в горах |COMMISSION'!L21</f>
        <v>58950</v>
      </c>
      <c r="M21" s="280">
        <f>'Каникулы в горах |COMMISSION'!M21</f>
        <v>58950</v>
      </c>
      <c r="N21" s="280">
        <f>'Каникулы в горах |COMMISSION'!N21</f>
        <v>59580</v>
      </c>
      <c r="O21" s="280">
        <f>'Каникулы в горах |COMMISSION'!O21</f>
        <v>58950</v>
      </c>
      <c r="P21" s="280">
        <f>'Каникулы в горах |COMMISSION'!P21</f>
        <v>59580</v>
      </c>
      <c r="Q21" s="280">
        <f>'Каникулы в горах |COMMISSION'!Q21</f>
        <v>59580</v>
      </c>
      <c r="R21" s="280">
        <f>'Каникулы в горах |COMMISSION'!R21</f>
        <v>60210</v>
      </c>
      <c r="S21" s="280">
        <f>'Каникулы в горах |COMMISSION'!S21</f>
        <v>60840</v>
      </c>
      <c r="T21" s="280">
        <f>'Каникулы в горах |COMMISSION'!T21</f>
        <v>60840</v>
      </c>
      <c r="U21" s="280">
        <f>'Каникулы в горах |COMMISSION'!U21</f>
        <v>61920</v>
      </c>
      <c r="V21" s="280">
        <f>'Каникулы в горах |COMMISSION'!V21</f>
        <v>61920</v>
      </c>
      <c r="W21" s="280">
        <f>'Каникулы в горах |COMMISSION'!W21</f>
        <v>60210</v>
      </c>
      <c r="X21" s="280">
        <f>'Каникулы в горах |COMMISSION'!X21</f>
        <v>60210</v>
      </c>
      <c r="Y21" s="280">
        <f>'Каникулы в горах |COMMISSION'!Y21</f>
        <v>58950</v>
      </c>
      <c r="Z21" s="280">
        <f>'Каникулы в горах |COMMISSION'!Z21</f>
        <v>58950</v>
      </c>
      <c r="AA21" s="280">
        <f>'Каникулы в горах |COMMISSION'!AA21</f>
        <v>58950</v>
      </c>
      <c r="AB21" s="280">
        <f>'Каникулы в горах |COMMISSION'!AB21</f>
        <v>58950</v>
      </c>
      <c r="AC21" s="280">
        <f>'Каникулы в горах |COMMISSION'!AC21</f>
        <v>58950</v>
      </c>
      <c r="AD21" s="280">
        <f>'Каникулы в горах |COMMISSION'!AD21</f>
        <v>59580</v>
      </c>
      <c r="AE21" s="280">
        <f>'Каникулы в горах |COMMISSION'!AE21</f>
        <v>59580</v>
      </c>
    </row>
    <row r="22" spans="1:31" x14ac:dyDescent="0.2">
      <c r="A22" s="147"/>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row>
    <row r="23" spans="1:31" ht="10.35" customHeight="1" x14ac:dyDescent="0.2">
      <c r="A23" s="147"/>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row>
    <row r="24" spans="1:31" ht="10.35" customHeight="1" x14ac:dyDescent="0.2">
      <c r="A24" s="96"/>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row>
    <row r="25" spans="1:31" ht="25.5" customHeight="1" x14ac:dyDescent="0.2">
      <c r="A25" s="146" t="s">
        <v>159</v>
      </c>
      <c r="B25" s="321">
        <f t="shared" ref="B25:AE25" si="0">B4</f>
        <v>45961</v>
      </c>
      <c r="C25" s="321">
        <f t="shared" si="0"/>
        <v>45962</v>
      </c>
      <c r="D25" s="321">
        <f t="shared" si="0"/>
        <v>45963</v>
      </c>
      <c r="E25" s="321">
        <f t="shared" si="0"/>
        <v>45964</v>
      </c>
      <c r="F25" s="321">
        <f t="shared" si="0"/>
        <v>45965</v>
      </c>
      <c r="G25" s="321">
        <f t="shared" si="0"/>
        <v>45966</v>
      </c>
      <c r="H25" s="321">
        <f t="shared" si="0"/>
        <v>45967</v>
      </c>
      <c r="I25" s="321">
        <f t="shared" si="0"/>
        <v>45968</v>
      </c>
      <c r="J25" s="321">
        <f t="shared" si="0"/>
        <v>45969</v>
      </c>
      <c r="K25" s="321">
        <f t="shared" si="0"/>
        <v>45970</v>
      </c>
      <c r="L25" s="321">
        <f t="shared" si="0"/>
        <v>45971</v>
      </c>
      <c r="M25" s="321">
        <f t="shared" si="0"/>
        <v>45972</v>
      </c>
      <c r="N25" s="321">
        <f t="shared" si="0"/>
        <v>45973</v>
      </c>
      <c r="O25" s="321">
        <f t="shared" si="0"/>
        <v>45974</v>
      </c>
      <c r="P25" s="321">
        <f t="shared" si="0"/>
        <v>45975</v>
      </c>
      <c r="Q25" s="321">
        <f t="shared" si="0"/>
        <v>45976</v>
      </c>
      <c r="R25" s="321">
        <f t="shared" si="0"/>
        <v>45977</v>
      </c>
      <c r="S25" s="321">
        <f t="shared" si="0"/>
        <v>45978</v>
      </c>
      <c r="T25" s="321">
        <f t="shared" si="0"/>
        <v>45979</v>
      </c>
      <c r="U25" s="321">
        <f t="shared" si="0"/>
        <v>45980</v>
      </c>
      <c r="V25" s="321">
        <f t="shared" si="0"/>
        <v>45981</v>
      </c>
      <c r="W25" s="321">
        <f t="shared" si="0"/>
        <v>45982</v>
      </c>
      <c r="X25" s="321">
        <f t="shared" si="0"/>
        <v>45983</v>
      </c>
      <c r="Y25" s="321">
        <f t="shared" si="0"/>
        <v>45984</v>
      </c>
      <c r="Z25" s="321">
        <f t="shared" si="0"/>
        <v>45985</v>
      </c>
      <c r="AA25" s="321">
        <f t="shared" si="0"/>
        <v>45986</v>
      </c>
      <c r="AB25" s="321">
        <f t="shared" si="0"/>
        <v>45987</v>
      </c>
      <c r="AC25" s="321">
        <f t="shared" si="0"/>
        <v>45988</v>
      </c>
      <c r="AD25" s="321">
        <f t="shared" si="0"/>
        <v>45989</v>
      </c>
      <c r="AE25" s="321">
        <f t="shared" si="0"/>
        <v>45990</v>
      </c>
    </row>
    <row r="26" spans="1:31" s="34" customFormat="1" ht="24.6" customHeight="1" x14ac:dyDescent="0.2">
      <c r="A26" s="67" t="s">
        <v>124</v>
      </c>
      <c r="B26" s="321">
        <f t="shared" ref="B26:AE26" si="1">B5</f>
        <v>45961</v>
      </c>
      <c r="C26" s="321">
        <f t="shared" si="1"/>
        <v>45962</v>
      </c>
      <c r="D26" s="321">
        <f t="shared" si="1"/>
        <v>45963</v>
      </c>
      <c r="E26" s="321">
        <f t="shared" si="1"/>
        <v>45964</v>
      </c>
      <c r="F26" s="321">
        <f t="shared" si="1"/>
        <v>45965</v>
      </c>
      <c r="G26" s="321">
        <f t="shared" si="1"/>
        <v>45966</v>
      </c>
      <c r="H26" s="321">
        <f t="shared" si="1"/>
        <v>45967</v>
      </c>
      <c r="I26" s="321">
        <f t="shared" si="1"/>
        <v>45968</v>
      </c>
      <c r="J26" s="321">
        <f t="shared" si="1"/>
        <v>45969</v>
      </c>
      <c r="K26" s="321">
        <f t="shared" si="1"/>
        <v>45970</v>
      </c>
      <c r="L26" s="321">
        <f t="shared" si="1"/>
        <v>45971</v>
      </c>
      <c r="M26" s="321">
        <f t="shared" si="1"/>
        <v>45972</v>
      </c>
      <c r="N26" s="321">
        <f t="shared" si="1"/>
        <v>45973</v>
      </c>
      <c r="O26" s="321">
        <f t="shared" si="1"/>
        <v>45974</v>
      </c>
      <c r="P26" s="321">
        <f t="shared" si="1"/>
        <v>45975</v>
      </c>
      <c r="Q26" s="321">
        <f t="shared" si="1"/>
        <v>45976</v>
      </c>
      <c r="R26" s="321">
        <f t="shared" si="1"/>
        <v>45977</v>
      </c>
      <c r="S26" s="321">
        <f t="shared" si="1"/>
        <v>45978</v>
      </c>
      <c r="T26" s="321">
        <f t="shared" si="1"/>
        <v>45979</v>
      </c>
      <c r="U26" s="321">
        <f t="shared" si="1"/>
        <v>45980</v>
      </c>
      <c r="V26" s="321">
        <f t="shared" si="1"/>
        <v>45981</v>
      </c>
      <c r="W26" s="321">
        <f t="shared" si="1"/>
        <v>45982</v>
      </c>
      <c r="X26" s="321">
        <f t="shared" si="1"/>
        <v>45983</v>
      </c>
      <c r="Y26" s="321">
        <f t="shared" si="1"/>
        <v>45984</v>
      </c>
      <c r="Z26" s="321">
        <f t="shared" si="1"/>
        <v>45985</v>
      </c>
      <c r="AA26" s="321">
        <f t="shared" si="1"/>
        <v>45986</v>
      </c>
      <c r="AB26" s="321">
        <f t="shared" si="1"/>
        <v>45987</v>
      </c>
      <c r="AC26" s="321">
        <f t="shared" si="1"/>
        <v>45988</v>
      </c>
      <c r="AD26" s="321">
        <f t="shared" si="1"/>
        <v>45989</v>
      </c>
      <c r="AE26" s="321">
        <f t="shared" si="1"/>
        <v>45990</v>
      </c>
    </row>
    <row r="27" spans="1:31" x14ac:dyDescent="0.2">
      <c r="A27" s="86" t="s">
        <v>135</v>
      </c>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row>
    <row r="28" spans="1:31" x14ac:dyDescent="0.2">
      <c r="A28" s="87">
        <v>1</v>
      </c>
      <c r="B28" s="280">
        <f t="shared" ref="B28:AE28" si="2">ROUND(B7*0.85,)</f>
        <v>12776</v>
      </c>
      <c r="C28" s="280">
        <f t="shared" si="2"/>
        <v>12776</v>
      </c>
      <c r="D28" s="280">
        <f t="shared" si="2"/>
        <v>12776</v>
      </c>
      <c r="E28" s="280">
        <f t="shared" si="2"/>
        <v>10940</v>
      </c>
      <c r="F28" s="280">
        <f t="shared" si="2"/>
        <v>7650</v>
      </c>
      <c r="G28" s="280">
        <f t="shared" si="2"/>
        <v>8186</v>
      </c>
      <c r="H28" s="280">
        <f t="shared" si="2"/>
        <v>7650</v>
      </c>
      <c r="I28" s="280">
        <f t="shared" si="2"/>
        <v>9104</v>
      </c>
      <c r="J28" s="280">
        <f t="shared" si="2"/>
        <v>9104</v>
      </c>
      <c r="K28" s="280">
        <f t="shared" si="2"/>
        <v>6579</v>
      </c>
      <c r="L28" s="280">
        <f t="shared" si="2"/>
        <v>6579</v>
      </c>
      <c r="M28" s="280">
        <f t="shared" si="2"/>
        <v>6579</v>
      </c>
      <c r="N28" s="280">
        <f t="shared" si="2"/>
        <v>7115</v>
      </c>
      <c r="O28" s="280">
        <f t="shared" si="2"/>
        <v>6579</v>
      </c>
      <c r="P28" s="280">
        <f t="shared" si="2"/>
        <v>7115</v>
      </c>
      <c r="Q28" s="280">
        <f t="shared" si="2"/>
        <v>7115</v>
      </c>
      <c r="R28" s="280">
        <f t="shared" si="2"/>
        <v>7650</v>
      </c>
      <c r="S28" s="280">
        <f t="shared" si="2"/>
        <v>8186</v>
      </c>
      <c r="T28" s="280">
        <f t="shared" si="2"/>
        <v>8186</v>
      </c>
      <c r="U28" s="280">
        <f t="shared" si="2"/>
        <v>9104</v>
      </c>
      <c r="V28" s="280">
        <f t="shared" si="2"/>
        <v>9104</v>
      </c>
      <c r="W28" s="280">
        <f t="shared" si="2"/>
        <v>7650</v>
      </c>
      <c r="X28" s="280">
        <f t="shared" si="2"/>
        <v>7650</v>
      </c>
      <c r="Y28" s="280">
        <f t="shared" si="2"/>
        <v>6579</v>
      </c>
      <c r="Z28" s="280">
        <f t="shared" si="2"/>
        <v>6579</v>
      </c>
      <c r="AA28" s="280">
        <f t="shared" si="2"/>
        <v>6579</v>
      </c>
      <c r="AB28" s="280">
        <f t="shared" si="2"/>
        <v>6579</v>
      </c>
      <c r="AC28" s="280">
        <f t="shared" si="2"/>
        <v>6579</v>
      </c>
      <c r="AD28" s="280">
        <f t="shared" si="2"/>
        <v>7115</v>
      </c>
      <c r="AE28" s="280">
        <f t="shared" si="2"/>
        <v>7115</v>
      </c>
    </row>
    <row r="29" spans="1:31" x14ac:dyDescent="0.2">
      <c r="A29" s="87">
        <v>2</v>
      </c>
      <c r="B29" s="280">
        <f t="shared" ref="B29:AE29" si="3">ROUND(B8*0.85,)</f>
        <v>14229</v>
      </c>
      <c r="C29" s="280">
        <f t="shared" si="3"/>
        <v>14229</v>
      </c>
      <c r="D29" s="280">
        <f t="shared" si="3"/>
        <v>14229</v>
      </c>
      <c r="E29" s="280">
        <f t="shared" si="3"/>
        <v>12393</v>
      </c>
      <c r="F29" s="280">
        <f t="shared" si="3"/>
        <v>9104</v>
      </c>
      <c r="G29" s="280">
        <f t="shared" si="3"/>
        <v>9639</v>
      </c>
      <c r="H29" s="280">
        <f t="shared" si="3"/>
        <v>9104</v>
      </c>
      <c r="I29" s="280">
        <f t="shared" si="3"/>
        <v>10557</v>
      </c>
      <c r="J29" s="280">
        <f t="shared" si="3"/>
        <v>10557</v>
      </c>
      <c r="K29" s="280">
        <f t="shared" si="3"/>
        <v>8033</v>
      </c>
      <c r="L29" s="280">
        <f t="shared" si="3"/>
        <v>8033</v>
      </c>
      <c r="M29" s="280">
        <f t="shared" si="3"/>
        <v>8033</v>
      </c>
      <c r="N29" s="280">
        <f t="shared" si="3"/>
        <v>8568</v>
      </c>
      <c r="O29" s="280">
        <f t="shared" si="3"/>
        <v>8033</v>
      </c>
      <c r="P29" s="280">
        <f t="shared" si="3"/>
        <v>8568</v>
      </c>
      <c r="Q29" s="280">
        <f t="shared" si="3"/>
        <v>8568</v>
      </c>
      <c r="R29" s="280">
        <f t="shared" si="3"/>
        <v>9104</v>
      </c>
      <c r="S29" s="280">
        <f t="shared" si="3"/>
        <v>9639</v>
      </c>
      <c r="T29" s="280">
        <f t="shared" si="3"/>
        <v>9639</v>
      </c>
      <c r="U29" s="280">
        <f t="shared" si="3"/>
        <v>10557</v>
      </c>
      <c r="V29" s="280">
        <f t="shared" si="3"/>
        <v>10557</v>
      </c>
      <c r="W29" s="280">
        <f t="shared" si="3"/>
        <v>9104</v>
      </c>
      <c r="X29" s="280">
        <f t="shared" si="3"/>
        <v>9104</v>
      </c>
      <c r="Y29" s="280">
        <f t="shared" si="3"/>
        <v>8033</v>
      </c>
      <c r="Z29" s="280">
        <f t="shared" si="3"/>
        <v>8033</v>
      </c>
      <c r="AA29" s="280">
        <f t="shared" si="3"/>
        <v>8033</v>
      </c>
      <c r="AB29" s="280">
        <f t="shared" si="3"/>
        <v>8033</v>
      </c>
      <c r="AC29" s="280">
        <f t="shared" si="3"/>
        <v>8033</v>
      </c>
      <c r="AD29" s="280">
        <f t="shared" si="3"/>
        <v>8568</v>
      </c>
      <c r="AE29" s="280">
        <f t="shared" si="3"/>
        <v>8568</v>
      </c>
    </row>
    <row r="30" spans="1:31" x14ac:dyDescent="0.2">
      <c r="A30" s="95" t="s">
        <v>143</v>
      </c>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row>
    <row r="31" spans="1:31" x14ac:dyDescent="0.2">
      <c r="A31" s="87">
        <v>1</v>
      </c>
      <c r="B31" s="280">
        <f t="shared" ref="B31:AE31" si="4">ROUND(B10*0.85,)</f>
        <v>14306</v>
      </c>
      <c r="C31" s="280">
        <f t="shared" si="4"/>
        <v>14306</v>
      </c>
      <c r="D31" s="280">
        <f t="shared" si="4"/>
        <v>14306</v>
      </c>
      <c r="E31" s="280">
        <f t="shared" si="4"/>
        <v>12470</v>
      </c>
      <c r="F31" s="280">
        <f t="shared" si="4"/>
        <v>9180</v>
      </c>
      <c r="G31" s="280">
        <f t="shared" si="4"/>
        <v>9716</v>
      </c>
      <c r="H31" s="280">
        <f t="shared" si="4"/>
        <v>9180</v>
      </c>
      <c r="I31" s="280">
        <f t="shared" si="4"/>
        <v>10634</v>
      </c>
      <c r="J31" s="280">
        <f t="shared" si="4"/>
        <v>10634</v>
      </c>
      <c r="K31" s="280">
        <f t="shared" si="4"/>
        <v>8109</v>
      </c>
      <c r="L31" s="280">
        <f t="shared" si="4"/>
        <v>8109</v>
      </c>
      <c r="M31" s="280">
        <f t="shared" si="4"/>
        <v>8109</v>
      </c>
      <c r="N31" s="280">
        <f t="shared" si="4"/>
        <v>8645</v>
      </c>
      <c r="O31" s="280">
        <f t="shared" si="4"/>
        <v>8109</v>
      </c>
      <c r="P31" s="280">
        <f t="shared" si="4"/>
        <v>8645</v>
      </c>
      <c r="Q31" s="280">
        <f t="shared" si="4"/>
        <v>8645</v>
      </c>
      <c r="R31" s="280">
        <f t="shared" si="4"/>
        <v>9180</v>
      </c>
      <c r="S31" s="280">
        <f t="shared" si="4"/>
        <v>9716</v>
      </c>
      <c r="T31" s="280">
        <f t="shared" si="4"/>
        <v>9716</v>
      </c>
      <c r="U31" s="280">
        <f t="shared" si="4"/>
        <v>10634</v>
      </c>
      <c r="V31" s="280">
        <f t="shared" si="4"/>
        <v>10634</v>
      </c>
      <c r="W31" s="280">
        <f t="shared" si="4"/>
        <v>9180</v>
      </c>
      <c r="X31" s="280">
        <f t="shared" si="4"/>
        <v>9180</v>
      </c>
      <c r="Y31" s="280">
        <f t="shared" si="4"/>
        <v>8109</v>
      </c>
      <c r="Z31" s="280">
        <f t="shared" si="4"/>
        <v>8109</v>
      </c>
      <c r="AA31" s="280">
        <f t="shared" si="4"/>
        <v>8109</v>
      </c>
      <c r="AB31" s="280">
        <f t="shared" si="4"/>
        <v>8109</v>
      </c>
      <c r="AC31" s="280">
        <f t="shared" si="4"/>
        <v>8109</v>
      </c>
      <c r="AD31" s="280">
        <f t="shared" si="4"/>
        <v>8645</v>
      </c>
      <c r="AE31" s="280">
        <f t="shared" si="4"/>
        <v>8645</v>
      </c>
    </row>
    <row r="32" spans="1:31" x14ac:dyDescent="0.2">
      <c r="A32" s="87">
        <v>2</v>
      </c>
      <c r="B32" s="280">
        <f t="shared" ref="B32:AE32" si="5">ROUND(B11*0.85,)</f>
        <v>15759</v>
      </c>
      <c r="C32" s="280">
        <f t="shared" si="5"/>
        <v>15759</v>
      </c>
      <c r="D32" s="280">
        <f t="shared" si="5"/>
        <v>15759</v>
      </c>
      <c r="E32" s="280">
        <f t="shared" si="5"/>
        <v>13923</v>
      </c>
      <c r="F32" s="280">
        <f t="shared" si="5"/>
        <v>10634</v>
      </c>
      <c r="G32" s="280">
        <f t="shared" si="5"/>
        <v>11169</v>
      </c>
      <c r="H32" s="280">
        <f t="shared" si="5"/>
        <v>10634</v>
      </c>
      <c r="I32" s="280">
        <f t="shared" si="5"/>
        <v>12087</v>
      </c>
      <c r="J32" s="280">
        <f t="shared" si="5"/>
        <v>12087</v>
      </c>
      <c r="K32" s="280">
        <f t="shared" si="5"/>
        <v>9563</v>
      </c>
      <c r="L32" s="280">
        <f t="shared" si="5"/>
        <v>9563</v>
      </c>
      <c r="M32" s="280">
        <f t="shared" si="5"/>
        <v>9563</v>
      </c>
      <c r="N32" s="280">
        <f t="shared" si="5"/>
        <v>10098</v>
      </c>
      <c r="O32" s="280">
        <f t="shared" si="5"/>
        <v>9563</v>
      </c>
      <c r="P32" s="280">
        <f t="shared" si="5"/>
        <v>10098</v>
      </c>
      <c r="Q32" s="280">
        <f t="shared" si="5"/>
        <v>10098</v>
      </c>
      <c r="R32" s="280">
        <f t="shared" si="5"/>
        <v>10634</v>
      </c>
      <c r="S32" s="280">
        <f t="shared" si="5"/>
        <v>11169</v>
      </c>
      <c r="T32" s="280">
        <f t="shared" si="5"/>
        <v>11169</v>
      </c>
      <c r="U32" s="280">
        <f t="shared" si="5"/>
        <v>12087</v>
      </c>
      <c r="V32" s="280">
        <f t="shared" si="5"/>
        <v>12087</v>
      </c>
      <c r="W32" s="280">
        <f t="shared" si="5"/>
        <v>10634</v>
      </c>
      <c r="X32" s="280">
        <f t="shared" si="5"/>
        <v>10634</v>
      </c>
      <c r="Y32" s="280">
        <f t="shared" si="5"/>
        <v>9563</v>
      </c>
      <c r="Z32" s="280">
        <f t="shared" si="5"/>
        <v>9563</v>
      </c>
      <c r="AA32" s="280">
        <f t="shared" si="5"/>
        <v>9563</v>
      </c>
      <c r="AB32" s="280">
        <f t="shared" si="5"/>
        <v>9563</v>
      </c>
      <c r="AC32" s="280">
        <f t="shared" si="5"/>
        <v>9563</v>
      </c>
      <c r="AD32" s="280">
        <f t="shared" si="5"/>
        <v>10098</v>
      </c>
      <c r="AE32" s="280">
        <f t="shared" si="5"/>
        <v>10098</v>
      </c>
    </row>
    <row r="33" spans="1:31" x14ac:dyDescent="0.2">
      <c r="A33" s="86" t="s">
        <v>134</v>
      </c>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row>
    <row r="34" spans="1:31" x14ac:dyDescent="0.2">
      <c r="A34" s="88">
        <v>1</v>
      </c>
      <c r="B34" s="280">
        <f t="shared" ref="B34:AE34" si="6">ROUND(B13*0.85,)</f>
        <v>19661</v>
      </c>
      <c r="C34" s="280">
        <f t="shared" si="6"/>
        <v>19661</v>
      </c>
      <c r="D34" s="280">
        <f t="shared" si="6"/>
        <v>19661</v>
      </c>
      <c r="E34" s="280">
        <f t="shared" si="6"/>
        <v>17825</v>
      </c>
      <c r="F34" s="280">
        <f t="shared" si="6"/>
        <v>14535</v>
      </c>
      <c r="G34" s="280">
        <f t="shared" si="6"/>
        <v>15071</v>
      </c>
      <c r="H34" s="280">
        <f t="shared" si="6"/>
        <v>14535</v>
      </c>
      <c r="I34" s="280">
        <f t="shared" si="6"/>
        <v>15989</v>
      </c>
      <c r="J34" s="280">
        <f t="shared" si="6"/>
        <v>15989</v>
      </c>
      <c r="K34" s="280">
        <f t="shared" si="6"/>
        <v>13464</v>
      </c>
      <c r="L34" s="280">
        <f t="shared" si="6"/>
        <v>13464</v>
      </c>
      <c r="M34" s="280">
        <f t="shared" si="6"/>
        <v>13464</v>
      </c>
      <c r="N34" s="280">
        <f t="shared" si="6"/>
        <v>14000</v>
      </c>
      <c r="O34" s="280">
        <f t="shared" si="6"/>
        <v>13464</v>
      </c>
      <c r="P34" s="280">
        <f t="shared" si="6"/>
        <v>14000</v>
      </c>
      <c r="Q34" s="280">
        <f t="shared" si="6"/>
        <v>14000</v>
      </c>
      <c r="R34" s="280">
        <f t="shared" si="6"/>
        <v>14535</v>
      </c>
      <c r="S34" s="280">
        <f t="shared" si="6"/>
        <v>15071</v>
      </c>
      <c r="T34" s="280">
        <f t="shared" si="6"/>
        <v>15071</v>
      </c>
      <c r="U34" s="280">
        <f t="shared" si="6"/>
        <v>15989</v>
      </c>
      <c r="V34" s="280">
        <f t="shared" si="6"/>
        <v>15989</v>
      </c>
      <c r="W34" s="280">
        <f t="shared" si="6"/>
        <v>14535</v>
      </c>
      <c r="X34" s="280">
        <f t="shared" si="6"/>
        <v>14535</v>
      </c>
      <c r="Y34" s="280">
        <f t="shared" si="6"/>
        <v>13464</v>
      </c>
      <c r="Z34" s="280">
        <f t="shared" si="6"/>
        <v>13464</v>
      </c>
      <c r="AA34" s="280">
        <f t="shared" si="6"/>
        <v>13464</v>
      </c>
      <c r="AB34" s="280">
        <f t="shared" si="6"/>
        <v>13464</v>
      </c>
      <c r="AC34" s="280">
        <f t="shared" si="6"/>
        <v>13464</v>
      </c>
      <c r="AD34" s="280">
        <f t="shared" si="6"/>
        <v>14000</v>
      </c>
      <c r="AE34" s="280">
        <f t="shared" si="6"/>
        <v>14000</v>
      </c>
    </row>
    <row r="35" spans="1:31" x14ac:dyDescent="0.2">
      <c r="A35" s="88">
        <v>2</v>
      </c>
      <c r="B35" s="280">
        <f t="shared" ref="B35:AE35" si="7">ROUND(B14*0.85,)</f>
        <v>21114</v>
      </c>
      <c r="C35" s="280">
        <f t="shared" si="7"/>
        <v>21114</v>
      </c>
      <c r="D35" s="280">
        <f t="shared" si="7"/>
        <v>21114</v>
      </c>
      <c r="E35" s="280">
        <f t="shared" si="7"/>
        <v>19278</v>
      </c>
      <c r="F35" s="280">
        <f t="shared" si="7"/>
        <v>15989</v>
      </c>
      <c r="G35" s="280">
        <f t="shared" si="7"/>
        <v>16524</v>
      </c>
      <c r="H35" s="280">
        <f t="shared" si="7"/>
        <v>15989</v>
      </c>
      <c r="I35" s="280">
        <f t="shared" si="7"/>
        <v>17442</v>
      </c>
      <c r="J35" s="280">
        <f t="shared" si="7"/>
        <v>17442</v>
      </c>
      <c r="K35" s="280">
        <f t="shared" si="7"/>
        <v>14918</v>
      </c>
      <c r="L35" s="280">
        <f t="shared" si="7"/>
        <v>14918</v>
      </c>
      <c r="M35" s="280">
        <f t="shared" si="7"/>
        <v>14918</v>
      </c>
      <c r="N35" s="280">
        <f t="shared" si="7"/>
        <v>15453</v>
      </c>
      <c r="O35" s="280">
        <f t="shared" si="7"/>
        <v>14918</v>
      </c>
      <c r="P35" s="280">
        <f t="shared" si="7"/>
        <v>15453</v>
      </c>
      <c r="Q35" s="280">
        <f t="shared" si="7"/>
        <v>15453</v>
      </c>
      <c r="R35" s="280">
        <f t="shared" si="7"/>
        <v>15989</v>
      </c>
      <c r="S35" s="280">
        <f t="shared" si="7"/>
        <v>16524</v>
      </c>
      <c r="T35" s="280">
        <f t="shared" si="7"/>
        <v>16524</v>
      </c>
      <c r="U35" s="280">
        <f t="shared" si="7"/>
        <v>17442</v>
      </c>
      <c r="V35" s="280">
        <f t="shared" si="7"/>
        <v>17442</v>
      </c>
      <c r="W35" s="280">
        <f t="shared" si="7"/>
        <v>15989</v>
      </c>
      <c r="X35" s="280">
        <f t="shared" si="7"/>
        <v>15989</v>
      </c>
      <c r="Y35" s="280">
        <f t="shared" si="7"/>
        <v>14918</v>
      </c>
      <c r="Z35" s="280">
        <f t="shared" si="7"/>
        <v>14918</v>
      </c>
      <c r="AA35" s="280">
        <f t="shared" si="7"/>
        <v>14918</v>
      </c>
      <c r="AB35" s="280">
        <f t="shared" si="7"/>
        <v>14918</v>
      </c>
      <c r="AC35" s="280">
        <f t="shared" si="7"/>
        <v>14918</v>
      </c>
      <c r="AD35" s="280">
        <f t="shared" si="7"/>
        <v>15453</v>
      </c>
      <c r="AE35" s="280">
        <f t="shared" si="7"/>
        <v>15453</v>
      </c>
    </row>
    <row r="36" spans="1:31" x14ac:dyDescent="0.2">
      <c r="A36" s="86" t="s">
        <v>136</v>
      </c>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row>
    <row r="37" spans="1:31" x14ac:dyDescent="0.2">
      <c r="A37" s="88">
        <v>1</v>
      </c>
      <c r="B37" s="280">
        <f t="shared" ref="B37:AE37" si="8">ROUND(B16*0.85,)</f>
        <v>23486</v>
      </c>
      <c r="C37" s="280">
        <f t="shared" si="8"/>
        <v>23486</v>
      </c>
      <c r="D37" s="280">
        <f t="shared" si="8"/>
        <v>23486</v>
      </c>
      <c r="E37" s="280">
        <f t="shared" si="8"/>
        <v>21650</v>
      </c>
      <c r="F37" s="280">
        <f t="shared" si="8"/>
        <v>18360</v>
      </c>
      <c r="G37" s="280">
        <f t="shared" si="8"/>
        <v>18896</v>
      </c>
      <c r="H37" s="280">
        <f t="shared" si="8"/>
        <v>18360</v>
      </c>
      <c r="I37" s="280">
        <f t="shared" si="8"/>
        <v>19814</v>
      </c>
      <c r="J37" s="280">
        <f t="shared" si="8"/>
        <v>19814</v>
      </c>
      <c r="K37" s="280">
        <f t="shared" si="8"/>
        <v>17289</v>
      </c>
      <c r="L37" s="280">
        <f t="shared" si="8"/>
        <v>17289</v>
      </c>
      <c r="M37" s="280">
        <f t="shared" si="8"/>
        <v>17289</v>
      </c>
      <c r="N37" s="280">
        <f t="shared" si="8"/>
        <v>17825</v>
      </c>
      <c r="O37" s="280">
        <f t="shared" si="8"/>
        <v>17289</v>
      </c>
      <c r="P37" s="280">
        <f t="shared" si="8"/>
        <v>17825</v>
      </c>
      <c r="Q37" s="280">
        <f t="shared" si="8"/>
        <v>17825</v>
      </c>
      <c r="R37" s="280">
        <f t="shared" si="8"/>
        <v>18360</v>
      </c>
      <c r="S37" s="280">
        <f t="shared" si="8"/>
        <v>18896</v>
      </c>
      <c r="T37" s="280">
        <f t="shared" si="8"/>
        <v>18896</v>
      </c>
      <c r="U37" s="280">
        <f t="shared" si="8"/>
        <v>19814</v>
      </c>
      <c r="V37" s="280">
        <f t="shared" si="8"/>
        <v>19814</v>
      </c>
      <c r="W37" s="280">
        <f t="shared" si="8"/>
        <v>18360</v>
      </c>
      <c r="X37" s="280">
        <f t="shared" si="8"/>
        <v>18360</v>
      </c>
      <c r="Y37" s="280">
        <f t="shared" si="8"/>
        <v>17289</v>
      </c>
      <c r="Z37" s="280">
        <f t="shared" si="8"/>
        <v>17289</v>
      </c>
      <c r="AA37" s="280">
        <f t="shared" si="8"/>
        <v>17289</v>
      </c>
      <c r="AB37" s="280">
        <f t="shared" si="8"/>
        <v>17289</v>
      </c>
      <c r="AC37" s="280">
        <f t="shared" si="8"/>
        <v>17289</v>
      </c>
      <c r="AD37" s="280">
        <f t="shared" si="8"/>
        <v>17825</v>
      </c>
      <c r="AE37" s="280">
        <f t="shared" si="8"/>
        <v>17825</v>
      </c>
    </row>
    <row r="38" spans="1:31" x14ac:dyDescent="0.2">
      <c r="A38" s="88">
        <v>2</v>
      </c>
      <c r="B38" s="280">
        <f t="shared" ref="B38:AE38" si="9">ROUND(B17*0.85,)</f>
        <v>24939</v>
      </c>
      <c r="C38" s="280">
        <f t="shared" si="9"/>
        <v>24939</v>
      </c>
      <c r="D38" s="280">
        <f t="shared" si="9"/>
        <v>24939</v>
      </c>
      <c r="E38" s="280">
        <f t="shared" si="9"/>
        <v>23103</v>
      </c>
      <c r="F38" s="280">
        <f t="shared" si="9"/>
        <v>19814</v>
      </c>
      <c r="G38" s="280">
        <f t="shared" si="9"/>
        <v>20349</v>
      </c>
      <c r="H38" s="280">
        <f t="shared" si="9"/>
        <v>19814</v>
      </c>
      <c r="I38" s="280">
        <f t="shared" si="9"/>
        <v>21267</v>
      </c>
      <c r="J38" s="280">
        <f t="shared" si="9"/>
        <v>21267</v>
      </c>
      <c r="K38" s="280">
        <f t="shared" si="9"/>
        <v>18743</v>
      </c>
      <c r="L38" s="280">
        <f t="shared" si="9"/>
        <v>18743</v>
      </c>
      <c r="M38" s="280">
        <f t="shared" si="9"/>
        <v>18743</v>
      </c>
      <c r="N38" s="280">
        <f t="shared" si="9"/>
        <v>19278</v>
      </c>
      <c r="O38" s="280">
        <f t="shared" si="9"/>
        <v>18743</v>
      </c>
      <c r="P38" s="280">
        <f t="shared" si="9"/>
        <v>19278</v>
      </c>
      <c r="Q38" s="280">
        <f t="shared" si="9"/>
        <v>19278</v>
      </c>
      <c r="R38" s="280">
        <f t="shared" si="9"/>
        <v>19814</v>
      </c>
      <c r="S38" s="280">
        <f t="shared" si="9"/>
        <v>20349</v>
      </c>
      <c r="T38" s="280">
        <f t="shared" si="9"/>
        <v>20349</v>
      </c>
      <c r="U38" s="280">
        <f t="shared" si="9"/>
        <v>21267</v>
      </c>
      <c r="V38" s="280">
        <f t="shared" si="9"/>
        <v>21267</v>
      </c>
      <c r="W38" s="280">
        <f t="shared" si="9"/>
        <v>19814</v>
      </c>
      <c r="X38" s="280">
        <f t="shared" si="9"/>
        <v>19814</v>
      </c>
      <c r="Y38" s="280">
        <f t="shared" si="9"/>
        <v>18743</v>
      </c>
      <c r="Z38" s="280">
        <f t="shared" si="9"/>
        <v>18743</v>
      </c>
      <c r="AA38" s="280">
        <f t="shared" si="9"/>
        <v>18743</v>
      </c>
      <c r="AB38" s="280">
        <f t="shared" si="9"/>
        <v>18743</v>
      </c>
      <c r="AC38" s="280">
        <f t="shared" si="9"/>
        <v>18743</v>
      </c>
      <c r="AD38" s="280">
        <f t="shared" si="9"/>
        <v>19278</v>
      </c>
      <c r="AE38" s="280">
        <f t="shared" si="9"/>
        <v>19278</v>
      </c>
    </row>
    <row r="39" spans="1:31" x14ac:dyDescent="0.2">
      <c r="A39" s="86" t="s">
        <v>138</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row>
    <row r="40" spans="1:31" x14ac:dyDescent="0.2">
      <c r="A40" s="87" t="s">
        <v>78</v>
      </c>
      <c r="B40" s="280">
        <f t="shared" ref="B40:AE40" si="10">ROUND(B19*0.85,)</f>
        <v>41004</v>
      </c>
      <c r="C40" s="280">
        <f t="shared" si="10"/>
        <v>41004</v>
      </c>
      <c r="D40" s="280">
        <f t="shared" si="10"/>
        <v>41004</v>
      </c>
      <c r="E40" s="280">
        <f t="shared" si="10"/>
        <v>39168</v>
      </c>
      <c r="F40" s="280">
        <f t="shared" si="10"/>
        <v>35879</v>
      </c>
      <c r="G40" s="280">
        <f t="shared" si="10"/>
        <v>36414</v>
      </c>
      <c r="H40" s="280">
        <f t="shared" si="10"/>
        <v>35879</v>
      </c>
      <c r="I40" s="280">
        <f t="shared" si="10"/>
        <v>37332</v>
      </c>
      <c r="J40" s="280">
        <f t="shared" si="10"/>
        <v>37332</v>
      </c>
      <c r="K40" s="280">
        <f t="shared" si="10"/>
        <v>34808</v>
      </c>
      <c r="L40" s="280">
        <f t="shared" si="10"/>
        <v>34808</v>
      </c>
      <c r="M40" s="280">
        <f t="shared" si="10"/>
        <v>34808</v>
      </c>
      <c r="N40" s="280">
        <f t="shared" si="10"/>
        <v>35343</v>
      </c>
      <c r="O40" s="280">
        <f t="shared" si="10"/>
        <v>34808</v>
      </c>
      <c r="P40" s="280">
        <f t="shared" si="10"/>
        <v>35343</v>
      </c>
      <c r="Q40" s="280">
        <f t="shared" si="10"/>
        <v>35343</v>
      </c>
      <c r="R40" s="280">
        <f t="shared" si="10"/>
        <v>35879</v>
      </c>
      <c r="S40" s="280">
        <f t="shared" si="10"/>
        <v>36414</v>
      </c>
      <c r="T40" s="280">
        <f t="shared" si="10"/>
        <v>36414</v>
      </c>
      <c r="U40" s="280">
        <f t="shared" si="10"/>
        <v>37332</v>
      </c>
      <c r="V40" s="280">
        <f t="shared" si="10"/>
        <v>37332</v>
      </c>
      <c r="W40" s="280">
        <f t="shared" si="10"/>
        <v>35879</v>
      </c>
      <c r="X40" s="280">
        <f t="shared" si="10"/>
        <v>35879</v>
      </c>
      <c r="Y40" s="280">
        <f t="shared" si="10"/>
        <v>34808</v>
      </c>
      <c r="Z40" s="280">
        <f t="shared" si="10"/>
        <v>34808</v>
      </c>
      <c r="AA40" s="280">
        <f t="shared" si="10"/>
        <v>34808</v>
      </c>
      <c r="AB40" s="280">
        <f t="shared" si="10"/>
        <v>34808</v>
      </c>
      <c r="AC40" s="280">
        <f t="shared" si="10"/>
        <v>34808</v>
      </c>
      <c r="AD40" s="280">
        <f t="shared" si="10"/>
        <v>35343</v>
      </c>
      <c r="AE40" s="280">
        <f t="shared" si="10"/>
        <v>35343</v>
      </c>
    </row>
    <row r="41" spans="1:31" x14ac:dyDescent="0.2">
      <c r="A41" s="86" t="s">
        <v>137</v>
      </c>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row>
    <row r="42" spans="1:31" x14ac:dyDescent="0.2">
      <c r="A42" s="87" t="s">
        <v>67</v>
      </c>
      <c r="B42" s="280">
        <f t="shared" ref="B42:AE42" si="11">ROUND(B21*0.85,)</f>
        <v>56304</v>
      </c>
      <c r="C42" s="280">
        <f t="shared" si="11"/>
        <v>56304</v>
      </c>
      <c r="D42" s="280">
        <f t="shared" si="11"/>
        <v>56304</v>
      </c>
      <c r="E42" s="280">
        <f t="shared" si="11"/>
        <v>54468</v>
      </c>
      <c r="F42" s="280">
        <f t="shared" si="11"/>
        <v>51179</v>
      </c>
      <c r="G42" s="280">
        <f t="shared" si="11"/>
        <v>51714</v>
      </c>
      <c r="H42" s="280">
        <f t="shared" si="11"/>
        <v>51179</v>
      </c>
      <c r="I42" s="280">
        <f t="shared" si="11"/>
        <v>52632</v>
      </c>
      <c r="J42" s="280">
        <f t="shared" si="11"/>
        <v>52632</v>
      </c>
      <c r="K42" s="280">
        <f t="shared" si="11"/>
        <v>50108</v>
      </c>
      <c r="L42" s="280">
        <f t="shared" si="11"/>
        <v>50108</v>
      </c>
      <c r="M42" s="280">
        <f t="shared" si="11"/>
        <v>50108</v>
      </c>
      <c r="N42" s="280">
        <f t="shared" si="11"/>
        <v>50643</v>
      </c>
      <c r="O42" s="280">
        <f t="shared" si="11"/>
        <v>50108</v>
      </c>
      <c r="P42" s="280">
        <f t="shared" si="11"/>
        <v>50643</v>
      </c>
      <c r="Q42" s="280">
        <f t="shared" si="11"/>
        <v>50643</v>
      </c>
      <c r="R42" s="280">
        <f t="shared" si="11"/>
        <v>51179</v>
      </c>
      <c r="S42" s="280">
        <f t="shared" si="11"/>
        <v>51714</v>
      </c>
      <c r="T42" s="280">
        <f t="shared" si="11"/>
        <v>51714</v>
      </c>
      <c r="U42" s="280">
        <f t="shared" si="11"/>
        <v>52632</v>
      </c>
      <c r="V42" s="280">
        <f t="shared" si="11"/>
        <v>52632</v>
      </c>
      <c r="W42" s="280">
        <f t="shared" si="11"/>
        <v>51179</v>
      </c>
      <c r="X42" s="280">
        <f t="shared" si="11"/>
        <v>51179</v>
      </c>
      <c r="Y42" s="280">
        <f t="shared" si="11"/>
        <v>50108</v>
      </c>
      <c r="Z42" s="280">
        <f t="shared" si="11"/>
        <v>50108</v>
      </c>
      <c r="AA42" s="280">
        <f t="shared" si="11"/>
        <v>50108</v>
      </c>
      <c r="AB42" s="280">
        <f t="shared" si="11"/>
        <v>50108</v>
      </c>
      <c r="AC42" s="280">
        <f t="shared" si="11"/>
        <v>50108</v>
      </c>
      <c r="AD42" s="280">
        <f t="shared" si="11"/>
        <v>50643</v>
      </c>
      <c r="AE42" s="280">
        <f t="shared" si="11"/>
        <v>50643</v>
      </c>
    </row>
    <row r="43" spans="1:31" x14ac:dyDescent="0.2">
      <c r="A43" s="147"/>
    </row>
    <row r="44" spans="1:31" ht="135" x14ac:dyDescent="0.2">
      <c r="A44" s="319" t="s">
        <v>330</v>
      </c>
    </row>
    <row r="45" spans="1:31" x14ac:dyDescent="0.2">
      <c r="A45" s="170" t="s">
        <v>139</v>
      </c>
    </row>
    <row r="46" spans="1:31" x14ac:dyDescent="0.2">
      <c r="A46" s="326" t="s">
        <v>384</v>
      </c>
    </row>
    <row r="47" spans="1:31" x14ac:dyDescent="0.2">
      <c r="A47" s="327" t="s">
        <v>385</v>
      </c>
    </row>
    <row r="48" spans="1:31" x14ac:dyDescent="0.2">
      <c r="A48" s="123" t="s">
        <v>127</v>
      </c>
    </row>
    <row r="49" spans="1:1" x14ac:dyDescent="0.2">
      <c r="A49" s="206" t="s">
        <v>152</v>
      </c>
    </row>
    <row r="50" spans="1:1" x14ac:dyDescent="0.2">
      <c r="A50" s="204" t="s">
        <v>128</v>
      </c>
    </row>
    <row r="51" spans="1:1" ht="12" customHeight="1" x14ac:dyDescent="0.2">
      <c r="A51" s="204" t="s">
        <v>129</v>
      </c>
    </row>
    <row r="52" spans="1:1" ht="24" x14ac:dyDescent="0.2">
      <c r="A52" s="205" t="s">
        <v>130</v>
      </c>
    </row>
    <row r="53" spans="1:1" ht="11.45" customHeight="1" x14ac:dyDescent="0.2">
      <c r="A53" s="223" t="s">
        <v>331</v>
      </c>
    </row>
    <row r="54" spans="1:1" ht="24" x14ac:dyDescent="0.2">
      <c r="A54" s="205" t="s">
        <v>378</v>
      </c>
    </row>
    <row r="55" spans="1:1" ht="25.5" x14ac:dyDescent="0.2">
      <c r="A55" s="198" t="s">
        <v>386</v>
      </c>
    </row>
    <row r="56" spans="1:1" ht="45" x14ac:dyDescent="0.2">
      <c r="A56" s="252" t="s">
        <v>318</v>
      </c>
    </row>
    <row r="57" spans="1:1" ht="22.5" x14ac:dyDescent="0.2">
      <c r="A57" s="252" t="s">
        <v>379</v>
      </c>
    </row>
    <row r="58" spans="1:1" ht="22.5" x14ac:dyDescent="0.2">
      <c r="A58" s="252" t="s">
        <v>380</v>
      </c>
    </row>
    <row r="59" spans="1:1" ht="33.75" x14ac:dyDescent="0.2">
      <c r="A59" s="252" t="s">
        <v>381</v>
      </c>
    </row>
    <row r="60" spans="1:1" ht="22.5" x14ac:dyDescent="0.2">
      <c r="A60" s="252" t="s">
        <v>382</v>
      </c>
    </row>
    <row r="61" spans="1:1" ht="22.5" x14ac:dyDescent="0.2">
      <c r="A61" s="252" t="s">
        <v>383</v>
      </c>
    </row>
    <row r="62" spans="1:1" ht="56.25" x14ac:dyDescent="0.2">
      <c r="A62" s="323" t="s">
        <v>387</v>
      </c>
    </row>
    <row r="63" spans="1:1" ht="78.75" x14ac:dyDescent="0.2">
      <c r="A63" s="323" t="s">
        <v>388</v>
      </c>
    </row>
    <row r="64" spans="1:1" ht="42" x14ac:dyDescent="0.2">
      <c r="A64" s="155" t="s">
        <v>166</v>
      </c>
    </row>
    <row r="65" spans="1:1" ht="21" x14ac:dyDescent="0.2">
      <c r="A65" s="174" t="s">
        <v>162</v>
      </c>
    </row>
    <row r="66" spans="1:1" ht="42.75" x14ac:dyDescent="0.2">
      <c r="A66" s="142" t="s">
        <v>341</v>
      </c>
    </row>
    <row r="67" spans="1:1" ht="21" x14ac:dyDescent="0.2">
      <c r="A67" s="120" t="s">
        <v>164</v>
      </c>
    </row>
    <row r="68" spans="1:1" x14ac:dyDescent="0.2">
      <c r="A68" s="122"/>
    </row>
    <row r="69" spans="1:1" x14ac:dyDescent="0.2">
      <c r="A69" s="123" t="s">
        <v>132</v>
      </c>
    </row>
    <row r="70" spans="1:1" ht="24" x14ac:dyDescent="0.2">
      <c r="A70" s="324" t="s">
        <v>150</v>
      </c>
    </row>
    <row r="71" spans="1:1" ht="24" x14ac:dyDescent="0.2">
      <c r="A71" s="325" t="s">
        <v>151</v>
      </c>
    </row>
    <row r="72" spans="1:1" x14ac:dyDescent="0.2">
      <c r="A72" s="268"/>
    </row>
    <row r="73" spans="1:1" x14ac:dyDescent="0.2">
      <c r="A73" s="268"/>
    </row>
    <row r="74" spans="1:1" x14ac:dyDescent="0.2">
      <c r="A74" s="268"/>
    </row>
    <row r="75" spans="1:1" x14ac:dyDescent="0.2">
      <c r="A75" s="268"/>
    </row>
    <row r="76" spans="1:1" x14ac:dyDescent="0.2">
      <c r="A76" s="268"/>
    </row>
    <row r="77" spans="1:1" x14ac:dyDescent="0.2">
      <c r="A77" s="268"/>
    </row>
    <row r="78" spans="1:1" x14ac:dyDescent="0.2">
      <c r="A78" s="268"/>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AE71"/>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0.5703125" style="268" customWidth="1"/>
    <col min="2" max="15" width="9" style="268"/>
    <col min="16" max="16" width="10.42578125" style="268" bestFit="1" customWidth="1"/>
    <col min="17" max="16384" width="9" style="268"/>
  </cols>
  <sheetData>
    <row r="1" spans="1:31" ht="11.45" customHeight="1" x14ac:dyDescent="0.2">
      <c r="A1" s="83" t="s">
        <v>133</v>
      </c>
    </row>
    <row r="2" spans="1:31" ht="11.45" customHeight="1" x14ac:dyDescent="0.2">
      <c r="A2" s="169" t="s">
        <v>332</v>
      </c>
    </row>
    <row r="3" spans="1:31" ht="11.45" customHeight="1" x14ac:dyDescent="0.2">
      <c r="A3" s="207"/>
    </row>
    <row r="4" spans="1:31" ht="11.45" customHeight="1" x14ac:dyDescent="0.2">
      <c r="A4" s="207" t="s">
        <v>125</v>
      </c>
      <c r="B4" s="233">
        <f>'Каникулы в горах |COMMISSION'!B4</f>
        <v>45961</v>
      </c>
      <c r="C4" s="233">
        <f>'Каникулы в горах |COMMISSION'!C4</f>
        <v>45962</v>
      </c>
      <c r="D4" s="233">
        <f>'Каникулы в горах |COMMISSION'!D4</f>
        <v>45963</v>
      </c>
      <c r="E4" s="233">
        <f>'Каникулы в горах |COMMISSION'!E4</f>
        <v>45964</v>
      </c>
      <c r="F4" s="233">
        <f>'Каникулы в горах |COMMISSION'!F4</f>
        <v>45965</v>
      </c>
      <c r="G4" s="233">
        <f>'Каникулы в горах |COMMISSION'!G4</f>
        <v>45966</v>
      </c>
      <c r="H4" s="233">
        <f>'Каникулы в горах |COMMISSION'!H4</f>
        <v>45967</v>
      </c>
      <c r="I4" s="233">
        <f>'Каникулы в горах |COMMISSION'!I4</f>
        <v>45968</v>
      </c>
      <c r="J4" s="233">
        <f>'Каникулы в горах |COMMISSION'!J4</f>
        <v>45969</v>
      </c>
      <c r="K4" s="233">
        <f>'Каникулы в горах |COMMISSION'!K4</f>
        <v>45970</v>
      </c>
      <c r="L4" s="233">
        <f>'Каникулы в горах |COMMISSION'!L4</f>
        <v>45971</v>
      </c>
      <c r="M4" s="233">
        <f>'Каникулы в горах |COMMISSION'!M4</f>
        <v>45972</v>
      </c>
      <c r="N4" s="233">
        <f>'Каникулы в горах |COMMISSION'!N4</f>
        <v>45973</v>
      </c>
      <c r="O4" s="233">
        <f>'Каникулы в горах |COMMISSION'!O4</f>
        <v>45974</v>
      </c>
      <c r="P4" s="233">
        <f>'Каникулы в горах |COMMISSION'!P4</f>
        <v>45975</v>
      </c>
      <c r="Q4" s="233">
        <f>'Каникулы в горах |COMMISSION'!Q4</f>
        <v>45976</v>
      </c>
      <c r="R4" s="233">
        <f>'Каникулы в горах |COMMISSION'!R4</f>
        <v>45977</v>
      </c>
      <c r="S4" s="233">
        <f>'Каникулы в горах |COMMISSION'!S4</f>
        <v>45978</v>
      </c>
      <c r="T4" s="233">
        <f>'Каникулы в горах |COMMISSION'!T4</f>
        <v>45979</v>
      </c>
      <c r="U4" s="233">
        <f>'Каникулы в горах |COMMISSION'!U4</f>
        <v>45980</v>
      </c>
      <c r="V4" s="233">
        <f>'Каникулы в горах |COMMISSION'!V4</f>
        <v>45981</v>
      </c>
      <c r="W4" s="233">
        <f>'Каникулы в горах |COMMISSION'!W4</f>
        <v>45982</v>
      </c>
      <c r="X4" s="233">
        <f>'Каникулы в горах |COMMISSION'!X4</f>
        <v>45983</v>
      </c>
      <c r="Y4" s="233">
        <f>'Каникулы в горах |COMMISSION'!Y4</f>
        <v>45984</v>
      </c>
      <c r="Z4" s="233">
        <f>'Каникулы в горах |COMMISSION'!Z4</f>
        <v>45985</v>
      </c>
      <c r="AA4" s="233">
        <f>'Каникулы в горах |COMMISSION'!AA4</f>
        <v>45986</v>
      </c>
      <c r="AB4" s="233">
        <f>'Каникулы в горах |COMMISSION'!AB4</f>
        <v>45987</v>
      </c>
      <c r="AC4" s="233">
        <f>'Каникулы в горах |COMMISSION'!AC4</f>
        <v>45988</v>
      </c>
      <c r="AD4" s="233">
        <f>'Каникулы в горах |COMMISSION'!AD4</f>
        <v>45989</v>
      </c>
      <c r="AE4" s="233">
        <f>'Каникулы в горах |COMMISSION'!AE4</f>
        <v>45990</v>
      </c>
    </row>
    <row r="5" spans="1:31" s="34" customFormat="1" ht="21.6" customHeight="1" x14ac:dyDescent="0.2">
      <c r="A5" s="67" t="s">
        <v>124</v>
      </c>
      <c r="B5" s="233">
        <f>'Каникулы в горах |COMMISSION'!B5</f>
        <v>45961</v>
      </c>
      <c r="C5" s="233">
        <f>'Каникулы в горах |COMMISSION'!C5</f>
        <v>45962</v>
      </c>
      <c r="D5" s="233">
        <f>'Каникулы в горах |COMMISSION'!D5</f>
        <v>45963</v>
      </c>
      <c r="E5" s="233">
        <f>'Каникулы в горах |COMMISSION'!E5</f>
        <v>45964</v>
      </c>
      <c r="F5" s="233">
        <f>'Каникулы в горах |COMMISSION'!F5</f>
        <v>45965</v>
      </c>
      <c r="G5" s="233">
        <f>'Каникулы в горах |COMMISSION'!G5</f>
        <v>45966</v>
      </c>
      <c r="H5" s="233">
        <f>'Каникулы в горах |COMMISSION'!H5</f>
        <v>45967</v>
      </c>
      <c r="I5" s="233">
        <f>'Каникулы в горах |COMMISSION'!I5</f>
        <v>45968</v>
      </c>
      <c r="J5" s="233">
        <f>'Каникулы в горах |COMMISSION'!J5</f>
        <v>45969</v>
      </c>
      <c r="K5" s="233">
        <f>'Каникулы в горах |COMMISSION'!K5</f>
        <v>45970</v>
      </c>
      <c r="L5" s="233">
        <f>'Каникулы в горах |COMMISSION'!L5</f>
        <v>45971</v>
      </c>
      <c r="M5" s="233">
        <f>'Каникулы в горах |COMMISSION'!M5</f>
        <v>45972</v>
      </c>
      <c r="N5" s="233">
        <f>'Каникулы в горах |COMMISSION'!N5</f>
        <v>45973</v>
      </c>
      <c r="O5" s="233">
        <f>'Каникулы в горах |COMMISSION'!O5</f>
        <v>45974</v>
      </c>
      <c r="P5" s="233">
        <f>'Каникулы в горах |COMMISSION'!P5</f>
        <v>45975</v>
      </c>
      <c r="Q5" s="233">
        <f>'Каникулы в горах |COMMISSION'!Q5</f>
        <v>45976</v>
      </c>
      <c r="R5" s="233">
        <f>'Каникулы в горах |COMMISSION'!R5</f>
        <v>45977</v>
      </c>
      <c r="S5" s="233">
        <f>'Каникулы в горах |COMMISSION'!S5</f>
        <v>45978</v>
      </c>
      <c r="T5" s="233">
        <f>'Каникулы в горах |COMMISSION'!T5</f>
        <v>45979</v>
      </c>
      <c r="U5" s="233">
        <f>'Каникулы в горах |COMMISSION'!U5</f>
        <v>45980</v>
      </c>
      <c r="V5" s="233">
        <f>'Каникулы в горах |COMMISSION'!V5</f>
        <v>45981</v>
      </c>
      <c r="W5" s="233">
        <f>'Каникулы в горах |COMMISSION'!W5</f>
        <v>45982</v>
      </c>
      <c r="X5" s="233">
        <f>'Каникулы в горах |COMMISSION'!X5</f>
        <v>45983</v>
      </c>
      <c r="Y5" s="233">
        <f>'Каникулы в горах |COMMISSION'!Y5</f>
        <v>45984</v>
      </c>
      <c r="Z5" s="233">
        <f>'Каникулы в горах |COMMISSION'!Z5</f>
        <v>45985</v>
      </c>
      <c r="AA5" s="233">
        <f>'Каникулы в горах |COMMISSION'!AA5</f>
        <v>45986</v>
      </c>
      <c r="AB5" s="233">
        <f>'Каникулы в горах |COMMISSION'!AB5</f>
        <v>45987</v>
      </c>
      <c r="AC5" s="233">
        <f>'Каникулы в горах |COMMISSION'!AC5</f>
        <v>45988</v>
      </c>
      <c r="AD5" s="233">
        <f>'Каникулы в горах |COMMISSION'!AD5</f>
        <v>45989</v>
      </c>
      <c r="AE5" s="233">
        <f>'Каникулы в горах |COMMISSION'!AE5</f>
        <v>45990</v>
      </c>
    </row>
    <row r="6" spans="1:31" x14ac:dyDescent="0.2">
      <c r="A6" s="73" t="s">
        <v>144</v>
      </c>
    </row>
    <row r="7" spans="1:31" x14ac:dyDescent="0.2">
      <c r="A7" s="269">
        <v>1</v>
      </c>
      <c r="B7" s="280">
        <f>'Каникулы в горах |COMMISSION'!B7</f>
        <v>15030</v>
      </c>
      <c r="C7" s="280">
        <f>'Каникулы в горах |COMMISSION'!C7</f>
        <v>15030</v>
      </c>
      <c r="D7" s="280">
        <f>'Каникулы в горах |COMMISSION'!D7</f>
        <v>15030</v>
      </c>
      <c r="E7" s="280">
        <f>'Каникулы в горах |COMMISSION'!E7</f>
        <v>12870</v>
      </c>
      <c r="F7" s="280">
        <f>'Каникулы в горах |COMMISSION'!F7</f>
        <v>9000</v>
      </c>
      <c r="G7" s="280">
        <f>'Каникулы в горах |COMMISSION'!G7</f>
        <v>9630</v>
      </c>
      <c r="H7" s="280">
        <f>'Каникулы в горах |COMMISSION'!H7</f>
        <v>9000</v>
      </c>
      <c r="I7" s="280">
        <f>'Каникулы в горах |COMMISSION'!I7</f>
        <v>10710</v>
      </c>
      <c r="J7" s="280">
        <f>'Каникулы в горах |COMMISSION'!J7</f>
        <v>10710</v>
      </c>
      <c r="K7" s="280">
        <f>'Каникулы в горах |COMMISSION'!K7</f>
        <v>7740</v>
      </c>
      <c r="L7" s="280">
        <f>'Каникулы в горах |COMMISSION'!L7</f>
        <v>7740</v>
      </c>
      <c r="M7" s="280">
        <f>'Каникулы в горах |COMMISSION'!M7</f>
        <v>7740</v>
      </c>
      <c r="N7" s="280">
        <f>'Каникулы в горах |COMMISSION'!N7</f>
        <v>8370</v>
      </c>
      <c r="O7" s="280">
        <f>'Каникулы в горах |COMMISSION'!O7</f>
        <v>7740</v>
      </c>
      <c r="P7" s="280">
        <f>'Каникулы в горах |COMMISSION'!P7</f>
        <v>8370</v>
      </c>
      <c r="Q7" s="280">
        <f>'Каникулы в горах |COMMISSION'!Q7</f>
        <v>8370</v>
      </c>
      <c r="R7" s="280">
        <f>'Каникулы в горах |COMMISSION'!R7</f>
        <v>9000</v>
      </c>
      <c r="S7" s="280">
        <f>'Каникулы в горах |COMMISSION'!S7</f>
        <v>9630</v>
      </c>
      <c r="T7" s="280">
        <f>'Каникулы в горах |COMMISSION'!T7</f>
        <v>9630</v>
      </c>
      <c r="U7" s="280">
        <f>'Каникулы в горах |COMMISSION'!U7</f>
        <v>10710</v>
      </c>
      <c r="V7" s="280">
        <f>'Каникулы в горах |COMMISSION'!V7</f>
        <v>10710</v>
      </c>
      <c r="W7" s="280">
        <f>'Каникулы в горах |COMMISSION'!W7</f>
        <v>9000</v>
      </c>
      <c r="X7" s="280">
        <f>'Каникулы в горах |COMMISSION'!X7</f>
        <v>9000</v>
      </c>
      <c r="Y7" s="280">
        <f>'Каникулы в горах |COMMISSION'!Y7</f>
        <v>7740</v>
      </c>
      <c r="Z7" s="280">
        <f>'Каникулы в горах |COMMISSION'!Z7</f>
        <v>7740</v>
      </c>
      <c r="AA7" s="280">
        <f>'Каникулы в горах |COMMISSION'!AA7</f>
        <v>7740</v>
      </c>
      <c r="AB7" s="280">
        <f>'Каникулы в горах |COMMISSION'!AB7</f>
        <v>7740</v>
      </c>
      <c r="AC7" s="280">
        <f>'Каникулы в горах |COMMISSION'!AC7</f>
        <v>7740</v>
      </c>
      <c r="AD7" s="280">
        <f>'Каникулы в горах |COMMISSION'!AD7</f>
        <v>8370</v>
      </c>
      <c r="AE7" s="280">
        <f>'Каникулы в горах |COMMISSION'!AE7</f>
        <v>8370</v>
      </c>
    </row>
    <row r="8" spans="1:31" x14ac:dyDescent="0.2">
      <c r="A8" s="269">
        <v>2</v>
      </c>
      <c r="B8" s="280">
        <f>'Каникулы в горах |COMMISSION'!B8</f>
        <v>16740</v>
      </c>
      <c r="C8" s="280">
        <f>'Каникулы в горах |COMMISSION'!C8</f>
        <v>16740</v>
      </c>
      <c r="D8" s="280">
        <f>'Каникулы в горах |COMMISSION'!D8</f>
        <v>16740</v>
      </c>
      <c r="E8" s="280">
        <f>'Каникулы в горах |COMMISSION'!E8</f>
        <v>14580</v>
      </c>
      <c r="F8" s="280">
        <f>'Каникулы в горах |COMMISSION'!F8</f>
        <v>10710</v>
      </c>
      <c r="G8" s="280">
        <f>'Каникулы в горах |COMMISSION'!G8</f>
        <v>11340</v>
      </c>
      <c r="H8" s="280">
        <f>'Каникулы в горах |COMMISSION'!H8</f>
        <v>10710</v>
      </c>
      <c r="I8" s="280">
        <f>'Каникулы в горах |COMMISSION'!I8</f>
        <v>12420</v>
      </c>
      <c r="J8" s="280">
        <f>'Каникулы в горах |COMMISSION'!J8</f>
        <v>12420</v>
      </c>
      <c r="K8" s="280">
        <f>'Каникулы в горах |COMMISSION'!K8</f>
        <v>9450</v>
      </c>
      <c r="L8" s="280">
        <f>'Каникулы в горах |COMMISSION'!L8</f>
        <v>9450</v>
      </c>
      <c r="M8" s="280">
        <f>'Каникулы в горах |COMMISSION'!M8</f>
        <v>9450</v>
      </c>
      <c r="N8" s="280">
        <f>'Каникулы в горах |COMMISSION'!N8</f>
        <v>10080</v>
      </c>
      <c r="O8" s="280">
        <f>'Каникулы в горах |COMMISSION'!O8</f>
        <v>9450</v>
      </c>
      <c r="P8" s="280">
        <f>'Каникулы в горах |COMMISSION'!P8</f>
        <v>10080</v>
      </c>
      <c r="Q8" s="280">
        <f>'Каникулы в горах |COMMISSION'!Q8</f>
        <v>10080</v>
      </c>
      <c r="R8" s="280">
        <f>'Каникулы в горах |COMMISSION'!R8</f>
        <v>10710</v>
      </c>
      <c r="S8" s="280">
        <f>'Каникулы в горах |COMMISSION'!S8</f>
        <v>11340</v>
      </c>
      <c r="T8" s="280">
        <f>'Каникулы в горах |COMMISSION'!T8</f>
        <v>11340</v>
      </c>
      <c r="U8" s="280">
        <f>'Каникулы в горах |COMMISSION'!U8</f>
        <v>12420</v>
      </c>
      <c r="V8" s="280">
        <f>'Каникулы в горах |COMMISSION'!V8</f>
        <v>12420</v>
      </c>
      <c r="W8" s="280">
        <f>'Каникулы в горах |COMMISSION'!W8</f>
        <v>10710</v>
      </c>
      <c r="X8" s="280">
        <f>'Каникулы в горах |COMMISSION'!X8</f>
        <v>10710</v>
      </c>
      <c r="Y8" s="280">
        <f>'Каникулы в горах |COMMISSION'!Y8</f>
        <v>9450</v>
      </c>
      <c r="Z8" s="280">
        <f>'Каникулы в горах |COMMISSION'!Z8</f>
        <v>9450</v>
      </c>
      <c r="AA8" s="280">
        <f>'Каникулы в горах |COMMISSION'!AA8</f>
        <v>9450</v>
      </c>
      <c r="AB8" s="280">
        <f>'Каникулы в горах |COMMISSION'!AB8</f>
        <v>9450</v>
      </c>
      <c r="AC8" s="280">
        <f>'Каникулы в горах |COMMISSION'!AC8</f>
        <v>9450</v>
      </c>
      <c r="AD8" s="280">
        <f>'Каникулы в горах |COMMISSION'!AD8</f>
        <v>10080</v>
      </c>
      <c r="AE8" s="280">
        <f>'Каникулы в горах |COMMISSION'!AE8</f>
        <v>10080</v>
      </c>
    </row>
    <row r="9" spans="1:31" x14ac:dyDescent="0.2">
      <c r="A9" s="73" t="s">
        <v>145</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row>
    <row r="10" spans="1:31" x14ac:dyDescent="0.2">
      <c r="A10" s="269">
        <v>1</v>
      </c>
      <c r="B10" s="280">
        <f>'Каникулы в горах |COMMISSION'!B10</f>
        <v>16830</v>
      </c>
      <c r="C10" s="280">
        <f>'Каникулы в горах |COMMISSION'!C10</f>
        <v>16830</v>
      </c>
      <c r="D10" s="280">
        <f>'Каникулы в горах |COMMISSION'!D10</f>
        <v>16830</v>
      </c>
      <c r="E10" s="280">
        <f>'Каникулы в горах |COMMISSION'!E10</f>
        <v>14670</v>
      </c>
      <c r="F10" s="280">
        <f>'Каникулы в горах |COMMISSION'!F10</f>
        <v>10800</v>
      </c>
      <c r="G10" s="280">
        <f>'Каникулы в горах |COMMISSION'!G10</f>
        <v>11430</v>
      </c>
      <c r="H10" s="280">
        <f>'Каникулы в горах |COMMISSION'!H10</f>
        <v>10800</v>
      </c>
      <c r="I10" s="280">
        <f>'Каникулы в горах |COMMISSION'!I10</f>
        <v>12510</v>
      </c>
      <c r="J10" s="280">
        <f>'Каникулы в горах |COMMISSION'!J10</f>
        <v>12510</v>
      </c>
      <c r="K10" s="280">
        <f>'Каникулы в горах |COMMISSION'!K10</f>
        <v>9540</v>
      </c>
      <c r="L10" s="280">
        <f>'Каникулы в горах |COMMISSION'!L10</f>
        <v>9540</v>
      </c>
      <c r="M10" s="280">
        <f>'Каникулы в горах |COMMISSION'!M10</f>
        <v>9540</v>
      </c>
      <c r="N10" s="280">
        <f>'Каникулы в горах |COMMISSION'!N10</f>
        <v>10170</v>
      </c>
      <c r="O10" s="280">
        <f>'Каникулы в горах |COMMISSION'!O10</f>
        <v>9540</v>
      </c>
      <c r="P10" s="280">
        <f>'Каникулы в горах |COMMISSION'!P10</f>
        <v>10170</v>
      </c>
      <c r="Q10" s="280">
        <f>'Каникулы в горах |COMMISSION'!Q10</f>
        <v>10170</v>
      </c>
      <c r="R10" s="280">
        <f>'Каникулы в горах |COMMISSION'!R10</f>
        <v>10800</v>
      </c>
      <c r="S10" s="280">
        <f>'Каникулы в горах |COMMISSION'!S10</f>
        <v>11430</v>
      </c>
      <c r="T10" s="280">
        <f>'Каникулы в горах |COMMISSION'!T10</f>
        <v>11430</v>
      </c>
      <c r="U10" s="280">
        <f>'Каникулы в горах |COMMISSION'!U10</f>
        <v>12510</v>
      </c>
      <c r="V10" s="280">
        <f>'Каникулы в горах |COMMISSION'!V10</f>
        <v>12510</v>
      </c>
      <c r="W10" s="280">
        <f>'Каникулы в горах |COMMISSION'!W10</f>
        <v>10800</v>
      </c>
      <c r="X10" s="280">
        <f>'Каникулы в горах |COMMISSION'!X10</f>
        <v>10800</v>
      </c>
      <c r="Y10" s="280">
        <f>'Каникулы в горах |COMMISSION'!Y10</f>
        <v>9540</v>
      </c>
      <c r="Z10" s="280">
        <f>'Каникулы в горах |COMMISSION'!Z10</f>
        <v>9540</v>
      </c>
      <c r="AA10" s="280">
        <f>'Каникулы в горах |COMMISSION'!AA10</f>
        <v>9540</v>
      </c>
      <c r="AB10" s="280">
        <f>'Каникулы в горах |COMMISSION'!AB10</f>
        <v>9540</v>
      </c>
      <c r="AC10" s="280">
        <f>'Каникулы в горах |COMMISSION'!AC10</f>
        <v>9540</v>
      </c>
      <c r="AD10" s="280">
        <f>'Каникулы в горах |COMMISSION'!AD10</f>
        <v>10170</v>
      </c>
      <c r="AE10" s="280">
        <f>'Каникулы в горах |COMMISSION'!AE10</f>
        <v>10170</v>
      </c>
    </row>
    <row r="11" spans="1:31" x14ac:dyDescent="0.2">
      <c r="A11" s="269">
        <v>2</v>
      </c>
      <c r="B11" s="280">
        <f>'Каникулы в горах |COMMISSION'!B11</f>
        <v>18540</v>
      </c>
      <c r="C11" s="280">
        <f>'Каникулы в горах |COMMISSION'!C11</f>
        <v>18540</v>
      </c>
      <c r="D11" s="280">
        <f>'Каникулы в горах |COMMISSION'!D11</f>
        <v>18540</v>
      </c>
      <c r="E11" s="280">
        <f>'Каникулы в горах |COMMISSION'!E11</f>
        <v>16380</v>
      </c>
      <c r="F11" s="280">
        <f>'Каникулы в горах |COMMISSION'!F11</f>
        <v>12510</v>
      </c>
      <c r="G11" s="280">
        <f>'Каникулы в горах |COMMISSION'!G11</f>
        <v>13140</v>
      </c>
      <c r="H11" s="280">
        <f>'Каникулы в горах |COMMISSION'!H11</f>
        <v>12510</v>
      </c>
      <c r="I11" s="280">
        <f>'Каникулы в горах |COMMISSION'!I11</f>
        <v>14220</v>
      </c>
      <c r="J11" s="280">
        <f>'Каникулы в горах |COMMISSION'!J11</f>
        <v>14220</v>
      </c>
      <c r="K11" s="280">
        <f>'Каникулы в горах |COMMISSION'!K11</f>
        <v>11250</v>
      </c>
      <c r="L11" s="280">
        <f>'Каникулы в горах |COMMISSION'!L11</f>
        <v>11250</v>
      </c>
      <c r="M11" s="280">
        <f>'Каникулы в горах |COMMISSION'!M11</f>
        <v>11250</v>
      </c>
      <c r="N11" s="280">
        <f>'Каникулы в горах |COMMISSION'!N11</f>
        <v>11880</v>
      </c>
      <c r="O11" s="280">
        <f>'Каникулы в горах |COMMISSION'!O11</f>
        <v>11250</v>
      </c>
      <c r="P11" s="280">
        <f>'Каникулы в горах |COMMISSION'!P11</f>
        <v>11880</v>
      </c>
      <c r="Q11" s="280">
        <f>'Каникулы в горах |COMMISSION'!Q11</f>
        <v>11880</v>
      </c>
      <c r="R11" s="280">
        <f>'Каникулы в горах |COMMISSION'!R11</f>
        <v>12510</v>
      </c>
      <c r="S11" s="280">
        <f>'Каникулы в горах |COMMISSION'!S11</f>
        <v>13140</v>
      </c>
      <c r="T11" s="280">
        <f>'Каникулы в горах |COMMISSION'!T11</f>
        <v>13140</v>
      </c>
      <c r="U11" s="280">
        <f>'Каникулы в горах |COMMISSION'!U11</f>
        <v>14220</v>
      </c>
      <c r="V11" s="280">
        <f>'Каникулы в горах |COMMISSION'!V11</f>
        <v>14220</v>
      </c>
      <c r="W11" s="280">
        <f>'Каникулы в горах |COMMISSION'!W11</f>
        <v>12510</v>
      </c>
      <c r="X11" s="280">
        <f>'Каникулы в горах |COMMISSION'!X11</f>
        <v>12510</v>
      </c>
      <c r="Y11" s="280">
        <f>'Каникулы в горах |COMMISSION'!Y11</f>
        <v>11250</v>
      </c>
      <c r="Z11" s="280">
        <f>'Каникулы в горах |COMMISSION'!Z11</f>
        <v>11250</v>
      </c>
      <c r="AA11" s="280">
        <f>'Каникулы в горах |COMMISSION'!AA11</f>
        <v>11250</v>
      </c>
      <c r="AB11" s="280">
        <f>'Каникулы в горах |COMMISSION'!AB11</f>
        <v>11250</v>
      </c>
      <c r="AC11" s="280">
        <f>'Каникулы в горах |COMMISSION'!AC11</f>
        <v>11250</v>
      </c>
      <c r="AD11" s="280">
        <f>'Каникулы в горах |COMMISSION'!AD11</f>
        <v>11880</v>
      </c>
      <c r="AE11" s="280">
        <f>'Каникулы в горах |COMMISSION'!AE11</f>
        <v>11880</v>
      </c>
    </row>
    <row r="12" spans="1:31" x14ac:dyDescent="0.2">
      <c r="A12" s="86" t="s">
        <v>134</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row>
    <row r="13" spans="1:31" x14ac:dyDescent="0.2">
      <c r="A13" s="274">
        <v>1</v>
      </c>
      <c r="B13" s="280">
        <f>'Каникулы в горах |COMMISSION'!B13</f>
        <v>23130</v>
      </c>
      <c r="C13" s="280">
        <f>'Каникулы в горах |COMMISSION'!C13</f>
        <v>23130</v>
      </c>
      <c r="D13" s="280">
        <f>'Каникулы в горах |COMMISSION'!D13</f>
        <v>23130</v>
      </c>
      <c r="E13" s="280">
        <f>'Каникулы в горах |COMMISSION'!E13</f>
        <v>20970</v>
      </c>
      <c r="F13" s="280">
        <f>'Каникулы в горах |COMMISSION'!F13</f>
        <v>17100</v>
      </c>
      <c r="G13" s="280">
        <f>'Каникулы в горах |COMMISSION'!G13</f>
        <v>17730</v>
      </c>
      <c r="H13" s="280">
        <f>'Каникулы в горах |COMMISSION'!H13</f>
        <v>17100</v>
      </c>
      <c r="I13" s="280">
        <f>'Каникулы в горах |COMMISSION'!I13</f>
        <v>18810</v>
      </c>
      <c r="J13" s="280">
        <f>'Каникулы в горах |COMMISSION'!J13</f>
        <v>18810</v>
      </c>
      <c r="K13" s="280">
        <f>'Каникулы в горах |COMMISSION'!K13</f>
        <v>15840</v>
      </c>
      <c r="L13" s="280">
        <f>'Каникулы в горах |COMMISSION'!L13</f>
        <v>15840</v>
      </c>
      <c r="M13" s="280">
        <f>'Каникулы в горах |COMMISSION'!M13</f>
        <v>15840</v>
      </c>
      <c r="N13" s="280">
        <f>'Каникулы в горах |COMMISSION'!N13</f>
        <v>16470</v>
      </c>
      <c r="O13" s="280">
        <f>'Каникулы в горах |COMMISSION'!O13</f>
        <v>15840</v>
      </c>
      <c r="P13" s="280">
        <f>'Каникулы в горах |COMMISSION'!P13</f>
        <v>16470</v>
      </c>
      <c r="Q13" s="280">
        <f>'Каникулы в горах |COMMISSION'!Q13</f>
        <v>16470</v>
      </c>
      <c r="R13" s="280">
        <f>'Каникулы в горах |COMMISSION'!R13</f>
        <v>17100</v>
      </c>
      <c r="S13" s="280">
        <f>'Каникулы в горах |COMMISSION'!S13</f>
        <v>17730</v>
      </c>
      <c r="T13" s="280">
        <f>'Каникулы в горах |COMMISSION'!T13</f>
        <v>17730</v>
      </c>
      <c r="U13" s="280">
        <f>'Каникулы в горах |COMMISSION'!U13</f>
        <v>18810</v>
      </c>
      <c r="V13" s="280">
        <f>'Каникулы в горах |COMMISSION'!V13</f>
        <v>18810</v>
      </c>
      <c r="W13" s="280">
        <f>'Каникулы в горах |COMMISSION'!W13</f>
        <v>17100</v>
      </c>
      <c r="X13" s="280">
        <f>'Каникулы в горах |COMMISSION'!X13</f>
        <v>17100</v>
      </c>
      <c r="Y13" s="280">
        <f>'Каникулы в горах |COMMISSION'!Y13</f>
        <v>15840</v>
      </c>
      <c r="Z13" s="280">
        <f>'Каникулы в горах |COMMISSION'!Z13</f>
        <v>15840</v>
      </c>
      <c r="AA13" s="280">
        <f>'Каникулы в горах |COMMISSION'!AA13</f>
        <v>15840</v>
      </c>
      <c r="AB13" s="280">
        <f>'Каникулы в горах |COMMISSION'!AB13</f>
        <v>15840</v>
      </c>
      <c r="AC13" s="280">
        <f>'Каникулы в горах |COMMISSION'!AC13</f>
        <v>15840</v>
      </c>
      <c r="AD13" s="280">
        <f>'Каникулы в горах |COMMISSION'!AD13</f>
        <v>16470</v>
      </c>
      <c r="AE13" s="280">
        <f>'Каникулы в горах |COMMISSION'!AE13</f>
        <v>16470</v>
      </c>
    </row>
    <row r="14" spans="1:31" x14ac:dyDescent="0.2">
      <c r="A14" s="274">
        <v>2</v>
      </c>
      <c r="B14" s="280">
        <f>'Каникулы в горах |COMMISSION'!B14</f>
        <v>24840</v>
      </c>
      <c r="C14" s="280">
        <f>'Каникулы в горах |COMMISSION'!C14</f>
        <v>24840</v>
      </c>
      <c r="D14" s="280">
        <f>'Каникулы в горах |COMMISSION'!D14</f>
        <v>24840</v>
      </c>
      <c r="E14" s="280">
        <f>'Каникулы в горах |COMMISSION'!E14</f>
        <v>22680</v>
      </c>
      <c r="F14" s="280">
        <f>'Каникулы в горах |COMMISSION'!F14</f>
        <v>18810</v>
      </c>
      <c r="G14" s="280">
        <f>'Каникулы в горах |COMMISSION'!G14</f>
        <v>19440</v>
      </c>
      <c r="H14" s="280">
        <f>'Каникулы в горах |COMMISSION'!H14</f>
        <v>18810</v>
      </c>
      <c r="I14" s="280">
        <f>'Каникулы в горах |COMMISSION'!I14</f>
        <v>20520</v>
      </c>
      <c r="J14" s="280">
        <f>'Каникулы в горах |COMMISSION'!J14</f>
        <v>20520</v>
      </c>
      <c r="K14" s="280">
        <f>'Каникулы в горах |COMMISSION'!K14</f>
        <v>17550</v>
      </c>
      <c r="L14" s="280">
        <f>'Каникулы в горах |COMMISSION'!L14</f>
        <v>17550</v>
      </c>
      <c r="M14" s="280">
        <f>'Каникулы в горах |COMMISSION'!M14</f>
        <v>17550</v>
      </c>
      <c r="N14" s="280">
        <f>'Каникулы в горах |COMMISSION'!N14</f>
        <v>18180</v>
      </c>
      <c r="O14" s="280">
        <f>'Каникулы в горах |COMMISSION'!O14</f>
        <v>17550</v>
      </c>
      <c r="P14" s="280">
        <f>'Каникулы в горах |COMMISSION'!P14</f>
        <v>18180</v>
      </c>
      <c r="Q14" s="280">
        <f>'Каникулы в горах |COMMISSION'!Q14</f>
        <v>18180</v>
      </c>
      <c r="R14" s="280">
        <f>'Каникулы в горах |COMMISSION'!R14</f>
        <v>18810</v>
      </c>
      <c r="S14" s="280">
        <f>'Каникулы в горах |COMMISSION'!S14</f>
        <v>19440</v>
      </c>
      <c r="T14" s="280">
        <f>'Каникулы в горах |COMMISSION'!T14</f>
        <v>19440</v>
      </c>
      <c r="U14" s="280">
        <f>'Каникулы в горах |COMMISSION'!U14</f>
        <v>20520</v>
      </c>
      <c r="V14" s="280">
        <f>'Каникулы в горах |COMMISSION'!V14</f>
        <v>20520</v>
      </c>
      <c r="W14" s="280">
        <f>'Каникулы в горах |COMMISSION'!W14</f>
        <v>18810</v>
      </c>
      <c r="X14" s="280">
        <f>'Каникулы в горах |COMMISSION'!X14</f>
        <v>18810</v>
      </c>
      <c r="Y14" s="280">
        <f>'Каникулы в горах |COMMISSION'!Y14</f>
        <v>17550</v>
      </c>
      <c r="Z14" s="280">
        <f>'Каникулы в горах |COMMISSION'!Z14</f>
        <v>17550</v>
      </c>
      <c r="AA14" s="280">
        <f>'Каникулы в горах |COMMISSION'!AA14</f>
        <v>17550</v>
      </c>
      <c r="AB14" s="280">
        <f>'Каникулы в горах |COMMISSION'!AB14</f>
        <v>17550</v>
      </c>
      <c r="AC14" s="280">
        <f>'Каникулы в горах |COMMISSION'!AC14</f>
        <v>17550</v>
      </c>
      <c r="AD14" s="280">
        <f>'Каникулы в горах |COMMISSION'!AD14</f>
        <v>18180</v>
      </c>
      <c r="AE14" s="280">
        <f>'Каникулы в горах |COMMISSION'!AE14</f>
        <v>18180</v>
      </c>
    </row>
    <row r="15" spans="1:31" x14ac:dyDescent="0.2">
      <c r="A15" s="86" t="s">
        <v>136</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row>
    <row r="16" spans="1:31" x14ac:dyDescent="0.2">
      <c r="A16" s="274">
        <v>1</v>
      </c>
      <c r="B16" s="280">
        <f>'Каникулы в горах |COMMISSION'!B16</f>
        <v>27630</v>
      </c>
      <c r="C16" s="280">
        <f>'Каникулы в горах |COMMISSION'!C16</f>
        <v>27630</v>
      </c>
      <c r="D16" s="280">
        <f>'Каникулы в горах |COMMISSION'!D16</f>
        <v>27630</v>
      </c>
      <c r="E16" s="280">
        <f>'Каникулы в горах |COMMISSION'!E16</f>
        <v>25470</v>
      </c>
      <c r="F16" s="280">
        <f>'Каникулы в горах |COMMISSION'!F16</f>
        <v>21600</v>
      </c>
      <c r="G16" s="280">
        <f>'Каникулы в горах |COMMISSION'!G16</f>
        <v>22230</v>
      </c>
      <c r="H16" s="280">
        <f>'Каникулы в горах |COMMISSION'!H16</f>
        <v>21600</v>
      </c>
      <c r="I16" s="280">
        <f>'Каникулы в горах |COMMISSION'!I16</f>
        <v>23310</v>
      </c>
      <c r="J16" s="280">
        <f>'Каникулы в горах |COMMISSION'!J16</f>
        <v>23310</v>
      </c>
      <c r="K16" s="280">
        <f>'Каникулы в горах |COMMISSION'!K16</f>
        <v>20340</v>
      </c>
      <c r="L16" s="280">
        <f>'Каникулы в горах |COMMISSION'!L16</f>
        <v>20340</v>
      </c>
      <c r="M16" s="280">
        <f>'Каникулы в горах |COMMISSION'!M16</f>
        <v>20340</v>
      </c>
      <c r="N16" s="280">
        <f>'Каникулы в горах |COMMISSION'!N16</f>
        <v>20970</v>
      </c>
      <c r="O16" s="280">
        <f>'Каникулы в горах |COMMISSION'!O16</f>
        <v>20340</v>
      </c>
      <c r="P16" s="280">
        <f>'Каникулы в горах |COMMISSION'!P16</f>
        <v>20970</v>
      </c>
      <c r="Q16" s="280">
        <f>'Каникулы в горах |COMMISSION'!Q16</f>
        <v>20970</v>
      </c>
      <c r="R16" s="280">
        <f>'Каникулы в горах |COMMISSION'!R16</f>
        <v>21600</v>
      </c>
      <c r="S16" s="280">
        <f>'Каникулы в горах |COMMISSION'!S16</f>
        <v>22230</v>
      </c>
      <c r="T16" s="280">
        <f>'Каникулы в горах |COMMISSION'!T16</f>
        <v>22230</v>
      </c>
      <c r="U16" s="280">
        <f>'Каникулы в горах |COMMISSION'!U16</f>
        <v>23310</v>
      </c>
      <c r="V16" s="280">
        <f>'Каникулы в горах |COMMISSION'!V16</f>
        <v>23310</v>
      </c>
      <c r="W16" s="280">
        <f>'Каникулы в горах |COMMISSION'!W16</f>
        <v>21600</v>
      </c>
      <c r="X16" s="280">
        <f>'Каникулы в горах |COMMISSION'!X16</f>
        <v>21600</v>
      </c>
      <c r="Y16" s="280">
        <f>'Каникулы в горах |COMMISSION'!Y16</f>
        <v>20340</v>
      </c>
      <c r="Z16" s="280">
        <f>'Каникулы в горах |COMMISSION'!Z16</f>
        <v>20340</v>
      </c>
      <c r="AA16" s="280">
        <f>'Каникулы в горах |COMMISSION'!AA16</f>
        <v>20340</v>
      </c>
      <c r="AB16" s="280">
        <f>'Каникулы в горах |COMMISSION'!AB16</f>
        <v>20340</v>
      </c>
      <c r="AC16" s="280">
        <f>'Каникулы в горах |COMMISSION'!AC16</f>
        <v>20340</v>
      </c>
      <c r="AD16" s="280">
        <f>'Каникулы в горах |COMMISSION'!AD16</f>
        <v>20970</v>
      </c>
      <c r="AE16" s="280">
        <f>'Каникулы в горах |COMMISSION'!AE16</f>
        <v>20970</v>
      </c>
    </row>
    <row r="17" spans="1:31" x14ac:dyDescent="0.2">
      <c r="A17" s="274">
        <v>2</v>
      </c>
      <c r="B17" s="280">
        <f>'Каникулы в горах |COMMISSION'!B17</f>
        <v>29340</v>
      </c>
      <c r="C17" s="280">
        <f>'Каникулы в горах |COMMISSION'!C17</f>
        <v>29340</v>
      </c>
      <c r="D17" s="280">
        <f>'Каникулы в горах |COMMISSION'!D17</f>
        <v>29340</v>
      </c>
      <c r="E17" s="280">
        <f>'Каникулы в горах |COMMISSION'!E17</f>
        <v>27180</v>
      </c>
      <c r="F17" s="280">
        <f>'Каникулы в горах |COMMISSION'!F17</f>
        <v>23310</v>
      </c>
      <c r="G17" s="280">
        <f>'Каникулы в горах |COMMISSION'!G17</f>
        <v>23940</v>
      </c>
      <c r="H17" s="280">
        <f>'Каникулы в горах |COMMISSION'!H17</f>
        <v>23310</v>
      </c>
      <c r="I17" s="280">
        <f>'Каникулы в горах |COMMISSION'!I17</f>
        <v>25020</v>
      </c>
      <c r="J17" s="280">
        <f>'Каникулы в горах |COMMISSION'!J17</f>
        <v>25020</v>
      </c>
      <c r="K17" s="280">
        <f>'Каникулы в горах |COMMISSION'!K17</f>
        <v>22050</v>
      </c>
      <c r="L17" s="280">
        <f>'Каникулы в горах |COMMISSION'!L17</f>
        <v>22050</v>
      </c>
      <c r="M17" s="280">
        <f>'Каникулы в горах |COMMISSION'!M17</f>
        <v>22050</v>
      </c>
      <c r="N17" s="280">
        <f>'Каникулы в горах |COMMISSION'!N17</f>
        <v>22680</v>
      </c>
      <c r="O17" s="280">
        <f>'Каникулы в горах |COMMISSION'!O17</f>
        <v>22050</v>
      </c>
      <c r="P17" s="280">
        <f>'Каникулы в горах |COMMISSION'!P17</f>
        <v>22680</v>
      </c>
      <c r="Q17" s="280">
        <f>'Каникулы в горах |COMMISSION'!Q17</f>
        <v>22680</v>
      </c>
      <c r="R17" s="280">
        <f>'Каникулы в горах |COMMISSION'!R17</f>
        <v>23310</v>
      </c>
      <c r="S17" s="280">
        <f>'Каникулы в горах |COMMISSION'!S17</f>
        <v>23940</v>
      </c>
      <c r="T17" s="280">
        <f>'Каникулы в горах |COMMISSION'!T17</f>
        <v>23940</v>
      </c>
      <c r="U17" s="280">
        <f>'Каникулы в горах |COMMISSION'!U17</f>
        <v>25020</v>
      </c>
      <c r="V17" s="280">
        <f>'Каникулы в горах |COMMISSION'!V17</f>
        <v>25020</v>
      </c>
      <c r="W17" s="280">
        <f>'Каникулы в горах |COMMISSION'!W17</f>
        <v>23310</v>
      </c>
      <c r="X17" s="280">
        <f>'Каникулы в горах |COMMISSION'!X17</f>
        <v>23310</v>
      </c>
      <c r="Y17" s="280">
        <f>'Каникулы в горах |COMMISSION'!Y17</f>
        <v>22050</v>
      </c>
      <c r="Z17" s="280">
        <f>'Каникулы в горах |COMMISSION'!Z17</f>
        <v>22050</v>
      </c>
      <c r="AA17" s="280">
        <f>'Каникулы в горах |COMMISSION'!AA17</f>
        <v>22050</v>
      </c>
      <c r="AB17" s="280">
        <f>'Каникулы в горах |COMMISSION'!AB17</f>
        <v>22050</v>
      </c>
      <c r="AC17" s="280">
        <f>'Каникулы в горах |COMMISSION'!AC17</f>
        <v>22050</v>
      </c>
      <c r="AD17" s="280">
        <f>'Каникулы в горах |COMMISSION'!AD17</f>
        <v>22680</v>
      </c>
      <c r="AE17" s="280">
        <f>'Каникулы в горах |COMMISSION'!AE17</f>
        <v>22680</v>
      </c>
    </row>
    <row r="18" spans="1:31" x14ac:dyDescent="0.2">
      <c r="A18" s="86" t="s">
        <v>138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row>
    <row r="19" spans="1:31" x14ac:dyDescent="0.2">
      <c r="A19" s="274" t="s">
        <v>78</v>
      </c>
      <c r="B19" s="280">
        <f>'Каникулы в горах |COMMISSION'!B19</f>
        <v>48240</v>
      </c>
      <c r="C19" s="280">
        <f>'Каникулы в горах |COMMISSION'!C19</f>
        <v>48240</v>
      </c>
      <c r="D19" s="280">
        <f>'Каникулы в горах |COMMISSION'!D19</f>
        <v>48240</v>
      </c>
      <c r="E19" s="280">
        <f>'Каникулы в горах |COMMISSION'!E19</f>
        <v>46080</v>
      </c>
      <c r="F19" s="280">
        <f>'Каникулы в горах |COMMISSION'!F19</f>
        <v>42210</v>
      </c>
      <c r="G19" s="280">
        <f>'Каникулы в горах |COMMISSION'!G19</f>
        <v>42840</v>
      </c>
      <c r="H19" s="280">
        <f>'Каникулы в горах |COMMISSION'!H19</f>
        <v>42210</v>
      </c>
      <c r="I19" s="280">
        <f>'Каникулы в горах |COMMISSION'!I19</f>
        <v>43920</v>
      </c>
      <c r="J19" s="280">
        <f>'Каникулы в горах |COMMISSION'!J19</f>
        <v>43920</v>
      </c>
      <c r="K19" s="280">
        <f>'Каникулы в горах |COMMISSION'!K19</f>
        <v>40950</v>
      </c>
      <c r="L19" s="280">
        <f>'Каникулы в горах |COMMISSION'!L19</f>
        <v>40950</v>
      </c>
      <c r="M19" s="280">
        <f>'Каникулы в горах |COMMISSION'!M19</f>
        <v>40950</v>
      </c>
      <c r="N19" s="280">
        <f>'Каникулы в горах |COMMISSION'!N19</f>
        <v>41580</v>
      </c>
      <c r="O19" s="280">
        <f>'Каникулы в горах |COMMISSION'!O19</f>
        <v>40950</v>
      </c>
      <c r="P19" s="280">
        <f>'Каникулы в горах |COMMISSION'!P19</f>
        <v>41580</v>
      </c>
      <c r="Q19" s="280">
        <f>'Каникулы в горах |COMMISSION'!Q19</f>
        <v>41580</v>
      </c>
      <c r="R19" s="280">
        <f>'Каникулы в горах |COMMISSION'!R19</f>
        <v>42210</v>
      </c>
      <c r="S19" s="280">
        <f>'Каникулы в горах |COMMISSION'!S19</f>
        <v>42840</v>
      </c>
      <c r="T19" s="280">
        <f>'Каникулы в горах |COMMISSION'!T19</f>
        <v>42840</v>
      </c>
      <c r="U19" s="280">
        <f>'Каникулы в горах |COMMISSION'!U19</f>
        <v>43920</v>
      </c>
      <c r="V19" s="280">
        <f>'Каникулы в горах |COMMISSION'!V19</f>
        <v>43920</v>
      </c>
      <c r="W19" s="280">
        <f>'Каникулы в горах |COMMISSION'!W19</f>
        <v>42210</v>
      </c>
      <c r="X19" s="280">
        <f>'Каникулы в горах |COMMISSION'!X19</f>
        <v>42210</v>
      </c>
      <c r="Y19" s="280">
        <f>'Каникулы в горах |COMMISSION'!Y19</f>
        <v>40950</v>
      </c>
      <c r="Z19" s="280">
        <f>'Каникулы в горах |COMMISSION'!Z19</f>
        <v>40950</v>
      </c>
      <c r="AA19" s="280">
        <f>'Каникулы в горах |COMMISSION'!AA19</f>
        <v>40950</v>
      </c>
      <c r="AB19" s="280">
        <f>'Каникулы в горах |COMMISSION'!AB19</f>
        <v>40950</v>
      </c>
      <c r="AC19" s="280">
        <f>'Каникулы в горах |COMMISSION'!AC19</f>
        <v>40950</v>
      </c>
      <c r="AD19" s="280">
        <f>'Каникулы в горах |COMMISSION'!AD19</f>
        <v>41580</v>
      </c>
      <c r="AE19" s="280">
        <f>'Каникулы в горах |COMMISSION'!AE19</f>
        <v>41580</v>
      </c>
    </row>
    <row r="20" spans="1:31" x14ac:dyDescent="0.2">
      <c r="A20" s="86" t="s">
        <v>137</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row>
    <row r="21" spans="1:31" x14ac:dyDescent="0.2">
      <c r="A21" s="274" t="s">
        <v>67</v>
      </c>
      <c r="B21" s="280">
        <f>'Каникулы в горах |COMMISSION'!B21</f>
        <v>66240</v>
      </c>
      <c r="C21" s="280">
        <f>'Каникулы в горах |COMMISSION'!C21</f>
        <v>66240</v>
      </c>
      <c r="D21" s="280">
        <f>'Каникулы в горах |COMMISSION'!D21</f>
        <v>66240</v>
      </c>
      <c r="E21" s="280">
        <f>'Каникулы в горах |COMMISSION'!E21</f>
        <v>64080</v>
      </c>
      <c r="F21" s="280">
        <f>'Каникулы в горах |COMMISSION'!F21</f>
        <v>60210</v>
      </c>
      <c r="G21" s="280">
        <f>'Каникулы в горах |COMMISSION'!G21</f>
        <v>60840</v>
      </c>
      <c r="H21" s="280">
        <f>'Каникулы в горах |COMMISSION'!H21</f>
        <v>60210</v>
      </c>
      <c r="I21" s="280">
        <f>'Каникулы в горах |COMMISSION'!I21</f>
        <v>61920</v>
      </c>
      <c r="J21" s="280">
        <f>'Каникулы в горах |COMMISSION'!J21</f>
        <v>61920</v>
      </c>
      <c r="K21" s="280">
        <f>'Каникулы в горах |COMMISSION'!K21</f>
        <v>58950</v>
      </c>
      <c r="L21" s="280">
        <f>'Каникулы в горах |COMMISSION'!L21</f>
        <v>58950</v>
      </c>
      <c r="M21" s="280">
        <f>'Каникулы в горах |COMMISSION'!M21</f>
        <v>58950</v>
      </c>
      <c r="N21" s="280">
        <f>'Каникулы в горах |COMMISSION'!N21</f>
        <v>59580</v>
      </c>
      <c r="O21" s="280">
        <f>'Каникулы в горах |COMMISSION'!O21</f>
        <v>58950</v>
      </c>
      <c r="P21" s="280">
        <f>'Каникулы в горах |COMMISSION'!P21</f>
        <v>59580</v>
      </c>
      <c r="Q21" s="280">
        <f>'Каникулы в горах |COMMISSION'!Q21</f>
        <v>59580</v>
      </c>
      <c r="R21" s="280">
        <f>'Каникулы в горах |COMMISSION'!R21</f>
        <v>60210</v>
      </c>
      <c r="S21" s="280">
        <f>'Каникулы в горах |COMMISSION'!S21</f>
        <v>60840</v>
      </c>
      <c r="T21" s="280">
        <f>'Каникулы в горах |COMMISSION'!T21</f>
        <v>60840</v>
      </c>
      <c r="U21" s="280">
        <f>'Каникулы в горах |COMMISSION'!U21</f>
        <v>61920</v>
      </c>
      <c r="V21" s="280">
        <f>'Каникулы в горах |COMMISSION'!V21</f>
        <v>61920</v>
      </c>
      <c r="W21" s="280">
        <f>'Каникулы в горах |COMMISSION'!W21</f>
        <v>60210</v>
      </c>
      <c r="X21" s="280">
        <f>'Каникулы в горах |COMMISSION'!X21</f>
        <v>60210</v>
      </c>
      <c r="Y21" s="280">
        <f>'Каникулы в горах |COMMISSION'!Y21</f>
        <v>58950</v>
      </c>
      <c r="Z21" s="280">
        <f>'Каникулы в горах |COMMISSION'!Z21</f>
        <v>58950</v>
      </c>
      <c r="AA21" s="280">
        <f>'Каникулы в горах |COMMISSION'!AA21</f>
        <v>58950</v>
      </c>
      <c r="AB21" s="280">
        <f>'Каникулы в горах |COMMISSION'!AB21</f>
        <v>58950</v>
      </c>
      <c r="AC21" s="280">
        <f>'Каникулы в горах |COMMISSION'!AC21</f>
        <v>58950</v>
      </c>
      <c r="AD21" s="280">
        <f>'Каникулы в горах |COMMISSION'!AD21</f>
        <v>59580</v>
      </c>
      <c r="AE21" s="280">
        <f>'Каникулы в горах |COMMISSION'!AE21</f>
        <v>59580</v>
      </c>
    </row>
    <row r="22" spans="1:31" x14ac:dyDescent="0.2">
      <c r="A22" s="147"/>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row>
    <row r="23" spans="1:31" ht="10.35" customHeight="1" x14ac:dyDescent="0.2">
      <c r="A23" s="147"/>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row>
    <row r="24" spans="1:31" ht="10.35" customHeight="1" x14ac:dyDescent="0.2">
      <c r="A24" s="96"/>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row>
    <row r="25" spans="1:31" ht="25.5" customHeight="1" x14ac:dyDescent="0.2">
      <c r="A25" s="146" t="s">
        <v>159</v>
      </c>
      <c r="B25" s="321">
        <f t="shared" ref="B25:AE25" si="0">B4</f>
        <v>45961</v>
      </c>
      <c r="C25" s="321">
        <f t="shared" si="0"/>
        <v>45962</v>
      </c>
      <c r="D25" s="321">
        <f t="shared" si="0"/>
        <v>45963</v>
      </c>
      <c r="E25" s="321">
        <f t="shared" si="0"/>
        <v>45964</v>
      </c>
      <c r="F25" s="321">
        <f t="shared" si="0"/>
        <v>45965</v>
      </c>
      <c r="G25" s="321">
        <f t="shared" si="0"/>
        <v>45966</v>
      </c>
      <c r="H25" s="321">
        <f t="shared" si="0"/>
        <v>45967</v>
      </c>
      <c r="I25" s="321">
        <f t="shared" si="0"/>
        <v>45968</v>
      </c>
      <c r="J25" s="321">
        <f t="shared" si="0"/>
        <v>45969</v>
      </c>
      <c r="K25" s="321">
        <f t="shared" si="0"/>
        <v>45970</v>
      </c>
      <c r="L25" s="321">
        <f t="shared" si="0"/>
        <v>45971</v>
      </c>
      <c r="M25" s="321">
        <f t="shared" si="0"/>
        <v>45972</v>
      </c>
      <c r="N25" s="321">
        <f t="shared" si="0"/>
        <v>45973</v>
      </c>
      <c r="O25" s="321">
        <f t="shared" si="0"/>
        <v>45974</v>
      </c>
      <c r="P25" s="321">
        <f t="shared" si="0"/>
        <v>45975</v>
      </c>
      <c r="Q25" s="321">
        <f t="shared" si="0"/>
        <v>45976</v>
      </c>
      <c r="R25" s="321">
        <f t="shared" si="0"/>
        <v>45977</v>
      </c>
      <c r="S25" s="321">
        <f t="shared" si="0"/>
        <v>45978</v>
      </c>
      <c r="T25" s="321">
        <f t="shared" si="0"/>
        <v>45979</v>
      </c>
      <c r="U25" s="321">
        <f t="shared" si="0"/>
        <v>45980</v>
      </c>
      <c r="V25" s="321">
        <f t="shared" si="0"/>
        <v>45981</v>
      </c>
      <c r="W25" s="321">
        <f t="shared" si="0"/>
        <v>45982</v>
      </c>
      <c r="X25" s="321">
        <f t="shared" si="0"/>
        <v>45983</v>
      </c>
      <c r="Y25" s="321">
        <f t="shared" si="0"/>
        <v>45984</v>
      </c>
      <c r="Z25" s="321">
        <f t="shared" si="0"/>
        <v>45985</v>
      </c>
      <c r="AA25" s="321">
        <f t="shared" si="0"/>
        <v>45986</v>
      </c>
      <c r="AB25" s="321">
        <f t="shared" si="0"/>
        <v>45987</v>
      </c>
      <c r="AC25" s="321">
        <f t="shared" si="0"/>
        <v>45988</v>
      </c>
      <c r="AD25" s="321">
        <f t="shared" si="0"/>
        <v>45989</v>
      </c>
      <c r="AE25" s="321">
        <f t="shared" si="0"/>
        <v>45990</v>
      </c>
    </row>
    <row r="26" spans="1:31" s="34" customFormat="1" ht="24.6" customHeight="1" x14ac:dyDescent="0.2">
      <c r="A26" s="67" t="s">
        <v>124</v>
      </c>
      <c r="B26" s="321">
        <f t="shared" ref="B26:AE26" si="1">B5</f>
        <v>45961</v>
      </c>
      <c r="C26" s="321">
        <f t="shared" si="1"/>
        <v>45962</v>
      </c>
      <c r="D26" s="321">
        <f t="shared" si="1"/>
        <v>45963</v>
      </c>
      <c r="E26" s="321">
        <f t="shared" si="1"/>
        <v>45964</v>
      </c>
      <c r="F26" s="321">
        <f t="shared" si="1"/>
        <v>45965</v>
      </c>
      <c r="G26" s="321">
        <f t="shared" si="1"/>
        <v>45966</v>
      </c>
      <c r="H26" s="321">
        <f t="shared" si="1"/>
        <v>45967</v>
      </c>
      <c r="I26" s="321">
        <f t="shared" si="1"/>
        <v>45968</v>
      </c>
      <c r="J26" s="321">
        <f t="shared" si="1"/>
        <v>45969</v>
      </c>
      <c r="K26" s="321">
        <f t="shared" si="1"/>
        <v>45970</v>
      </c>
      <c r="L26" s="321">
        <f t="shared" si="1"/>
        <v>45971</v>
      </c>
      <c r="M26" s="321">
        <f t="shared" si="1"/>
        <v>45972</v>
      </c>
      <c r="N26" s="321">
        <f t="shared" si="1"/>
        <v>45973</v>
      </c>
      <c r="O26" s="321">
        <f t="shared" si="1"/>
        <v>45974</v>
      </c>
      <c r="P26" s="321">
        <f t="shared" si="1"/>
        <v>45975</v>
      </c>
      <c r="Q26" s="321">
        <f t="shared" si="1"/>
        <v>45976</v>
      </c>
      <c r="R26" s="321">
        <f t="shared" si="1"/>
        <v>45977</v>
      </c>
      <c r="S26" s="321">
        <f t="shared" si="1"/>
        <v>45978</v>
      </c>
      <c r="T26" s="321">
        <f t="shared" si="1"/>
        <v>45979</v>
      </c>
      <c r="U26" s="321">
        <f t="shared" si="1"/>
        <v>45980</v>
      </c>
      <c r="V26" s="321">
        <f t="shared" si="1"/>
        <v>45981</v>
      </c>
      <c r="W26" s="321">
        <f t="shared" si="1"/>
        <v>45982</v>
      </c>
      <c r="X26" s="321">
        <f t="shared" si="1"/>
        <v>45983</v>
      </c>
      <c r="Y26" s="321">
        <f t="shared" si="1"/>
        <v>45984</v>
      </c>
      <c r="Z26" s="321">
        <f t="shared" si="1"/>
        <v>45985</v>
      </c>
      <c r="AA26" s="321">
        <f t="shared" si="1"/>
        <v>45986</v>
      </c>
      <c r="AB26" s="321">
        <f t="shared" si="1"/>
        <v>45987</v>
      </c>
      <c r="AC26" s="321">
        <f t="shared" si="1"/>
        <v>45988</v>
      </c>
      <c r="AD26" s="321">
        <f t="shared" si="1"/>
        <v>45989</v>
      </c>
      <c r="AE26" s="321">
        <f t="shared" si="1"/>
        <v>45990</v>
      </c>
    </row>
    <row r="27" spans="1:31" x14ac:dyDescent="0.2">
      <c r="A27" s="86" t="s">
        <v>135</v>
      </c>
    </row>
    <row r="28" spans="1:31" x14ac:dyDescent="0.2">
      <c r="A28" s="274">
        <v>1</v>
      </c>
      <c r="B28" s="280">
        <f t="shared" ref="B28:AE28" si="2">ROUND(B7*0.9,)</f>
        <v>13527</v>
      </c>
      <c r="C28" s="280">
        <f t="shared" si="2"/>
        <v>13527</v>
      </c>
      <c r="D28" s="280">
        <f t="shared" si="2"/>
        <v>13527</v>
      </c>
      <c r="E28" s="280">
        <f t="shared" si="2"/>
        <v>11583</v>
      </c>
      <c r="F28" s="280">
        <f t="shared" si="2"/>
        <v>8100</v>
      </c>
      <c r="G28" s="280">
        <f t="shared" si="2"/>
        <v>8667</v>
      </c>
      <c r="H28" s="280">
        <f t="shared" si="2"/>
        <v>8100</v>
      </c>
      <c r="I28" s="280">
        <f t="shared" si="2"/>
        <v>9639</v>
      </c>
      <c r="J28" s="280">
        <f t="shared" si="2"/>
        <v>9639</v>
      </c>
      <c r="K28" s="280">
        <f t="shared" si="2"/>
        <v>6966</v>
      </c>
      <c r="L28" s="280">
        <f t="shared" si="2"/>
        <v>6966</v>
      </c>
      <c r="M28" s="280">
        <f t="shared" si="2"/>
        <v>6966</v>
      </c>
      <c r="N28" s="280">
        <f t="shared" si="2"/>
        <v>7533</v>
      </c>
      <c r="O28" s="280">
        <f t="shared" si="2"/>
        <v>6966</v>
      </c>
      <c r="P28" s="280">
        <f t="shared" si="2"/>
        <v>7533</v>
      </c>
      <c r="Q28" s="280">
        <f t="shared" si="2"/>
        <v>7533</v>
      </c>
      <c r="R28" s="280">
        <f t="shared" si="2"/>
        <v>8100</v>
      </c>
      <c r="S28" s="280">
        <f t="shared" si="2"/>
        <v>8667</v>
      </c>
      <c r="T28" s="280">
        <f t="shared" si="2"/>
        <v>8667</v>
      </c>
      <c r="U28" s="280">
        <f t="shared" si="2"/>
        <v>9639</v>
      </c>
      <c r="V28" s="280">
        <f t="shared" si="2"/>
        <v>9639</v>
      </c>
      <c r="W28" s="280">
        <f t="shared" si="2"/>
        <v>8100</v>
      </c>
      <c r="X28" s="280">
        <f t="shared" si="2"/>
        <v>8100</v>
      </c>
      <c r="Y28" s="280">
        <f t="shared" si="2"/>
        <v>6966</v>
      </c>
      <c r="Z28" s="280">
        <f t="shared" si="2"/>
        <v>6966</v>
      </c>
      <c r="AA28" s="280">
        <f t="shared" si="2"/>
        <v>6966</v>
      </c>
      <c r="AB28" s="280">
        <f t="shared" si="2"/>
        <v>6966</v>
      </c>
      <c r="AC28" s="280">
        <f t="shared" si="2"/>
        <v>6966</v>
      </c>
      <c r="AD28" s="280">
        <f t="shared" si="2"/>
        <v>7533</v>
      </c>
      <c r="AE28" s="280">
        <f t="shared" si="2"/>
        <v>7533</v>
      </c>
    </row>
    <row r="29" spans="1:31" x14ac:dyDescent="0.2">
      <c r="A29" s="274">
        <v>2</v>
      </c>
      <c r="B29" s="280">
        <f t="shared" ref="B29:AE29" si="3">ROUND(B8*0.9,)</f>
        <v>15066</v>
      </c>
      <c r="C29" s="280">
        <f t="shared" si="3"/>
        <v>15066</v>
      </c>
      <c r="D29" s="280">
        <f t="shared" si="3"/>
        <v>15066</v>
      </c>
      <c r="E29" s="280">
        <f t="shared" si="3"/>
        <v>13122</v>
      </c>
      <c r="F29" s="280">
        <f t="shared" si="3"/>
        <v>9639</v>
      </c>
      <c r="G29" s="280">
        <f t="shared" si="3"/>
        <v>10206</v>
      </c>
      <c r="H29" s="280">
        <f t="shared" si="3"/>
        <v>9639</v>
      </c>
      <c r="I29" s="280">
        <f t="shared" si="3"/>
        <v>11178</v>
      </c>
      <c r="J29" s="280">
        <f t="shared" si="3"/>
        <v>11178</v>
      </c>
      <c r="K29" s="280">
        <f t="shared" si="3"/>
        <v>8505</v>
      </c>
      <c r="L29" s="280">
        <f t="shared" si="3"/>
        <v>8505</v>
      </c>
      <c r="M29" s="280">
        <f t="shared" si="3"/>
        <v>8505</v>
      </c>
      <c r="N29" s="280">
        <f t="shared" si="3"/>
        <v>9072</v>
      </c>
      <c r="O29" s="280">
        <f t="shared" si="3"/>
        <v>8505</v>
      </c>
      <c r="P29" s="280">
        <f t="shared" si="3"/>
        <v>9072</v>
      </c>
      <c r="Q29" s="280">
        <f t="shared" si="3"/>
        <v>9072</v>
      </c>
      <c r="R29" s="280">
        <f t="shared" si="3"/>
        <v>9639</v>
      </c>
      <c r="S29" s="280">
        <f t="shared" si="3"/>
        <v>10206</v>
      </c>
      <c r="T29" s="280">
        <f t="shared" si="3"/>
        <v>10206</v>
      </c>
      <c r="U29" s="280">
        <f t="shared" si="3"/>
        <v>11178</v>
      </c>
      <c r="V29" s="280">
        <f t="shared" si="3"/>
        <v>11178</v>
      </c>
      <c r="W29" s="280">
        <f t="shared" si="3"/>
        <v>9639</v>
      </c>
      <c r="X29" s="280">
        <f t="shared" si="3"/>
        <v>9639</v>
      </c>
      <c r="Y29" s="280">
        <f t="shared" si="3"/>
        <v>8505</v>
      </c>
      <c r="Z29" s="280">
        <f t="shared" si="3"/>
        <v>8505</v>
      </c>
      <c r="AA29" s="280">
        <f t="shared" si="3"/>
        <v>8505</v>
      </c>
      <c r="AB29" s="280">
        <f t="shared" si="3"/>
        <v>8505</v>
      </c>
      <c r="AC29" s="280">
        <f t="shared" si="3"/>
        <v>8505</v>
      </c>
      <c r="AD29" s="280">
        <f t="shared" si="3"/>
        <v>9072</v>
      </c>
      <c r="AE29" s="280">
        <f t="shared" si="3"/>
        <v>9072</v>
      </c>
    </row>
    <row r="30" spans="1:31" x14ac:dyDescent="0.2">
      <c r="A30" s="95" t="s">
        <v>143</v>
      </c>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row>
    <row r="31" spans="1:31" x14ac:dyDescent="0.2">
      <c r="A31" s="274">
        <v>1</v>
      </c>
      <c r="B31" s="280">
        <f t="shared" ref="B31:AE31" si="4">ROUND(B10*0.9,)</f>
        <v>15147</v>
      </c>
      <c r="C31" s="280">
        <f t="shared" si="4"/>
        <v>15147</v>
      </c>
      <c r="D31" s="280">
        <f t="shared" si="4"/>
        <v>15147</v>
      </c>
      <c r="E31" s="280">
        <f t="shared" si="4"/>
        <v>13203</v>
      </c>
      <c r="F31" s="280">
        <f t="shared" si="4"/>
        <v>9720</v>
      </c>
      <c r="G31" s="280">
        <f t="shared" si="4"/>
        <v>10287</v>
      </c>
      <c r="H31" s="280">
        <f t="shared" si="4"/>
        <v>9720</v>
      </c>
      <c r="I31" s="280">
        <f t="shared" si="4"/>
        <v>11259</v>
      </c>
      <c r="J31" s="280">
        <f t="shared" si="4"/>
        <v>11259</v>
      </c>
      <c r="K31" s="280">
        <f t="shared" si="4"/>
        <v>8586</v>
      </c>
      <c r="L31" s="280">
        <f t="shared" si="4"/>
        <v>8586</v>
      </c>
      <c r="M31" s="280">
        <f t="shared" si="4"/>
        <v>8586</v>
      </c>
      <c r="N31" s="280">
        <f t="shared" si="4"/>
        <v>9153</v>
      </c>
      <c r="O31" s="280">
        <f t="shared" si="4"/>
        <v>8586</v>
      </c>
      <c r="P31" s="280">
        <f t="shared" si="4"/>
        <v>9153</v>
      </c>
      <c r="Q31" s="280">
        <f t="shared" si="4"/>
        <v>9153</v>
      </c>
      <c r="R31" s="280">
        <f t="shared" si="4"/>
        <v>9720</v>
      </c>
      <c r="S31" s="280">
        <f t="shared" si="4"/>
        <v>10287</v>
      </c>
      <c r="T31" s="280">
        <f t="shared" si="4"/>
        <v>10287</v>
      </c>
      <c r="U31" s="280">
        <f t="shared" si="4"/>
        <v>11259</v>
      </c>
      <c r="V31" s="280">
        <f t="shared" si="4"/>
        <v>11259</v>
      </c>
      <c r="W31" s="280">
        <f t="shared" si="4"/>
        <v>9720</v>
      </c>
      <c r="X31" s="280">
        <f t="shared" si="4"/>
        <v>9720</v>
      </c>
      <c r="Y31" s="280">
        <f t="shared" si="4"/>
        <v>8586</v>
      </c>
      <c r="Z31" s="280">
        <f t="shared" si="4"/>
        <v>8586</v>
      </c>
      <c r="AA31" s="280">
        <f t="shared" si="4"/>
        <v>8586</v>
      </c>
      <c r="AB31" s="280">
        <f t="shared" si="4"/>
        <v>8586</v>
      </c>
      <c r="AC31" s="280">
        <f t="shared" si="4"/>
        <v>8586</v>
      </c>
      <c r="AD31" s="280">
        <f t="shared" si="4"/>
        <v>9153</v>
      </c>
      <c r="AE31" s="280">
        <f t="shared" si="4"/>
        <v>9153</v>
      </c>
    </row>
    <row r="32" spans="1:31" x14ac:dyDescent="0.2">
      <c r="A32" s="274">
        <v>2</v>
      </c>
      <c r="B32" s="280">
        <f t="shared" ref="B32:AE32" si="5">ROUND(B11*0.9,)</f>
        <v>16686</v>
      </c>
      <c r="C32" s="280">
        <f t="shared" si="5"/>
        <v>16686</v>
      </c>
      <c r="D32" s="280">
        <f t="shared" si="5"/>
        <v>16686</v>
      </c>
      <c r="E32" s="280">
        <f t="shared" si="5"/>
        <v>14742</v>
      </c>
      <c r="F32" s="280">
        <f t="shared" si="5"/>
        <v>11259</v>
      </c>
      <c r="G32" s="280">
        <f t="shared" si="5"/>
        <v>11826</v>
      </c>
      <c r="H32" s="280">
        <f t="shared" si="5"/>
        <v>11259</v>
      </c>
      <c r="I32" s="280">
        <f t="shared" si="5"/>
        <v>12798</v>
      </c>
      <c r="J32" s="280">
        <f t="shared" si="5"/>
        <v>12798</v>
      </c>
      <c r="K32" s="280">
        <f t="shared" si="5"/>
        <v>10125</v>
      </c>
      <c r="L32" s="280">
        <f t="shared" si="5"/>
        <v>10125</v>
      </c>
      <c r="M32" s="280">
        <f t="shared" si="5"/>
        <v>10125</v>
      </c>
      <c r="N32" s="280">
        <f t="shared" si="5"/>
        <v>10692</v>
      </c>
      <c r="O32" s="280">
        <f t="shared" si="5"/>
        <v>10125</v>
      </c>
      <c r="P32" s="280">
        <f t="shared" si="5"/>
        <v>10692</v>
      </c>
      <c r="Q32" s="280">
        <f t="shared" si="5"/>
        <v>10692</v>
      </c>
      <c r="R32" s="280">
        <f t="shared" si="5"/>
        <v>11259</v>
      </c>
      <c r="S32" s="280">
        <f t="shared" si="5"/>
        <v>11826</v>
      </c>
      <c r="T32" s="280">
        <f t="shared" si="5"/>
        <v>11826</v>
      </c>
      <c r="U32" s="280">
        <f t="shared" si="5"/>
        <v>12798</v>
      </c>
      <c r="V32" s="280">
        <f t="shared" si="5"/>
        <v>12798</v>
      </c>
      <c r="W32" s="280">
        <f t="shared" si="5"/>
        <v>11259</v>
      </c>
      <c r="X32" s="280">
        <f t="shared" si="5"/>
        <v>11259</v>
      </c>
      <c r="Y32" s="280">
        <f t="shared" si="5"/>
        <v>10125</v>
      </c>
      <c r="Z32" s="280">
        <f t="shared" si="5"/>
        <v>10125</v>
      </c>
      <c r="AA32" s="280">
        <f t="shared" si="5"/>
        <v>10125</v>
      </c>
      <c r="AB32" s="280">
        <f t="shared" si="5"/>
        <v>10125</v>
      </c>
      <c r="AC32" s="280">
        <f t="shared" si="5"/>
        <v>10125</v>
      </c>
      <c r="AD32" s="280">
        <f t="shared" si="5"/>
        <v>10692</v>
      </c>
      <c r="AE32" s="280">
        <f t="shared" si="5"/>
        <v>10692</v>
      </c>
    </row>
    <row r="33" spans="1:31" x14ac:dyDescent="0.2">
      <c r="A33" s="86" t="s">
        <v>134</v>
      </c>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row>
    <row r="34" spans="1:31" x14ac:dyDescent="0.2">
      <c r="A34" s="275">
        <v>1</v>
      </c>
      <c r="B34" s="280">
        <f t="shared" ref="B34:AE34" si="6">ROUND(B13*0.9,)</f>
        <v>20817</v>
      </c>
      <c r="C34" s="280">
        <f t="shared" si="6"/>
        <v>20817</v>
      </c>
      <c r="D34" s="280">
        <f t="shared" si="6"/>
        <v>20817</v>
      </c>
      <c r="E34" s="280">
        <f t="shared" si="6"/>
        <v>18873</v>
      </c>
      <c r="F34" s="280">
        <f t="shared" si="6"/>
        <v>15390</v>
      </c>
      <c r="G34" s="280">
        <f t="shared" si="6"/>
        <v>15957</v>
      </c>
      <c r="H34" s="280">
        <f t="shared" si="6"/>
        <v>15390</v>
      </c>
      <c r="I34" s="280">
        <f t="shared" si="6"/>
        <v>16929</v>
      </c>
      <c r="J34" s="280">
        <f t="shared" si="6"/>
        <v>16929</v>
      </c>
      <c r="K34" s="280">
        <f t="shared" si="6"/>
        <v>14256</v>
      </c>
      <c r="L34" s="280">
        <f t="shared" si="6"/>
        <v>14256</v>
      </c>
      <c r="M34" s="280">
        <f t="shared" si="6"/>
        <v>14256</v>
      </c>
      <c r="N34" s="280">
        <f t="shared" si="6"/>
        <v>14823</v>
      </c>
      <c r="O34" s="280">
        <f t="shared" si="6"/>
        <v>14256</v>
      </c>
      <c r="P34" s="280">
        <f t="shared" si="6"/>
        <v>14823</v>
      </c>
      <c r="Q34" s="280">
        <f t="shared" si="6"/>
        <v>14823</v>
      </c>
      <c r="R34" s="280">
        <f t="shared" si="6"/>
        <v>15390</v>
      </c>
      <c r="S34" s="280">
        <f t="shared" si="6"/>
        <v>15957</v>
      </c>
      <c r="T34" s="280">
        <f t="shared" si="6"/>
        <v>15957</v>
      </c>
      <c r="U34" s="280">
        <f t="shared" si="6"/>
        <v>16929</v>
      </c>
      <c r="V34" s="280">
        <f t="shared" si="6"/>
        <v>16929</v>
      </c>
      <c r="W34" s="280">
        <f t="shared" si="6"/>
        <v>15390</v>
      </c>
      <c r="X34" s="280">
        <f t="shared" si="6"/>
        <v>15390</v>
      </c>
      <c r="Y34" s="280">
        <f t="shared" si="6"/>
        <v>14256</v>
      </c>
      <c r="Z34" s="280">
        <f t="shared" si="6"/>
        <v>14256</v>
      </c>
      <c r="AA34" s="280">
        <f t="shared" si="6"/>
        <v>14256</v>
      </c>
      <c r="AB34" s="280">
        <f t="shared" si="6"/>
        <v>14256</v>
      </c>
      <c r="AC34" s="280">
        <f t="shared" si="6"/>
        <v>14256</v>
      </c>
      <c r="AD34" s="280">
        <f t="shared" si="6"/>
        <v>14823</v>
      </c>
      <c r="AE34" s="280">
        <f t="shared" si="6"/>
        <v>14823</v>
      </c>
    </row>
    <row r="35" spans="1:31" x14ac:dyDescent="0.2">
      <c r="A35" s="275">
        <v>2</v>
      </c>
      <c r="B35" s="280">
        <f t="shared" ref="B35:AE35" si="7">ROUND(B14*0.9,)</f>
        <v>22356</v>
      </c>
      <c r="C35" s="280">
        <f t="shared" si="7"/>
        <v>22356</v>
      </c>
      <c r="D35" s="280">
        <f t="shared" si="7"/>
        <v>22356</v>
      </c>
      <c r="E35" s="280">
        <f t="shared" si="7"/>
        <v>20412</v>
      </c>
      <c r="F35" s="280">
        <f t="shared" si="7"/>
        <v>16929</v>
      </c>
      <c r="G35" s="280">
        <f t="shared" si="7"/>
        <v>17496</v>
      </c>
      <c r="H35" s="280">
        <f t="shared" si="7"/>
        <v>16929</v>
      </c>
      <c r="I35" s="280">
        <f t="shared" si="7"/>
        <v>18468</v>
      </c>
      <c r="J35" s="280">
        <f t="shared" si="7"/>
        <v>18468</v>
      </c>
      <c r="K35" s="280">
        <f t="shared" si="7"/>
        <v>15795</v>
      </c>
      <c r="L35" s="280">
        <f t="shared" si="7"/>
        <v>15795</v>
      </c>
      <c r="M35" s="280">
        <f t="shared" si="7"/>
        <v>15795</v>
      </c>
      <c r="N35" s="280">
        <f t="shared" si="7"/>
        <v>16362</v>
      </c>
      <c r="O35" s="280">
        <f t="shared" si="7"/>
        <v>15795</v>
      </c>
      <c r="P35" s="280">
        <f t="shared" si="7"/>
        <v>16362</v>
      </c>
      <c r="Q35" s="280">
        <f t="shared" si="7"/>
        <v>16362</v>
      </c>
      <c r="R35" s="280">
        <f t="shared" si="7"/>
        <v>16929</v>
      </c>
      <c r="S35" s="280">
        <f t="shared" si="7"/>
        <v>17496</v>
      </c>
      <c r="T35" s="280">
        <f t="shared" si="7"/>
        <v>17496</v>
      </c>
      <c r="U35" s="280">
        <f t="shared" si="7"/>
        <v>18468</v>
      </c>
      <c r="V35" s="280">
        <f t="shared" si="7"/>
        <v>18468</v>
      </c>
      <c r="W35" s="280">
        <f t="shared" si="7"/>
        <v>16929</v>
      </c>
      <c r="X35" s="280">
        <f t="shared" si="7"/>
        <v>16929</v>
      </c>
      <c r="Y35" s="280">
        <f t="shared" si="7"/>
        <v>15795</v>
      </c>
      <c r="Z35" s="280">
        <f t="shared" si="7"/>
        <v>15795</v>
      </c>
      <c r="AA35" s="280">
        <f t="shared" si="7"/>
        <v>15795</v>
      </c>
      <c r="AB35" s="280">
        <f t="shared" si="7"/>
        <v>15795</v>
      </c>
      <c r="AC35" s="280">
        <f t="shared" si="7"/>
        <v>15795</v>
      </c>
      <c r="AD35" s="280">
        <f t="shared" si="7"/>
        <v>16362</v>
      </c>
      <c r="AE35" s="280">
        <f t="shared" si="7"/>
        <v>16362</v>
      </c>
    </row>
    <row r="36" spans="1:31" x14ac:dyDescent="0.2">
      <c r="A36" s="86" t="s">
        <v>136</v>
      </c>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row>
    <row r="37" spans="1:31" x14ac:dyDescent="0.2">
      <c r="A37" s="275">
        <v>1</v>
      </c>
      <c r="B37" s="280">
        <f t="shared" ref="B37:AE37" si="8">ROUND(B16*0.9,)</f>
        <v>24867</v>
      </c>
      <c r="C37" s="280">
        <f t="shared" si="8"/>
        <v>24867</v>
      </c>
      <c r="D37" s="280">
        <f t="shared" si="8"/>
        <v>24867</v>
      </c>
      <c r="E37" s="280">
        <f t="shared" si="8"/>
        <v>22923</v>
      </c>
      <c r="F37" s="280">
        <f t="shared" si="8"/>
        <v>19440</v>
      </c>
      <c r="G37" s="280">
        <f t="shared" si="8"/>
        <v>20007</v>
      </c>
      <c r="H37" s="280">
        <f t="shared" si="8"/>
        <v>19440</v>
      </c>
      <c r="I37" s="280">
        <f t="shared" si="8"/>
        <v>20979</v>
      </c>
      <c r="J37" s="280">
        <f t="shared" si="8"/>
        <v>20979</v>
      </c>
      <c r="K37" s="280">
        <f t="shared" si="8"/>
        <v>18306</v>
      </c>
      <c r="L37" s="280">
        <f t="shared" si="8"/>
        <v>18306</v>
      </c>
      <c r="M37" s="280">
        <f t="shared" si="8"/>
        <v>18306</v>
      </c>
      <c r="N37" s="280">
        <f t="shared" si="8"/>
        <v>18873</v>
      </c>
      <c r="O37" s="280">
        <f t="shared" si="8"/>
        <v>18306</v>
      </c>
      <c r="P37" s="280">
        <f t="shared" si="8"/>
        <v>18873</v>
      </c>
      <c r="Q37" s="280">
        <f t="shared" si="8"/>
        <v>18873</v>
      </c>
      <c r="R37" s="280">
        <f t="shared" si="8"/>
        <v>19440</v>
      </c>
      <c r="S37" s="280">
        <f t="shared" si="8"/>
        <v>20007</v>
      </c>
      <c r="T37" s="280">
        <f t="shared" si="8"/>
        <v>20007</v>
      </c>
      <c r="U37" s="280">
        <f t="shared" si="8"/>
        <v>20979</v>
      </c>
      <c r="V37" s="280">
        <f t="shared" si="8"/>
        <v>20979</v>
      </c>
      <c r="W37" s="280">
        <f t="shared" si="8"/>
        <v>19440</v>
      </c>
      <c r="X37" s="280">
        <f t="shared" si="8"/>
        <v>19440</v>
      </c>
      <c r="Y37" s="280">
        <f t="shared" si="8"/>
        <v>18306</v>
      </c>
      <c r="Z37" s="280">
        <f t="shared" si="8"/>
        <v>18306</v>
      </c>
      <c r="AA37" s="280">
        <f t="shared" si="8"/>
        <v>18306</v>
      </c>
      <c r="AB37" s="280">
        <f t="shared" si="8"/>
        <v>18306</v>
      </c>
      <c r="AC37" s="280">
        <f t="shared" si="8"/>
        <v>18306</v>
      </c>
      <c r="AD37" s="280">
        <f t="shared" si="8"/>
        <v>18873</v>
      </c>
      <c r="AE37" s="280">
        <f t="shared" si="8"/>
        <v>18873</v>
      </c>
    </row>
    <row r="38" spans="1:31" x14ac:dyDescent="0.2">
      <c r="A38" s="275">
        <v>2</v>
      </c>
      <c r="B38" s="280">
        <f t="shared" ref="B38:AE38" si="9">ROUND(B17*0.9,)</f>
        <v>26406</v>
      </c>
      <c r="C38" s="280">
        <f t="shared" si="9"/>
        <v>26406</v>
      </c>
      <c r="D38" s="280">
        <f t="shared" si="9"/>
        <v>26406</v>
      </c>
      <c r="E38" s="280">
        <f t="shared" si="9"/>
        <v>24462</v>
      </c>
      <c r="F38" s="280">
        <f t="shared" si="9"/>
        <v>20979</v>
      </c>
      <c r="G38" s="280">
        <f t="shared" si="9"/>
        <v>21546</v>
      </c>
      <c r="H38" s="280">
        <f t="shared" si="9"/>
        <v>20979</v>
      </c>
      <c r="I38" s="280">
        <f t="shared" si="9"/>
        <v>22518</v>
      </c>
      <c r="J38" s="280">
        <f t="shared" si="9"/>
        <v>22518</v>
      </c>
      <c r="K38" s="280">
        <f t="shared" si="9"/>
        <v>19845</v>
      </c>
      <c r="L38" s="280">
        <f t="shared" si="9"/>
        <v>19845</v>
      </c>
      <c r="M38" s="280">
        <f t="shared" si="9"/>
        <v>19845</v>
      </c>
      <c r="N38" s="280">
        <f t="shared" si="9"/>
        <v>20412</v>
      </c>
      <c r="O38" s="280">
        <f t="shared" si="9"/>
        <v>19845</v>
      </c>
      <c r="P38" s="280">
        <f t="shared" si="9"/>
        <v>20412</v>
      </c>
      <c r="Q38" s="280">
        <f t="shared" si="9"/>
        <v>20412</v>
      </c>
      <c r="R38" s="280">
        <f t="shared" si="9"/>
        <v>20979</v>
      </c>
      <c r="S38" s="280">
        <f t="shared" si="9"/>
        <v>21546</v>
      </c>
      <c r="T38" s="280">
        <f t="shared" si="9"/>
        <v>21546</v>
      </c>
      <c r="U38" s="280">
        <f t="shared" si="9"/>
        <v>22518</v>
      </c>
      <c r="V38" s="280">
        <f t="shared" si="9"/>
        <v>22518</v>
      </c>
      <c r="W38" s="280">
        <f t="shared" si="9"/>
        <v>20979</v>
      </c>
      <c r="X38" s="280">
        <f t="shared" si="9"/>
        <v>20979</v>
      </c>
      <c r="Y38" s="280">
        <f t="shared" si="9"/>
        <v>19845</v>
      </c>
      <c r="Z38" s="280">
        <f t="shared" si="9"/>
        <v>19845</v>
      </c>
      <c r="AA38" s="280">
        <f t="shared" si="9"/>
        <v>19845</v>
      </c>
      <c r="AB38" s="280">
        <f t="shared" si="9"/>
        <v>19845</v>
      </c>
      <c r="AC38" s="280">
        <f t="shared" si="9"/>
        <v>19845</v>
      </c>
      <c r="AD38" s="280">
        <f t="shared" si="9"/>
        <v>20412</v>
      </c>
      <c r="AE38" s="280">
        <f t="shared" si="9"/>
        <v>20412</v>
      </c>
    </row>
    <row r="39" spans="1:31" x14ac:dyDescent="0.2">
      <c r="A39" s="86" t="s">
        <v>138</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row>
    <row r="40" spans="1:31" x14ac:dyDescent="0.2">
      <c r="A40" s="274" t="s">
        <v>78</v>
      </c>
      <c r="B40" s="280">
        <f t="shared" ref="B40:AE40" si="10">ROUND(B19*0.9,)</f>
        <v>43416</v>
      </c>
      <c r="C40" s="280">
        <f t="shared" si="10"/>
        <v>43416</v>
      </c>
      <c r="D40" s="280">
        <f t="shared" si="10"/>
        <v>43416</v>
      </c>
      <c r="E40" s="280">
        <f t="shared" si="10"/>
        <v>41472</v>
      </c>
      <c r="F40" s="280">
        <f t="shared" si="10"/>
        <v>37989</v>
      </c>
      <c r="G40" s="280">
        <f t="shared" si="10"/>
        <v>38556</v>
      </c>
      <c r="H40" s="280">
        <f t="shared" si="10"/>
        <v>37989</v>
      </c>
      <c r="I40" s="280">
        <f t="shared" si="10"/>
        <v>39528</v>
      </c>
      <c r="J40" s="280">
        <f t="shared" si="10"/>
        <v>39528</v>
      </c>
      <c r="K40" s="280">
        <f t="shared" si="10"/>
        <v>36855</v>
      </c>
      <c r="L40" s="280">
        <f t="shared" si="10"/>
        <v>36855</v>
      </c>
      <c r="M40" s="280">
        <f t="shared" si="10"/>
        <v>36855</v>
      </c>
      <c r="N40" s="280">
        <f t="shared" si="10"/>
        <v>37422</v>
      </c>
      <c r="O40" s="280">
        <f t="shared" si="10"/>
        <v>36855</v>
      </c>
      <c r="P40" s="280">
        <f t="shared" si="10"/>
        <v>37422</v>
      </c>
      <c r="Q40" s="280">
        <f t="shared" si="10"/>
        <v>37422</v>
      </c>
      <c r="R40" s="280">
        <f t="shared" si="10"/>
        <v>37989</v>
      </c>
      <c r="S40" s="280">
        <f t="shared" si="10"/>
        <v>38556</v>
      </c>
      <c r="T40" s="280">
        <f t="shared" si="10"/>
        <v>38556</v>
      </c>
      <c r="U40" s="280">
        <f t="shared" si="10"/>
        <v>39528</v>
      </c>
      <c r="V40" s="280">
        <f t="shared" si="10"/>
        <v>39528</v>
      </c>
      <c r="W40" s="280">
        <f t="shared" si="10"/>
        <v>37989</v>
      </c>
      <c r="X40" s="280">
        <f t="shared" si="10"/>
        <v>37989</v>
      </c>
      <c r="Y40" s="280">
        <f t="shared" si="10"/>
        <v>36855</v>
      </c>
      <c r="Z40" s="280">
        <f t="shared" si="10"/>
        <v>36855</v>
      </c>
      <c r="AA40" s="280">
        <f t="shared" si="10"/>
        <v>36855</v>
      </c>
      <c r="AB40" s="280">
        <f t="shared" si="10"/>
        <v>36855</v>
      </c>
      <c r="AC40" s="280">
        <f t="shared" si="10"/>
        <v>36855</v>
      </c>
      <c r="AD40" s="280">
        <f t="shared" si="10"/>
        <v>37422</v>
      </c>
      <c r="AE40" s="280">
        <f t="shared" si="10"/>
        <v>37422</v>
      </c>
    </row>
    <row r="41" spans="1:31" x14ac:dyDescent="0.2">
      <c r="A41" s="86" t="s">
        <v>137</v>
      </c>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row>
    <row r="42" spans="1:31" x14ac:dyDescent="0.2">
      <c r="A42" s="274" t="s">
        <v>67</v>
      </c>
      <c r="B42" s="280">
        <f t="shared" ref="B42:AE42" si="11">ROUND(B21*0.9,)</f>
        <v>59616</v>
      </c>
      <c r="C42" s="280">
        <f t="shared" si="11"/>
        <v>59616</v>
      </c>
      <c r="D42" s="280">
        <f t="shared" si="11"/>
        <v>59616</v>
      </c>
      <c r="E42" s="280">
        <f t="shared" si="11"/>
        <v>57672</v>
      </c>
      <c r="F42" s="280">
        <f t="shared" si="11"/>
        <v>54189</v>
      </c>
      <c r="G42" s="280">
        <f t="shared" si="11"/>
        <v>54756</v>
      </c>
      <c r="H42" s="280">
        <f t="shared" si="11"/>
        <v>54189</v>
      </c>
      <c r="I42" s="280">
        <f t="shared" si="11"/>
        <v>55728</v>
      </c>
      <c r="J42" s="280">
        <f t="shared" si="11"/>
        <v>55728</v>
      </c>
      <c r="K42" s="280">
        <f t="shared" si="11"/>
        <v>53055</v>
      </c>
      <c r="L42" s="280">
        <f t="shared" si="11"/>
        <v>53055</v>
      </c>
      <c r="M42" s="280">
        <f t="shared" si="11"/>
        <v>53055</v>
      </c>
      <c r="N42" s="280">
        <f t="shared" si="11"/>
        <v>53622</v>
      </c>
      <c r="O42" s="280">
        <f t="shared" si="11"/>
        <v>53055</v>
      </c>
      <c r="P42" s="280">
        <f t="shared" si="11"/>
        <v>53622</v>
      </c>
      <c r="Q42" s="280">
        <f t="shared" si="11"/>
        <v>53622</v>
      </c>
      <c r="R42" s="280">
        <f t="shared" si="11"/>
        <v>54189</v>
      </c>
      <c r="S42" s="280">
        <f t="shared" si="11"/>
        <v>54756</v>
      </c>
      <c r="T42" s="280">
        <f t="shared" si="11"/>
        <v>54756</v>
      </c>
      <c r="U42" s="280">
        <f t="shared" si="11"/>
        <v>55728</v>
      </c>
      <c r="V42" s="280">
        <f t="shared" si="11"/>
        <v>55728</v>
      </c>
      <c r="W42" s="280">
        <f t="shared" si="11"/>
        <v>54189</v>
      </c>
      <c r="X42" s="280">
        <f t="shared" si="11"/>
        <v>54189</v>
      </c>
      <c r="Y42" s="280">
        <f t="shared" si="11"/>
        <v>53055</v>
      </c>
      <c r="Z42" s="280">
        <f t="shared" si="11"/>
        <v>53055</v>
      </c>
      <c r="AA42" s="280">
        <f t="shared" si="11"/>
        <v>53055</v>
      </c>
      <c r="AB42" s="280">
        <f t="shared" si="11"/>
        <v>53055</v>
      </c>
      <c r="AC42" s="280">
        <f t="shared" si="11"/>
        <v>53055</v>
      </c>
      <c r="AD42" s="280">
        <f t="shared" si="11"/>
        <v>53622</v>
      </c>
      <c r="AE42" s="280">
        <f t="shared" si="11"/>
        <v>53622</v>
      </c>
    </row>
    <row r="43" spans="1:31" x14ac:dyDescent="0.2">
      <c r="A43" s="147"/>
    </row>
    <row r="44" spans="1:31" ht="135" x14ac:dyDescent="0.2">
      <c r="A44" s="319" t="s">
        <v>330</v>
      </c>
    </row>
    <row r="45" spans="1:31" x14ac:dyDescent="0.2">
      <c r="A45" s="170" t="s">
        <v>139</v>
      </c>
    </row>
    <row r="46" spans="1:31" x14ac:dyDescent="0.2">
      <c r="A46" s="326" t="s">
        <v>384</v>
      </c>
    </row>
    <row r="47" spans="1:31" x14ac:dyDescent="0.2">
      <c r="A47" s="327" t="s">
        <v>385</v>
      </c>
    </row>
    <row r="48" spans="1:31" x14ac:dyDescent="0.2">
      <c r="A48" s="123" t="s">
        <v>127</v>
      </c>
    </row>
    <row r="49" spans="1:1" x14ac:dyDescent="0.2">
      <c r="A49" s="206" t="s">
        <v>152</v>
      </c>
    </row>
    <row r="50" spans="1:1" x14ac:dyDescent="0.2">
      <c r="A50" s="204" t="s">
        <v>128</v>
      </c>
    </row>
    <row r="51" spans="1:1" ht="12" customHeight="1" x14ac:dyDescent="0.2">
      <c r="A51" s="204" t="s">
        <v>129</v>
      </c>
    </row>
    <row r="52" spans="1:1" ht="24" x14ac:dyDescent="0.2">
      <c r="A52" s="205" t="s">
        <v>130</v>
      </c>
    </row>
    <row r="53" spans="1:1" ht="11.45" customHeight="1" x14ac:dyDescent="0.2">
      <c r="A53" s="223" t="s">
        <v>331</v>
      </c>
    </row>
    <row r="54" spans="1:1" ht="24" x14ac:dyDescent="0.2">
      <c r="A54" s="205" t="s">
        <v>378</v>
      </c>
    </row>
    <row r="55" spans="1:1" ht="25.5" x14ac:dyDescent="0.2">
      <c r="A55" s="198" t="s">
        <v>386</v>
      </c>
    </row>
    <row r="56" spans="1:1" ht="45" x14ac:dyDescent="0.2">
      <c r="A56" s="252" t="s">
        <v>318</v>
      </c>
    </row>
    <row r="57" spans="1:1" ht="22.5" x14ac:dyDescent="0.2">
      <c r="A57" s="252" t="s">
        <v>379</v>
      </c>
    </row>
    <row r="58" spans="1:1" ht="22.5" x14ac:dyDescent="0.2">
      <c r="A58" s="252" t="s">
        <v>380</v>
      </c>
    </row>
    <row r="59" spans="1:1" ht="33.75" x14ac:dyDescent="0.2">
      <c r="A59" s="252" t="s">
        <v>381</v>
      </c>
    </row>
    <row r="60" spans="1:1" ht="22.5" x14ac:dyDescent="0.2">
      <c r="A60" s="252" t="s">
        <v>382</v>
      </c>
    </row>
    <row r="61" spans="1:1" ht="22.5" x14ac:dyDescent="0.2">
      <c r="A61" s="252" t="s">
        <v>383</v>
      </c>
    </row>
    <row r="62" spans="1:1" ht="56.25" x14ac:dyDescent="0.2">
      <c r="A62" s="323" t="s">
        <v>387</v>
      </c>
    </row>
    <row r="63" spans="1:1" ht="78.75" x14ac:dyDescent="0.2">
      <c r="A63" s="323" t="s">
        <v>388</v>
      </c>
    </row>
    <row r="64" spans="1:1" ht="42" x14ac:dyDescent="0.2">
      <c r="A64" s="155" t="s">
        <v>166</v>
      </c>
    </row>
    <row r="65" spans="1:1" ht="21" x14ac:dyDescent="0.2">
      <c r="A65" s="174" t="s">
        <v>162</v>
      </c>
    </row>
    <row r="66" spans="1:1" ht="42.75" x14ac:dyDescent="0.2">
      <c r="A66" s="142" t="s">
        <v>341</v>
      </c>
    </row>
    <row r="67" spans="1:1" ht="21" x14ac:dyDescent="0.2">
      <c r="A67" s="120" t="s">
        <v>164</v>
      </c>
    </row>
    <row r="68" spans="1:1" x14ac:dyDescent="0.2">
      <c r="A68" s="122"/>
    </row>
    <row r="69" spans="1:1" x14ac:dyDescent="0.2">
      <c r="A69" s="123" t="s">
        <v>132</v>
      </c>
    </row>
    <row r="70" spans="1:1" ht="24" x14ac:dyDescent="0.2">
      <c r="A70" s="324" t="s">
        <v>150</v>
      </c>
    </row>
    <row r="71" spans="1:1" ht="24" x14ac:dyDescent="0.2">
      <c r="A71" s="325" t="s">
        <v>151</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D42"/>
  <sheetViews>
    <sheetView zoomScale="90" zoomScaleNormal="90" workbookViewId="0">
      <pane xSplit="1" topLeftCell="B1" activePane="topRight" state="frozen"/>
      <selection pane="topRight" activeCell="B4" sqref="B4:D21"/>
    </sheetView>
  </sheetViews>
  <sheetFormatPr defaultColWidth="9" defaultRowHeight="12" x14ac:dyDescent="0.2"/>
  <cols>
    <col min="1" max="1" width="80.5703125" style="268" customWidth="1"/>
    <col min="2" max="16384" width="9" style="268"/>
  </cols>
  <sheetData>
    <row r="1" spans="1:4" ht="11.45" customHeight="1" x14ac:dyDescent="0.2">
      <c r="A1" s="83" t="s">
        <v>133</v>
      </c>
    </row>
    <row r="2" spans="1:4" ht="11.45" customHeight="1" x14ac:dyDescent="0.2">
      <c r="A2" s="306" t="s">
        <v>377</v>
      </c>
    </row>
    <row r="3" spans="1:4" ht="11.45" customHeight="1" x14ac:dyDescent="0.2">
      <c r="A3" s="207"/>
    </row>
    <row r="4" spans="1:4" ht="11.45" customHeight="1" x14ac:dyDescent="0.2">
      <c r="A4" s="207" t="s">
        <v>125</v>
      </c>
      <c r="B4" s="320" t="e">
        <f>'C завтраками| Bed and breakfast'!#REF!</f>
        <v>#REF!</v>
      </c>
      <c r="C4" s="320" t="e">
        <f>'C завтраками| Bed and breakfast'!#REF!</f>
        <v>#REF!</v>
      </c>
      <c r="D4" s="320" t="e">
        <f>'C завтраками| Bed and breakfast'!#REF!</f>
        <v>#REF!</v>
      </c>
    </row>
    <row r="5" spans="1:4" s="34" customFormat="1" ht="21.6" customHeight="1" x14ac:dyDescent="0.2">
      <c r="A5" s="67" t="s">
        <v>124</v>
      </c>
      <c r="B5" s="320" t="e">
        <f>'C завтраками| Bed and breakfast'!#REF!</f>
        <v>#REF!</v>
      </c>
      <c r="C5" s="320" t="e">
        <f>'C завтраками| Bed and breakfast'!#REF!</f>
        <v>#REF!</v>
      </c>
      <c r="D5" s="320" t="e">
        <f>'C завтраками| Bed and breakfast'!#REF!</f>
        <v>#REF!</v>
      </c>
    </row>
    <row r="6" spans="1:4" x14ac:dyDescent="0.2">
      <c r="A6" s="73" t="s">
        <v>144</v>
      </c>
    </row>
    <row r="7" spans="1:4" x14ac:dyDescent="0.2">
      <c r="A7" s="269">
        <v>1</v>
      </c>
      <c r="B7" s="290" t="e">
        <f>'C завтраками| Bed and breakfast'!#REF!</f>
        <v>#REF!</v>
      </c>
      <c r="C7" s="290" t="e">
        <f>'C завтраками| Bed and breakfast'!#REF!</f>
        <v>#REF!</v>
      </c>
      <c r="D7" s="290" t="e">
        <f>'C завтраками| Bed and breakfast'!#REF!</f>
        <v>#REF!</v>
      </c>
    </row>
    <row r="8" spans="1:4" x14ac:dyDescent="0.2">
      <c r="A8" s="269">
        <v>2</v>
      </c>
      <c r="B8" s="290" t="e">
        <f>'C завтраками| Bed and breakfast'!#REF!</f>
        <v>#REF!</v>
      </c>
      <c r="C8" s="290" t="e">
        <f>'C завтраками| Bed and breakfast'!#REF!</f>
        <v>#REF!</v>
      </c>
      <c r="D8" s="290" t="e">
        <f>'C завтраками| Bed and breakfast'!#REF!</f>
        <v>#REF!</v>
      </c>
    </row>
    <row r="9" spans="1:4" x14ac:dyDescent="0.2">
      <c r="A9" s="73" t="s">
        <v>145</v>
      </c>
      <c r="B9" s="290"/>
      <c r="C9" s="290"/>
      <c r="D9" s="290"/>
    </row>
    <row r="10" spans="1:4" x14ac:dyDescent="0.2">
      <c r="A10" s="269">
        <v>1</v>
      </c>
      <c r="B10" s="290" t="e">
        <f>'C завтраками| Bed and breakfast'!#REF!</f>
        <v>#REF!</v>
      </c>
      <c r="C10" s="290" t="e">
        <f>'C завтраками| Bed and breakfast'!#REF!</f>
        <v>#REF!</v>
      </c>
      <c r="D10" s="290" t="e">
        <f>'C завтраками| Bed and breakfast'!#REF!</f>
        <v>#REF!</v>
      </c>
    </row>
    <row r="11" spans="1:4" x14ac:dyDescent="0.2">
      <c r="A11" s="269">
        <v>2</v>
      </c>
      <c r="B11" s="290" t="e">
        <f>'C завтраками| Bed and breakfast'!#REF!</f>
        <v>#REF!</v>
      </c>
      <c r="C11" s="290" t="e">
        <f>'C завтраками| Bed and breakfast'!#REF!</f>
        <v>#REF!</v>
      </c>
      <c r="D11" s="290" t="e">
        <f>'C завтраками| Bed and breakfast'!#REF!</f>
        <v>#REF!</v>
      </c>
    </row>
    <row r="12" spans="1:4" x14ac:dyDescent="0.2">
      <c r="A12" s="86" t="s">
        <v>134</v>
      </c>
      <c r="B12" s="290"/>
      <c r="C12" s="290"/>
      <c r="D12" s="290"/>
    </row>
    <row r="13" spans="1:4" x14ac:dyDescent="0.2">
      <c r="A13" s="274">
        <v>1</v>
      </c>
      <c r="B13" s="290" t="e">
        <f>'C завтраками| Bed and breakfast'!#REF!</f>
        <v>#REF!</v>
      </c>
      <c r="C13" s="290" t="e">
        <f>'C завтраками| Bed and breakfast'!#REF!</f>
        <v>#REF!</v>
      </c>
      <c r="D13" s="290" t="e">
        <f>'C завтраками| Bed and breakfast'!#REF!</f>
        <v>#REF!</v>
      </c>
    </row>
    <row r="14" spans="1:4" x14ac:dyDescent="0.2">
      <c r="A14" s="274">
        <v>2</v>
      </c>
      <c r="B14" s="290" t="e">
        <f>'C завтраками| Bed and breakfast'!#REF!</f>
        <v>#REF!</v>
      </c>
      <c r="C14" s="290" t="e">
        <f>'C завтраками| Bed and breakfast'!#REF!</f>
        <v>#REF!</v>
      </c>
      <c r="D14" s="290" t="e">
        <f>'C завтраками| Bed and breakfast'!#REF!</f>
        <v>#REF!</v>
      </c>
    </row>
    <row r="15" spans="1:4" x14ac:dyDescent="0.2">
      <c r="A15" s="86" t="s">
        <v>136</v>
      </c>
      <c r="B15" s="290"/>
      <c r="C15" s="290"/>
      <c r="D15" s="290"/>
    </row>
    <row r="16" spans="1:4" x14ac:dyDescent="0.2">
      <c r="A16" s="274">
        <v>1</v>
      </c>
      <c r="B16" s="290" t="e">
        <f>'C завтраками| Bed and breakfast'!#REF!</f>
        <v>#REF!</v>
      </c>
      <c r="C16" s="290" t="e">
        <f>'C завтраками| Bed and breakfast'!#REF!</f>
        <v>#REF!</v>
      </c>
      <c r="D16" s="290" t="e">
        <f>'C завтраками| Bed and breakfast'!#REF!</f>
        <v>#REF!</v>
      </c>
    </row>
    <row r="17" spans="1:4" x14ac:dyDescent="0.2">
      <c r="A17" s="274">
        <v>2</v>
      </c>
      <c r="B17" s="290" t="e">
        <f>'C завтраками| Bed and breakfast'!#REF!</f>
        <v>#REF!</v>
      </c>
      <c r="C17" s="290" t="e">
        <f>'C завтраками| Bed and breakfast'!#REF!</f>
        <v>#REF!</v>
      </c>
      <c r="D17" s="290" t="e">
        <f>'C завтраками| Bed and breakfast'!#REF!</f>
        <v>#REF!</v>
      </c>
    </row>
    <row r="18" spans="1:4" x14ac:dyDescent="0.2">
      <c r="A18" s="86" t="s">
        <v>138</v>
      </c>
      <c r="B18" s="290"/>
      <c r="C18" s="290"/>
      <c r="D18" s="290"/>
    </row>
    <row r="19" spans="1:4" x14ac:dyDescent="0.2">
      <c r="A19" s="274" t="s">
        <v>78</v>
      </c>
      <c r="B19" s="290" t="e">
        <f>'C завтраками| Bed and breakfast'!#REF!</f>
        <v>#REF!</v>
      </c>
      <c r="C19" s="290" t="e">
        <f>'C завтраками| Bed and breakfast'!#REF!</f>
        <v>#REF!</v>
      </c>
      <c r="D19" s="290" t="e">
        <f>'C завтраками| Bed and breakfast'!#REF!</f>
        <v>#REF!</v>
      </c>
    </row>
    <row r="20" spans="1:4" x14ac:dyDescent="0.2">
      <c r="A20" s="86" t="s">
        <v>137</v>
      </c>
      <c r="B20" s="290"/>
      <c r="C20" s="290"/>
      <c r="D20" s="290"/>
    </row>
    <row r="21" spans="1:4" x14ac:dyDescent="0.2">
      <c r="A21" s="274" t="s">
        <v>67</v>
      </c>
      <c r="B21" s="290" t="e">
        <f>'C завтраками| Bed and breakfast'!#REF!</f>
        <v>#REF!</v>
      </c>
      <c r="C21" s="290" t="e">
        <f>'C завтраками| Bed and breakfast'!#REF!</f>
        <v>#REF!</v>
      </c>
      <c r="D21" s="290" t="e">
        <f>'C завтраками| Bed and breakfast'!#REF!</f>
        <v>#REF!</v>
      </c>
    </row>
    <row r="22" spans="1:4" x14ac:dyDescent="0.2">
      <c r="A22" s="147"/>
    </row>
    <row r="23" spans="1:4" ht="12.75" thickBot="1" x14ac:dyDescent="0.25">
      <c r="A23" s="147"/>
    </row>
    <row r="24" spans="1:4" ht="12.75" thickBot="1" x14ac:dyDescent="0.25">
      <c r="A24" s="149" t="s">
        <v>127</v>
      </c>
    </row>
    <row r="25" spans="1:4" customFormat="1" ht="30.75" customHeight="1" x14ac:dyDescent="0.2">
      <c r="A25" s="307" t="s">
        <v>368</v>
      </c>
    </row>
    <row r="26" spans="1:4" x14ac:dyDescent="0.2">
      <c r="A26" s="223" t="s">
        <v>369</v>
      </c>
    </row>
    <row r="27" spans="1:4" x14ac:dyDescent="0.2">
      <c r="A27" s="223" t="s">
        <v>370</v>
      </c>
    </row>
    <row r="28" spans="1:4" x14ac:dyDescent="0.2">
      <c r="A28" s="223" t="s">
        <v>128</v>
      </c>
    </row>
    <row r="29" spans="1:4" x14ac:dyDescent="0.2">
      <c r="A29" s="223" t="s">
        <v>129</v>
      </c>
    </row>
    <row r="30" spans="1:4" ht="12" customHeight="1" x14ac:dyDescent="0.2">
      <c r="A30" s="97" t="s">
        <v>130</v>
      </c>
    </row>
    <row r="31" spans="1:4" x14ac:dyDescent="0.2">
      <c r="A31" s="223" t="s">
        <v>243</v>
      </c>
    </row>
    <row r="32" spans="1:4" ht="11.45" customHeight="1" x14ac:dyDescent="0.2">
      <c r="A32" s="272"/>
    </row>
    <row r="33" spans="1:1" x14ac:dyDescent="0.2">
      <c r="A33" s="306" t="s">
        <v>139</v>
      </c>
    </row>
    <row r="34" spans="1:1" ht="24" x14ac:dyDescent="0.2">
      <c r="A34" s="308" t="s">
        <v>375</v>
      </c>
    </row>
    <row r="35" spans="1:1" ht="24" x14ac:dyDescent="0.2">
      <c r="A35" s="309" t="s">
        <v>376</v>
      </c>
    </row>
    <row r="36" spans="1:1" x14ac:dyDescent="0.2">
      <c r="A36" s="223"/>
    </row>
    <row r="37" spans="1:1" x14ac:dyDescent="0.2">
      <c r="A37" s="310" t="s">
        <v>132</v>
      </c>
    </row>
    <row r="38" spans="1:1" ht="24" x14ac:dyDescent="0.2">
      <c r="A38" s="311" t="s">
        <v>150</v>
      </c>
    </row>
    <row r="39" spans="1:1" ht="24" x14ac:dyDescent="0.2">
      <c r="A39" s="311" t="s">
        <v>151</v>
      </c>
    </row>
    <row r="40" spans="1:1" ht="12.75" thickBot="1" x14ac:dyDescent="0.25"/>
    <row r="41" spans="1:1" ht="12.75" thickBot="1" x14ac:dyDescent="0.25">
      <c r="A41" s="149" t="s">
        <v>309</v>
      </c>
    </row>
    <row r="42" spans="1:1" x14ac:dyDescent="0.2">
      <c r="A42" s="242"/>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1:D61"/>
  <sheetViews>
    <sheetView zoomScale="90" zoomScaleNormal="90" workbookViewId="0">
      <pane xSplit="1" topLeftCell="B1" activePane="topRight" state="frozen"/>
      <selection pane="topRight" activeCell="B3" sqref="B3:D39"/>
    </sheetView>
  </sheetViews>
  <sheetFormatPr defaultColWidth="9" defaultRowHeight="12" x14ac:dyDescent="0.2"/>
  <cols>
    <col min="1" max="1" width="80.5703125" style="268" customWidth="1"/>
    <col min="2" max="16384" width="9" style="268"/>
  </cols>
  <sheetData>
    <row r="1" spans="1:4" ht="11.45" customHeight="1" x14ac:dyDescent="0.2">
      <c r="A1" s="83" t="s">
        <v>133</v>
      </c>
    </row>
    <row r="2" spans="1:4" ht="24" x14ac:dyDescent="0.2">
      <c r="A2" s="306" t="s">
        <v>377</v>
      </c>
    </row>
    <row r="3" spans="1:4" s="34" customFormat="1" ht="21.6" customHeight="1" x14ac:dyDescent="0.2">
      <c r="A3" s="67" t="s">
        <v>124</v>
      </c>
      <c r="B3" s="320" t="e">
        <f>'Семейный тариф |COMM'!B4</f>
        <v>#REF!</v>
      </c>
      <c r="C3" s="320" t="e">
        <f>'Семейный тариф |COMM'!C4</f>
        <v>#REF!</v>
      </c>
      <c r="D3" s="320" t="e">
        <f>'Семейный тариф |COMM'!D4</f>
        <v>#REF!</v>
      </c>
    </row>
    <row r="4" spans="1:4" s="34" customFormat="1" ht="21.6" customHeight="1" x14ac:dyDescent="0.2">
      <c r="A4" s="299"/>
      <c r="B4" s="320" t="e">
        <f>'Семейный тариф |COMM'!B5</f>
        <v>#REF!</v>
      </c>
      <c r="C4" s="320" t="e">
        <f>'Семейный тариф |COMM'!C5</f>
        <v>#REF!</v>
      </c>
      <c r="D4" s="320" t="e">
        <f>'Семейный тариф |COMM'!D5</f>
        <v>#REF!</v>
      </c>
    </row>
    <row r="5" spans="1:4" x14ac:dyDescent="0.2">
      <c r="A5" s="73" t="s">
        <v>144</v>
      </c>
      <c r="B5" s="286"/>
      <c r="C5" s="286"/>
      <c r="D5" s="286"/>
    </row>
    <row r="6" spans="1:4" x14ac:dyDescent="0.2">
      <c r="A6" s="269">
        <v>1</v>
      </c>
      <c r="B6" s="312" t="e">
        <f>'Семейный тариф |COMM'!B7</f>
        <v>#REF!</v>
      </c>
      <c r="C6" s="312" t="e">
        <f>'Семейный тариф |COMM'!C7</f>
        <v>#REF!</v>
      </c>
      <c r="D6" s="312" t="e">
        <f>'Семейный тариф |COMM'!D7</f>
        <v>#REF!</v>
      </c>
    </row>
    <row r="7" spans="1:4" x14ac:dyDescent="0.2">
      <c r="A7" s="269">
        <v>2</v>
      </c>
      <c r="B7" s="312" t="e">
        <f>'Семейный тариф |COMM'!B8</f>
        <v>#REF!</v>
      </c>
      <c r="C7" s="312" t="e">
        <f>'Семейный тариф |COMM'!C8</f>
        <v>#REF!</v>
      </c>
      <c r="D7" s="312" t="e">
        <f>'Семейный тариф |COMM'!D8</f>
        <v>#REF!</v>
      </c>
    </row>
    <row r="8" spans="1:4" x14ac:dyDescent="0.2">
      <c r="A8" s="73" t="s">
        <v>145</v>
      </c>
      <c r="B8" s="312"/>
      <c r="C8" s="312"/>
      <c r="D8" s="312"/>
    </row>
    <row r="9" spans="1:4" x14ac:dyDescent="0.2">
      <c r="A9" s="269">
        <v>1</v>
      </c>
      <c r="B9" s="312" t="e">
        <f>'Семейный тариф |COMM'!B10</f>
        <v>#REF!</v>
      </c>
      <c r="C9" s="312" t="e">
        <f>'Семейный тариф |COMM'!C10</f>
        <v>#REF!</v>
      </c>
      <c r="D9" s="312" t="e">
        <f>'Семейный тариф |COMM'!D10</f>
        <v>#REF!</v>
      </c>
    </row>
    <row r="10" spans="1:4" x14ac:dyDescent="0.2">
      <c r="A10" s="269">
        <v>2</v>
      </c>
      <c r="B10" s="312" t="e">
        <f>'Семейный тариф |COMM'!B11</f>
        <v>#REF!</v>
      </c>
      <c r="C10" s="312" t="e">
        <f>'Семейный тариф |COMM'!C11</f>
        <v>#REF!</v>
      </c>
      <c r="D10" s="312" t="e">
        <f>'Семейный тариф |COMM'!D11</f>
        <v>#REF!</v>
      </c>
    </row>
    <row r="11" spans="1:4" x14ac:dyDescent="0.2">
      <c r="A11" s="86" t="s">
        <v>134</v>
      </c>
      <c r="B11" s="312"/>
      <c r="C11" s="312"/>
      <c r="D11" s="312"/>
    </row>
    <row r="12" spans="1:4" x14ac:dyDescent="0.2">
      <c r="A12" s="274">
        <v>1</v>
      </c>
      <c r="B12" s="312" t="e">
        <f>'Семейный тариф |COMM'!B13</f>
        <v>#REF!</v>
      </c>
      <c r="C12" s="312" t="e">
        <f>'Семейный тариф |COMM'!C13</f>
        <v>#REF!</v>
      </c>
      <c r="D12" s="312" t="e">
        <f>'Семейный тариф |COMM'!D13</f>
        <v>#REF!</v>
      </c>
    </row>
    <row r="13" spans="1:4" x14ac:dyDescent="0.2">
      <c r="A13" s="274">
        <v>2</v>
      </c>
      <c r="B13" s="312" t="e">
        <f>'Семейный тариф |COMM'!B14</f>
        <v>#REF!</v>
      </c>
      <c r="C13" s="312" t="e">
        <f>'Семейный тариф |COMM'!C14</f>
        <v>#REF!</v>
      </c>
      <c r="D13" s="312" t="e">
        <f>'Семейный тариф |COMM'!D14</f>
        <v>#REF!</v>
      </c>
    </row>
    <row r="14" spans="1:4" x14ac:dyDescent="0.2">
      <c r="A14" s="86" t="s">
        <v>136</v>
      </c>
      <c r="B14" s="312"/>
      <c r="C14" s="312"/>
      <c r="D14" s="312"/>
    </row>
    <row r="15" spans="1:4" x14ac:dyDescent="0.2">
      <c r="A15" s="274">
        <v>1</v>
      </c>
      <c r="B15" s="312" t="e">
        <f>'Семейный тариф |COMM'!B16</f>
        <v>#REF!</v>
      </c>
      <c r="C15" s="312" t="e">
        <f>'Семейный тариф |COMM'!C16</f>
        <v>#REF!</v>
      </c>
      <c r="D15" s="312" t="e">
        <f>'Семейный тариф |COMM'!D16</f>
        <v>#REF!</v>
      </c>
    </row>
    <row r="16" spans="1:4" x14ac:dyDescent="0.2">
      <c r="A16" s="274">
        <v>2</v>
      </c>
      <c r="B16" s="312" t="e">
        <f>'Семейный тариф |COMM'!B17</f>
        <v>#REF!</v>
      </c>
      <c r="C16" s="312" t="e">
        <f>'Семейный тариф |COMM'!C17</f>
        <v>#REF!</v>
      </c>
      <c r="D16" s="312" t="e">
        <f>'Семейный тариф |COMM'!D17</f>
        <v>#REF!</v>
      </c>
    </row>
    <row r="17" spans="1:4" x14ac:dyDescent="0.2">
      <c r="A17" s="86" t="s">
        <v>138</v>
      </c>
      <c r="B17" s="312"/>
      <c r="C17" s="312"/>
      <c r="D17" s="312"/>
    </row>
    <row r="18" spans="1:4" x14ac:dyDescent="0.2">
      <c r="A18" s="274" t="s">
        <v>78</v>
      </c>
      <c r="B18" s="312" t="e">
        <f>'Семейный тариф |COMM'!B19</f>
        <v>#REF!</v>
      </c>
      <c r="C18" s="312" t="e">
        <f>'Семейный тариф |COMM'!C19</f>
        <v>#REF!</v>
      </c>
      <c r="D18" s="312" t="e">
        <f>'Семейный тариф |COMM'!D19</f>
        <v>#REF!</v>
      </c>
    </row>
    <row r="19" spans="1:4" x14ac:dyDescent="0.2">
      <c r="A19" s="86" t="s">
        <v>137</v>
      </c>
      <c r="B19" s="312"/>
      <c r="C19" s="312"/>
      <c r="D19" s="312"/>
    </row>
    <row r="20" spans="1:4" x14ac:dyDescent="0.2">
      <c r="A20" s="274" t="s">
        <v>67</v>
      </c>
      <c r="B20" s="312" t="e">
        <f>'Семейный тариф |COMM'!B21</f>
        <v>#REF!</v>
      </c>
      <c r="C20" s="312" t="e">
        <f>'Семейный тариф |COMM'!C21</f>
        <v>#REF!</v>
      </c>
      <c r="D20" s="312" t="e">
        <f>'Семейный тариф |COMM'!D21</f>
        <v>#REF!</v>
      </c>
    </row>
    <row r="21" spans="1:4" ht="15" customHeight="1" x14ac:dyDescent="0.2">
      <c r="A21" s="207"/>
      <c r="B21" s="286"/>
      <c r="C21" s="286"/>
      <c r="D21" s="286"/>
    </row>
    <row r="22" spans="1:4" ht="25.5" customHeight="1" x14ac:dyDescent="0.2">
      <c r="A22" s="146" t="s">
        <v>159</v>
      </c>
      <c r="B22" s="320" t="e">
        <f t="shared" ref="B22" si="0">B3</f>
        <v>#REF!</v>
      </c>
      <c r="C22" s="320" t="e">
        <f t="shared" ref="C22:D22" si="1">C3</f>
        <v>#REF!</v>
      </c>
      <c r="D22" s="320" t="e">
        <f t="shared" si="1"/>
        <v>#REF!</v>
      </c>
    </row>
    <row r="23" spans="1:4" s="34" customFormat="1" ht="24.6" customHeight="1" x14ac:dyDescent="0.2">
      <c r="A23" s="67" t="s">
        <v>124</v>
      </c>
      <c r="B23" s="320" t="e">
        <f t="shared" ref="B23" si="2">B4</f>
        <v>#REF!</v>
      </c>
      <c r="C23" s="320" t="e">
        <f t="shared" ref="C23:D23" si="3">C4</f>
        <v>#REF!</v>
      </c>
      <c r="D23" s="320" t="e">
        <f t="shared" si="3"/>
        <v>#REF!</v>
      </c>
    </row>
    <row r="24" spans="1:4" x14ac:dyDescent="0.2">
      <c r="A24" s="86" t="s">
        <v>135</v>
      </c>
    </row>
    <row r="25" spans="1:4" x14ac:dyDescent="0.2">
      <c r="A25" s="274">
        <v>1</v>
      </c>
      <c r="B25" s="290" t="e">
        <f t="shared" ref="B25" si="4">B6*0.9</f>
        <v>#REF!</v>
      </c>
      <c r="C25" s="290" t="e">
        <f t="shared" ref="C25:D25" si="5">C6*0.9</f>
        <v>#REF!</v>
      </c>
      <c r="D25" s="290" t="e">
        <f t="shared" si="5"/>
        <v>#REF!</v>
      </c>
    </row>
    <row r="26" spans="1:4" x14ac:dyDescent="0.2">
      <c r="A26" s="274">
        <v>2</v>
      </c>
      <c r="B26" s="290" t="e">
        <f t="shared" ref="B26" si="6">B7*0.9</f>
        <v>#REF!</v>
      </c>
      <c r="C26" s="290" t="e">
        <f t="shared" ref="C26:D26" si="7">C7*0.9</f>
        <v>#REF!</v>
      </c>
      <c r="D26" s="290" t="e">
        <f t="shared" si="7"/>
        <v>#REF!</v>
      </c>
    </row>
    <row r="27" spans="1:4" x14ac:dyDescent="0.2">
      <c r="A27" s="95" t="s">
        <v>143</v>
      </c>
      <c r="B27" s="290"/>
      <c r="C27" s="290"/>
      <c r="D27" s="290"/>
    </row>
    <row r="28" spans="1:4" x14ac:dyDescent="0.2">
      <c r="A28" s="274">
        <v>1</v>
      </c>
      <c r="B28" s="290" t="e">
        <f t="shared" ref="B28" si="8">B9*0.9</f>
        <v>#REF!</v>
      </c>
      <c r="C28" s="290" t="e">
        <f t="shared" ref="C28:D28" si="9">C9*0.9</f>
        <v>#REF!</v>
      </c>
      <c r="D28" s="290" t="e">
        <f t="shared" si="9"/>
        <v>#REF!</v>
      </c>
    </row>
    <row r="29" spans="1:4" x14ac:dyDescent="0.2">
      <c r="A29" s="274">
        <v>2</v>
      </c>
      <c r="B29" s="290" t="e">
        <f t="shared" ref="B29" si="10">B10*0.9</f>
        <v>#REF!</v>
      </c>
      <c r="C29" s="290" t="e">
        <f t="shared" ref="C29:D29" si="11">C10*0.9</f>
        <v>#REF!</v>
      </c>
      <c r="D29" s="290" t="e">
        <f t="shared" si="11"/>
        <v>#REF!</v>
      </c>
    </row>
    <row r="30" spans="1:4" x14ac:dyDescent="0.2">
      <c r="A30" s="86" t="s">
        <v>134</v>
      </c>
      <c r="B30" s="290"/>
      <c r="C30" s="290"/>
      <c r="D30" s="290"/>
    </row>
    <row r="31" spans="1:4" x14ac:dyDescent="0.2">
      <c r="A31" s="275">
        <v>1</v>
      </c>
      <c r="B31" s="290" t="e">
        <f t="shared" ref="B31" si="12">B12*0.9</f>
        <v>#REF!</v>
      </c>
      <c r="C31" s="290" t="e">
        <f t="shared" ref="C31:D31" si="13">C12*0.9</f>
        <v>#REF!</v>
      </c>
      <c r="D31" s="290" t="e">
        <f t="shared" si="13"/>
        <v>#REF!</v>
      </c>
    </row>
    <row r="32" spans="1:4" x14ac:dyDescent="0.2">
      <c r="A32" s="275">
        <v>2</v>
      </c>
      <c r="B32" s="290" t="e">
        <f t="shared" ref="B32" si="14">B13*0.9</f>
        <v>#REF!</v>
      </c>
      <c r="C32" s="290" t="e">
        <f t="shared" ref="C32:D32" si="15">C13*0.9</f>
        <v>#REF!</v>
      </c>
      <c r="D32" s="290" t="e">
        <f t="shared" si="15"/>
        <v>#REF!</v>
      </c>
    </row>
    <row r="33" spans="1:4" x14ac:dyDescent="0.2">
      <c r="A33" s="86" t="s">
        <v>136</v>
      </c>
      <c r="B33" s="290"/>
      <c r="C33" s="290"/>
      <c r="D33" s="290"/>
    </row>
    <row r="34" spans="1:4" x14ac:dyDescent="0.2">
      <c r="A34" s="275">
        <v>1</v>
      </c>
      <c r="B34" s="290" t="e">
        <f t="shared" ref="B34" si="16">B15*0.9</f>
        <v>#REF!</v>
      </c>
      <c r="C34" s="290" t="e">
        <f t="shared" ref="C34:D34" si="17">C15*0.9</f>
        <v>#REF!</v>
      </c>
      <c r="D34" s="290" t="e">
        <f t="shared" si="17"/>
        <v>#REF!</v>
      </c>
    </row>
    <row r="35" spans="1:4" x14ac:dyDescent="0.2">
      <c r="A35" s="275">
        <v>2</v>
      </c>
      <c r="B35" s="290" t="e">
        <f t="shared" ref="B35" si="18">B16*0.9</f>
        <v>#REF!</v>
      </c>
      <c r="C35" s="290" t="e">
        <f t="shared" ref="C35:D35" si="19">C16*0.9</f>
        <v>#REF!</v>
      </c>
      <c r="D35" s="290" t="e">
        <f t="shared" si="19"/>
        <v>#REF!</v>
      </c>
    </row>
    <row r="36" spans="1:4" x14ac:dyDescent="0.2">
      <c r="A36" s="86" t="s">
        <v>138</v>
      </c>
      <c r="B36" s="290"/>
      <c r="C36" s="290"/>
      <c r="D36" s="290"/>
    </row>
    <row r="37" spans="1:4" x14ac:dyDescent="0.2">
      <c r="A37" s="274" t="s">
        <v>78</v>
      </c>
      <c r="B37" s="290" t="e">
        <f t="shared" ref="B37" si="20">B18*0.9</f>
        <v>#REF!</v>
      </c>
      <c r="C37" s="290" t="e">
        <f t="shared" ref="C37:D37" si="21">C18*0.9</f>
        <v>#REF!</v>
      </c>
      <c r="D37" s="290" t="e">
        <f t="shared" si="21"/>
        <v>#REF!</v>
      </c>
    </row>
    <row r="38" spans="1:4" x14ac:dyDescent="0.2">
      <c r="A38" s="86" t="s">
        <v>137</v>
      </c>
      <c r="B38" s="290"/>
      <c r="C38" s="290"/>
      <c r="D38" s="290"/>
    </row>
    <row r="39" spans="1:4" x14ac:dyDescent="0.2">
      <c r="A39" s="274" t="s">
        <v>67</v>
      </c>
      <c r="B39" s="290" t="e">
        <f t="shared" ref="B39" si="22">B20*0.9</f>
        <v>#REF!</v>
      </c>
      <c r="C39" s="290" t="e">
        <f t="shared" ref="C39:D39" si="23">C20*0.9</f>
        <v>#REF!</v>
      </c>
      <c r="D39" s="290" t="e">
        <f t="shared" si="23"/>
        <v>#REF!</v>
      </c>
    </row>
    <row r="40" spans="1:4" x14ac:dyDescent="0.2">
      <c r="A40" s="147"/>
    </row>
    <row r="41" spans="1:4" ht="10.35" customHeight="1" x14ac:dyDescent="0.2">
      <c r="A41" s="272"/>
    </row>
    <row r="42" spans="1:4" ht="12.75" thickBot="1" x14ac:dyDescent="0.25">
      <c r="A42" s="147"/>
    </row>
    <row r="43" spans="1:4" ht="12.75" thickBot="1" x14ac:dyDescent="0.25">
      <c r="A43" s="149" t="s">
        <v>127</v>
      </c>
    </row>
    <row r="44" spans="1:4" x14ac:dyDescent="0.2">
      <c r="A44" s="307" t="s">
        <v>368</v>
      </c>
    </row>
    <row r="45" spans="1:4" ht="12" customHeight="1" x14ac:dyDescent="0.2">
      <c r="A45" s="223" t="s">
        <v>369</v>
      </c>
    </row>
    <row r="46" spans="1:4" x14ac:dyDescent="0.2">
      <c r="A46" s="223" t="s">
        <v>370</v>
      </c>
    </row>
    <row r="47" spans="1:4" ht="11.45" customHeight="1" x14ac:dyDescent="0.2">
      <c r="A47" s="223" t="s">
        <v>128</v>
      </c>
    </row>
    <row r="48" spans="1:4" x14ac:dyDescent="0.2">
      <c r="A48" s="223" t="s">
        <v>129</v>
      </c>
    </row>
    <row r="49" spans="1:1" ht="24" x14ac:dyDescent="0.2">
      <c r="A49" s="97" t="s">
        <v>130</v>
      </c>
    </row>
    <row r="50" spans="1:1" x14ac:dyDescent="0.2">
      <c r="A50" s="223" t="s">
        <v>243</v>
      </c>
    </row>
    <row r="51" spans="1:1" x14ac:dyDescent="0.2">
      <c r="A51" s="272"/>
    </row>
    <row r="52" spans="1:1" x14ac:dyDescent="0.2">
      <c r="A52" s="306" t="s">
        <v>139</v>
      </c>
    </row>
    <row r="53" spans="1:1" ht="24" x14ac:dyDescent="0.2">
      <c r="A53" s="308" t="s">
        <v>375</v>
      </c>
    </row>
    <row r="54" spans="1:1" ht="24" x14ac:dyDescent="0.2">
      <c r="A54" s="309" t="s">
        <v>376</v>
      </c>
    </row>
    <row r="55" spans="1:1" x14ac:dyDescent="0.2">
      <c r="A55" s="223"/>
    </row>
    <row r="56" spans="1:1" x14ac:dyDescent="0.2">
      <c r="A56" s="310" t="s">
        <v>132</v>
      </c>
    </row>
    <row r="57" spans="1:1" ht="24" x14ac:dyDescent="0.2">
      <c r="A57" s="311" t="s">
        <v>150</v>
      </c>
    </row>
    <row r="58" spans="1:1" ht="24" x14ac:dyDescent="0.2">
      <c r="A58" s="311" t="s">
        <v>151</v>
      </c>
    </row>
    <row r="59" spans="1:1" ht="12.75" thickBot="1" x14ac:dyDescent="0.25"/>
    <row r="60" spans="1:1" ht="12.75" thickBot="1" x14ac:dyDescent="0.25">
      <c r="A60" s="149" t="s">
        <v>309</v>
      </c>
    </row>
    <row r="61" spans="1:1" x14ac:dyDescent="0.2">
      <c r="A61" s="242"/>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1:D42"/>
  <sheetViews>
    <sheetView zoomScale="90" zoomScaleNormal="90" workbookViewId="0">
      <pane xSplit="1" topLeftCell="B1" activePane="topRight" state="frozen"/>
      <selection pane="topRight" activeCell="B3" sqref="B3:D20"/>
    </sheetView>
  </sheetViews>
  <sheetFormatPr defaultColWidth="9" defaultRowHeight="12" x14ac:dyDescent="0.2"/>
  <cols>
    <col min="1" max="1" width="80.5703125" style="268" customWidth="1"/>
    <col min="2" max="16384" width="9" style="268"/>
  </cols>
  <sheetData>
    <row r="1" spans="1:4" ht="11.45" customHeight="1" x14ac:dyDescent="0.2">
      <c r="A1" s="83" t="s">
        <v>133</v>
      </c>
    </row>
    <row r="2" spans="1:4" ht="24" x14ac:dyDescent="0.2">
      <c r="A2" s="306" t="s">
        <v>377</v>
      </c>
    </row>
    <row r="3" spans="1:4" ht="25.5" customHeight="1" x14ac:dyDescent="0.2">
      <c r="A3" s="146" t="s">
        <v>159</v>
      </c>
      <c r="B3" s="320" t="e">
        <f>'Семейный тариф |COMM'!B4</f>
        <v>#REF!</v>
      </c>
      <c r="C3" s="320" t="e">
        <f>'Семейный тариф |COMM'!C4</f>
        <v>#REF!</v>
      </c>
      <c r="D3" s="320" t="e">
        <f>'Семейный тариф |COMM'!D4</f>
        <v>#REF!</v>
      </c>
    </row>
    <row r="4" spans="1:4" s="34" customFormat="1" ht="24.6" customHeight="1" x14ac:dyDescent="0.2">
      <c r="A4" s="67" t="s">
        <v>124</v>
      </c>
      <c r="B4" s="320" t="e">
        <f>'Семейный тариф |COMM'!B5</f>
        <v>#REF!</v>
      </c>
      <c r="C4" s="320" t="e">
        <f>'Семейный тариф |COMM'!C5</f>
        <v>#REF!</v>
      </c>
      <c r="D4" s="320" t="e">
        <f>'Семейный тариф |COMM'!D5</f>
        <v>#REF!</v>
      </c>
    </row>
    <row r="5" spans="1:4" x14ac:dyDescent="0.2">
      <c r="A5" s="86" t="s">
        <v>135</v>
      </c>
    </row>
    <row r="6" spans="1:4" x14ac:dyDescent="0.2">
      <c r="A6" s="274">
        <v>1</v>
      </c>
      <c r="B6" s="290" t="e">
        <f>'Семейный тариф |COMM'!B7*0.87+25</f>
        <v>#REF!</v>
      </c>
      <c r="C6" s="290" t="e">
        <f>'Семейный тариф |COMM'!C7*0.87+25</f>
        <v>#REF!</v>
      </c>
      <c r="D6" s="290" t="e">
        <f>'Семейный тариф |COMM'!D7*0.87+25</f>
        <v>#REF!</v>
      </c>
    </row>
    <row r="7" spans="1:4" x14ac:dyDescent="0.2">
      <c r="A7" s="274">
        <v>2</v>
      </c>
      <c r="B7" s="290" t="e">
        <f>'Семейный тариф |COMM'!B8*0.87+25</f>
        <v>#REF!</v>
      </c>
      <c r="C7" s="290" t="e">
        <f>'Семейный тариф |COMM'!C8*0.87+25</f>
        <v>#REF!</v>
      </c>
      <c r="D7" s="290" t="e">
        <f>'Семейный тариф |COMM'!D8*0.87+25</f>
        <v>#REF!</v>
      </c>
    </row>
    <row r="8" spans="1:4" x14ac:dyDescent="0.2">
      <c r="A8" s="95" t="s">
        <v>143</v>
      </c>
      <c r="B8" s="290"/>
      <c r="C8" s="290"/>
      <c r="D8" s="290"/>
    </row>
    <row r="9" spans="1:4" x14ac:dyDescent="0.2">
      <c r="A9" s="274">
        <v>1</v>
      </c>
      <c r="B9" s="290" t="e">
        <f>'Семейный тариф |COMM'!B10*0.87+25</f>
        <v>#REF!</v>
      </c>
      <c r="C9" s="290" t="e">
        <f>'Семейный тариф |COMM'!C10*0.87+25</f>
        <v>#REF!</v>
      </c>
      <c r="D9" s="290" t="e">
        <f>'Семейный тариф |COMM'!D10*0.87+25</f>
        <v>#REF!</v>
      </c>
    </row>
    <row r="10" spans="1:4" x14ac:dyDescent="0.2">
      <c r="A10" s="274">
        <v>2</v>
      </c>
      <c r="B10" s="290" t="e">
        <f>'Семейный тариф |COMM'!B11*0.87+25</f>
        <v>#REF!</v>
      </c>
      <c r="C10" s="290" t="e">
        <f>'Семейный тариф |COMM'!C11*0.87+25</f>
        <v>#REF!</v>
      </c>
      <c r="D10" s="290" t="e">
        <f>'Семейный тариф |COMM'!D11*0.87+25</f>
        <v>#REF!</v>
      </c>
    </row>
    <row r="11" spans="1:4" x14ac:dyDescent="0.2">
      <c r="A11" s="86" t="s">
        <v>134</v>
      </c>
      <c r="B11" s="290"/>
      <c r="C11" s="290"/>
      <c r="D11" s="290"/>
    </row>
    <row r="12" spans="1:4" x14ac:dyDescent="0.2">
      <c r="A12" s="275">
        <v>1</v>
      </c>
      <c r="B12" s="290" t="e">
        <f>'Семейный тариф |COMM'!B13*0.87+25</f>
        <v>#REF!</v>
      </c>
      <c r="C12" s="290" t="e">
        <f>'Семейный тариф |COMM'!C13*0.87+25</f>
        <v>#REF!</v>
      </c>
      <c r="D12" s="290" t="e">
        <f>'Семейный тариф |COMM'!D13*0.87+25</f>
        <v>#REF!</v>
      </c>
    </row>
    <row r="13" spans="1:4" x14ac:dyDescent="0.2">
      <c r="A13" s="275">
        <v>2</v>
      </c>
      <c r="B13" s="290" t="e">
        <f>'Семейный тариф |COMM'!B14*0.87+25</f>
        <v>#REF!</v>
      </c>
      <c r="C13" s="290" t="e">
        <f>'Семейный тариф |COMM'!C14*0.87+25</f>
        <v>#REF!</v>
      </c>
      <c r="D13" s="290" t="e">
        <f>'Семейный тариф |COMM'!D14*0.87+25</f>
        <v>#REF!</v>
      </c>
    </row>
    <row r="14" spans="1:4" x14ac:dyDescent="0.2">
      <c r="A14" s="86" t="s">
        <v>136</v>
      </c>
      <c r="B14" s="290"/>
      <c r="C14" s="290"/>
      <c r="D14" s="290"/>
    </row>
    <row r="15" spans="1:4" x14ac:dyDescent="0.2">
      <c r="A15" s="275">
        <v>1</v>
      </c>
      <c r="B15" s="290" t="e">
        <f>'Семейный тариф |COMM'!B16*0.87+25</f>
        <v>#REF!</v>
      </c>
      <c r="C15" s="290" t="e">
        <f>'Семейный тариф |COMM'!C16*0.87+25</f>
        <v>#REF!</v>
      </c>
      <c r="D15" s="290" t="e">
        <f>'Семейный тариф |COMM'!D16*0.87+25</f>
        <v>#REF!</v>
      </c>
    </row>
    <row r="16" spans="1:4" x14ac:dyDescent="0.2">
      <c r="A16" s="275">
        <v>2</v>
      </c>
      <c r="B16" s="290" t="e">
        <f>'Семейный тариф |COMM'!B17*0.87+25</f>
        <v>#REF!</v>
      </c>
      <c r="C16" s="290" t="e">
        <f>'Семейный тариф |COMM'!C17*0.87+25</f>
        <v>#REF!</v>
      </c>
      <c r="D16" s="290" t="e">
        <f>'Семейный тариф |COMM'!D17*0.87+25</f>
        <v>#REF!</v>
      </c>
    </row>
    <row r="17" spans="1:4" x14ac:dyDescent="0.2">
      <c r="A17" s="86" t="s">
        <v>138</v>
      </c>
      <c r="B17" s="290"/>
      <c r="C17" s="290"/>
      <c r="D17" s="290"/>
    </row>
    <row r="18" spans="1:4" x14ac:dyDescent="0.2">
      <c r="A18" s="274" t="s">
        <v>78</v>
      </c>
      <c r="B18" s="290" t="e">
        <f>'Семейный тариф |COMM'!B19*0.87+25</f>
        <v>#REF!</v>
      </c>
      <c r="C18" s="290" t="e">
        <f>'Семейный тариф |COMM'!C19*0.87+25</f>
        <v>#REF!</v>
      </c>
      <c r="D18" s="290" t="e">
        <f>'Семейный тариф |COMM'!D19*0.87+25</f>
        <v>#REF!</v>
      </c>
    </row>
    <row r="19" spans="1:4" x14ac:dyDescent="0.2">
      <c r="A19" s="86" t="s">
        <v>137</v>
      </c>
      <c r="B19" s="290"/>
      <c r="C19" s="290"/>
      <c r="D19" s="290"/>
    </row>
    <row r="20" spans="1:4" x14ac:dyDescent="0.2">
      <c r="A20" s="274" t="s">
        <v>67</v>
      </c>
      <c r="B20" s="290" t="e">
        <f>'Семейный тариф |COMM'!B21*0.87+25</f>
        <v>#REF!</v>
      </c>
      <c r="C20" s="290" t="e">
        <f>'Семейный тариф |COMM'!C21*0.87+25</f>
        <v>#REF!</v>
      </c>
      <c r="D20" s="290" t="e">
        <f>'Семейный тариф |COMM'!D21*0.87+25</f>
        <v>#REF!</v>
      </c>
    </row>
    <row r="21" spans="1:4" x14ac:dyDescent="0.2">
      <c r="A21" s="147"/>
    </row>
    <row r="22" spans="1:4" ht="10.35" customHeight="1" x14ac:dyDescent="0.2">
      <c r="A22" s="272"/>
    </row>
    <row r="23" spans="1:4" ht="12.75" thickBot="1" x14ac:dyDescent="0.25">
      <c r="A23" s="147"/>
    </row>
    <row r="24" spans="1:4" ht="12.75" thickBot="1" x14ac:dyDescent="0.25">
      <c r="A24" s="149" t="s">
        <v>127</v>
      </c>
    </row>
    <row r="25" spans="1:4" x14ac:dyDescent="0.2">
      <c r="A25" s="307" t="s">
        <v>368</v>
      </c>
    </row>
    <row r="26" spans="1:4" ht="12" customHeight="1" x14ac:dyDescent="0.2">
      <c r="A26" s="223" t="s">
        <v>369</v>
      </c>
    </row>
    <row r="27" spans="1:4" x14ac:dyDescent="0.2">
      <c r="A27" s="223" t="s">
        <v>370</v>
      </c>
    </row>
    <row r="28" spans="1:4" ht="11.45" customHeight="1" x14ac:dyDescent="0.2">
      <c r="A28" s="223" t="s">
        <v>128</v>
      </c>
    </row>
    <row r="29" spans="1:4" x14ac:dyDescent="0.2">
      <c r="A29" s="223" t="s">
        <v>129</v>
      </c>
    </row>
    <row r="30" spans="1:4" ht="24" x14ac:dyDescent="0.2">
      <c r="A30" s="97" t="s">
        <v>130</v>
      </c>
    </row>
    <row r="31" spans="1:4" x14ac:dyDescent="0.2">
      <c r="A31" s="223" t="s">
        <v>243</v>
      </c>
    </row>
    <row r="32" spans="1:4" x14ac:dyDescent="0.2">
      <c r="A32" s="272"/>
    </row>
    <row r="33" spans="1:1" x14ac:dyDescent="0.2">
      <c r="A33" s="306" t="s">
        <v>139</v>
      </c>
    </row>
    <row r="34" spans="1:1" ht="24" x14ac:dyDescent="0.2">
      <c r="A34" s="308" t="s">
        <v>375</v>
      </c>
    </row>
    <row r="35" spans="1:1" ht="24" x14ac:dyDescent="0.2">
      <c r="A35" s="309" t="s">
        <v>376</v>
      </c>
    </row>
    <row r="36" spans="1:1" x14ac:dyDescent="0.2">
      <c r="A36" s="223"/>
    </row>
    <row r="37" spans="1:1" x14ac:dyDescent="0.2">
      <c r="A37" s="310" t="s">
        <v>132</v>
      </c>
    </row>
    <row r="38" spans="1:1" ht="24" x14ac:dyDescent="0.2">
      <c r="A38" s="311" t="s">
        <v>150</v>
      </c>
    </row>
    <row r="39" spans="1:1" ht="24" x14ac:dyDescent="0.2">
      <c r="A39" s="311" t="s">
        <v>151</v>
      </c>
    </row>
    <row r="40" spans="1:1" ht="12.75" thickBot="1" x14ac:dyDescent="0.25"/>
    <row r="41" spans="1:1" ht="12.75" thickBot="1" x14ac:dyDescent="0.25">
      <c r="A41" s="149" t="s">
        <v>309</v>
      </c>
    </row>
    <row r="42" spans="1:1" x14ac:dyDescent="0.2">
      <c r="A42" s="242"/>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A1:D41"/>
  <sheetViews>
    <sheetView zoomScale="90" zoomScaleNormal="90" workbookViewId="0">
      <pane xSplit="1" topLeftCell="B1" activePane="topRight" state="frozen"/>
      <selection pane="topRight" activeCell="B3" sqref="B3:D20"/>
    </sheetView>
  </sheetViews>
  <sheetFormatPr defaultColWidth="9" defaultRowHeight="12" x14ac:dyDescent="0.2"/>
  <cols>
    <col min="1" max="1" width="80.5703125" style="268" customWidth="1"/>
    <col min="2" max="16384" width="9" style="268"/>
  </cols>
  <sheetData>
    <row r="1" spans="1:4" ht="11.45" customHeight="1" x14ac:dyDescent="0.2">
      <c r="A1" s="83" t="s">
        <v>133</v>
      </c>
    </row>
    <row r="2" spans="1:4" ht="24" x14ac:dyDescent="0.2">
      <c r="A2" s="306" t="s">
        <v>377</v>
      </c>
    </row>
    <row r="3" spans="1:4" ht="25.5" customHeight="1" x14ac:dyDescent="0.2">
      <c r="A3" s="146" t="s">
        <v>159</v>
      </c>
      <c r="B3" s="320" t="e">
        <f>'Семейный тариф |COMM'!B4</f>
        <v>#REF!</v>
      </c>
      <c r="C3" s="320" t="e">
        <f>'Семейный тариф |COMM'!C4</f>
        <v>#REF!</v>
      </c>
      <c r="D3" s="320" t="e">
        <f>'Семейный тариф |COMM'!D4</f>
        <v>#REF!</v>
      </c>
    </row>
    <row r="4" spans="1:4" s="34" customFormat="1" ht="24.6" customHeight="1" x14ac:dyDescent="0.2">
      <c r="A4" s="67" t="s">
        <v>124</v>
      </c>
      <c r="B4" s="320" t="e">
        <f>'Семейный тариф |COMM'!B5</f>
        <v>#REF!</v>
      </c>
      <c r="C4" s="320" t="e">
        <f>'Семейный тариф |COMM'!C5</f>
        <v>#REF!</v>
      </c>
      <c r="D4" s="320" t="e">
        <f>'Семейный тариф |COMM'!D5</f>
        <v>#REF!</v>
      </c>
    </row>
    <row r="5" spans="1:4" x14ac:dyDescent="0.2">
      <c r="A5" s="86" t="s">
        <v>135</v>
      </c>
    </row>
    <row r="6" spans="1:4" x14ac:dyDescent="0.2">
      <c r="A6" s="274">
        <v>1</v>
      </c>
      <c r="B6" s="290" t="e">
        <f>'Семейный тариф |COMM'!B7*0.87</f>
        <v>#REF!</v>
      </c>
      <c r="C6" s="290" t="e">
        <f>'Семейный тариф |COMM'!C7*0.87</f>
        <v>#REF!</v>
      </c>
      <c r="D6" s="290" t="e">
        <f>'Семейный тариф |COMM'!D7*0.87</f>
        <v>#REF!</v>
      </c>
    </row>
    <row r="7" spans="1:4" x14ac:dyDescent="0.2">
      <c r="A7" s="274">
        <v>2</v>
      </c>
      <c r="B7" s="290" t="e">
        <f>'Семейный тариф |COMM'!B8*0.87</f>
        <v>#REF!</v>
      </c>
      <c r="C7" s="290" t="e">
        <f>'Семейный тариф |COMM'!C8*0.87</f>
        <v>#REF!</v>
      </c>
      <c r="D7" s="290" t="e">
        <f>'Семейный тариф |COMM'!D8*0.87</f>
        <v>#REF!</v>
      </c>
    </row>
    <row r="8" spans="1:4" x14ac:dyDescent="0.2">
      <c r="A8" s="95" t="s">
        <v>143</v>
      </c>
      <c r="B8" s="290"/>
      <c r="C8" s="290"/>
      <c r="D8" s="290"/>
    </row>
    <row r="9" spans="1:4" x14ac:dyDescent="0.2">
      <c r="A9" s="274">
        <v>1</v>
      </c>
      <c r="B9" s="290" t="e">
        <f>'Семейный тариф |COMM'!B10*0.87</f>
        <v>#REF!</v>
      </c>
      <c r="C9" s="290" t="e">
        <f>'Семейный тариф |COMM'!C10*0.87</f>
        <v>#REF!</v>
      </c>
      <c r="D9" s="290" t="e">
        <f>'Семейный тариф |COMM'!D10*0.87</f>
        <v>#REF!</v>
      </c>
    </row>
    <row r="10" spans="1:4" x14ac:dyDescent="0.2">
      <c r="A10" s="274">
        <v>2</v>
      </c>
      <c r="B10" s="290" t="e">
        <f>'Семейный тариф |COMM'!B11*0.87</f>
        <v>#REF!</v>
      </c>
      <c r="C10" s="290" t="e">
        <f>'Семейный тариф |COMM'!C11*0.87</f>
        <v>#REF!</v>
      </c>
      <c r="D10" s="290" t="e">
        <f>'Семейный тариф |COMM'!D11*0.87</f>
        <v>#REF!</v>
      </c>
    </row>
    <row r="11" spans="1:4" x14ac:dyDescent="0.2">
      <c r="A11" s="86" t="s">
        <v>134</v>
      </c>
      <c r="B11" s="290"/>
      <c r="C11" s="290"/>
      <c r="D11" s="290"/>
    </row>
    <row r="12" spans="1:4" x14ac:dyDescent="0.2">
      <c r="A12" s="275">
        <v>1</v>
      </c>
      <c r="B12" s="290" t="e">
        <f>'Семейный тариф |COMM'!B13*0.87</f>
        <v>#REF!</v>
      </c>
      <c r="C12" s="290" t="e">
        <f>'Семейный тариф |COMM'!C13*0.87</f>
        <v>#REF!</v>
      </c>
      <c r="D12" s="290" t="e">
        <f>'Семейный тариф |COMM'!D13*0.87</f>
        <v>#REF!</v>
      </c>
    </row>
    <row r="13" spans="1:4" x14ac:dyDescent="0.2">
      <c r="A13" s="275">
        <v>2</v>
      </c>
      <c r="B13" s="290" t="e">
        <f>'Семейный тариф |COMM'!B14*0.87</f>
        <v>#REF!</v>
      </c>
      <c r="C13" s="290" t="e">
        <f>'Семейный тариф |COMM'!C14*0.87</f>
        <v>#REF!</v>
      </c>
      <c r="D13" s="290" t="e">
        <f>'Семейный тариф |COMM'!D14*0.87</f>
        <v>#REF!</v>
      </c>
    </row>
    <row r="14" spans="1:4" x14ac:dyDescent="0.2">
      <c r="A14" s="86" t="s">
        <v>136</v>
      </c>
      <c r="B14" s="290"/>
      <c r="C14" s="290"/>
      <c r="D14" s="290"/>
    </row>
    <row r="15" spans="1:4" x14ac:dyDescent="0.2">
      <c r="A15" s="275">
        <v>1</v>
      </c>
      <c r="B15" s="290" t="e">
        <f>'Семейный тариф |COMM'!B16*0.87</f>
        <v>#REF!</v>
      </c>
      <c r="C15" s="290" t="e">
        <f>'Семейный тариф |COMM'!C16*0.87</f>
        <v>#REF!</v>
      </c>
      <c r="D15" s="290" t="e">
        <f>'Семейный тариф |COMM'!D16*0.87</f>
        <v>#REF!</v>
      </c>
    </row>
    <row r="16" spans="1:4" x14ac:dyDescent="0.2">
      <c r="A16" s="275">
        <v>2</v>
      </c>
      <c r="B16" s="290" t="e">
        <f>'Семейный тариф |COMM'!B17*0.87</f>
        <v>#REF!</v>
      </c>
      <c r="C16" s="290" t="e">
        <f>'Семейный тариф |COMM'!C17*0.87</f>
        <v>#REF!</v>
      </c>
      <c r="D16" s="290" t="e">
        <f>'Семейный тариф |COMM'!D17*0.87</f>
        <v>#REF!</v>
      </c>
    </row>
    <row r="17" spans="1:4" x14ac:dyDescent="0.2">
      <c r="A17" s="86" t="s">
        <v>138</v>
      </c>
      <c r="B17" s="290"/>
      <c r="C17" s="290"/>
      <c r="D17" s="290"/>
    </row>
    <row r="18" spans="1:4" x14ac:dyDescent="0.2">
      <c r="A18" s="274" t="s">
        <v>78</v>
      </c>
      <c r="B18" s="290" t="e">
        <f>'Семейный тариф |COMM'!B19*0.87</f>
        <v>#REF!</v>
      </c>
      <c r="C18" s="290" t="e">
        <f>'Семейный тариф |COMM'!C19*0.87</f>
        <v>#REF!</v>
      </c>
      <c r="D18" s="290" t="e">
        <f>'Семейный тариф |COMM'!D19*0.87</f>
        <v>#REF!</v>
      </c>
    </row>
    <row r="19" spans="1:4" x14ac:dyDescent="0.2">
      <c r="A19" s="86" t="s">
        <v>137</v>
      </c>
      <c r="B19" s="290"/>
      <c r="C19" s="290"/>
      <c r="D19" s="290"/>
    </row>
    <row r="20" spans="1:4" x14ac:dyDescent="0.2">
      <c r="A20" s="274" t="s">
        <v>67</v>
      </c>
      <c r="B20" s="290" t="e">
        <f>'Семейный тариф |COMM'!B21*0.87</f>
        <v>#REF!</v>
      </c>
      <c r="C20" s="290" t="e">
        <f>'Семейный тариф |COMM'!C21*0.87</f>
        <v>#REF!</v>
      </c>
      <c r="D20" s="290" t="e">
        <f>'Семейный тариф |COMM'!D21*0.87</f>
        <v>#REF!</v>
      </c>
    </row>
    <row r="21" spans="1:4" x14ac:dyDescent="0.2">
      <c r="A21" s="147"/>
    </row>
    <row r="22" spans="1:4" ht="10.35" customHeight="1" thickBot="1" x14ac:dyDescent="0.25">
      <c r="A22" s="272"/>
    </row>
    <row r="23" spans="1:4" ht="12.75" thickBot="1" x14ac:dyDescent="0.25">
      <c r="A23" s="149" t="s">
        <v>127</v>
      </c>
    </row>
    <row r="24" spans="1:4" x14ac:dyDescent="0.2">
      <c r="A24" s="307" t="s">
        <v>368</v>
      </c>
    </row>
    <row r="25" spans="1:4" x14ac:dyDescent="0.2">
      <c r="A25" s="223" t="s">
        <v>369</v>
      </c>
    </row>
    <row r="26" spans="1:4" ht="12" customHeight="1" x14ac:dyDescent="0.2">
      <c r="A26" s="223" t="s">
        <v>370</v>
      </c>
    </row>
    <row r="27" spans="1:4" x14ac:dyDescent="0.2">
      <c r="A27" s="223" t="s">
        <v>128</v>
      </c>
    </row>
    <row r="28" spans="1:4" ht="11.45" customHeight="1" x14ac:dyDescent="0.2">
      <c r="A28" s="223" t="s">
        <v>129</v>
      </c>
    </row>
    <row r="29" spans="1:4" ht="24" x14ac:dyDescent="0.2">
      <c r="A29" s="97" t="s">
        <v>130</v>
      </c>
    </row>
    <row r="30" spans="1:4" x14ac:dyDescent="0.2">
      <c r="A30" s="223" t="s">
        <v>243</v>
      </c>
    </row>
    <row r="31" spans="1:4" x14ac:dyDescent="0.2">
      <c r="A31" s="272"/>
    </row>
    <row r="32" spans="1:4" x14ac:dyDescent="0.2">
      <c r="A32" s="306" t="s">
        <v>139</v>
      </c>
    </row>
    <row r="33" spans="1:1" ht="24" x14ac:dyDescent="0.2">
      <c r="A33" s="308" t="s">
        <v>375</v>
      </c>
    </row>
    <row r="34" spans="1:1" ht="24" x14ac:dyDescent="0.2">
      <c r="A34" s="309" t="s">
        <v>376</v>
      </c>
    </row>
    <row r="35" spans="1:1" x14ac:dyDescent="0.2">
      <c r="A35" s="223"/>
    </row>
    <row r="36" spans="1:1" x14ac:dyDescent="0.2">
      <c r="A36" s="310" t="s">
        <v>132</v>
      </c>
    </row>
    <row r="37" spans="1:1" ht="24" x14ac:dyDescent="0.2">
      <c r="A37" s="311" t="s">
        <v>150</v>
      </c>
    </row>
    <row r="38" spans="1:1" ht="24" x14ac:dyDescent="0.2">
      <c r="A38" s="311" t="s">
        <v>151</v>
      </c>
    </row>
    <row r="39" spans="1:1" ht="12.75" thickBot="1" x14ac:dyDescent="0.25"/>
    <row r="40" spans="1:1" ht="12.75" thickBot="1" x14ac:dyDescent="0.25">
      <c r="A40" s="149" t="s">
        <v>309</v>
      </c>
    </row>
    <row r="41" spans="1:1" x14ac:dyDescent="0.2">
      <c r="A41" s="2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2"/>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31</v>
      </c>
      <c r="B1" s="8"/>
      <c r="C1" s="8"/>
      <c r="D1" s="8"/>
    </row>
    <row r="2" spans="1:4" x14ac:dyDescent="0.2">
      <c r="A2" s="3" t="s">
        <v>16</v>
      </c>
      <c r="B2" s="23" t="s">
        <v>43</v>
      </c>
      <c r="C2" s="5"/>
      <c r="D2" s="5"/>
    </row>
    <row r="3" spans="1:4" x14ac:dyDescent="0.2">
      <c r="A3" s="12" t="s">
        <v>32</v>
      </c>
      <c r="B3" s="3"/>
      <c r="C3" s="4"/>
      <c r="D3" s="4"/>
    </row>
    <row r="4" spans="1:4" x14ac:dyDescent="0.2">
      <c r="A4" s="22" t="s">
        <v>42</v>
      </c>
      <c r="B4" s="3">
        <v>4500</v>
      </c>
      <c r="C4" s="4"/>
      <c r="D4" s="4"/>
    </row>
    <row r="5" spans="1:4" x14ac:dyDescent="0.2">
      <c r="A5" s="3" t="s">
        <v>40</v>
      </c>
      <c r="B5" s="24">
        <v>4500</v>
      </c>
      <c r="C5" s="4"/>
      <c r="D5" s="4"/>
    </row>
    <row r="6" spans="1:4" x14ac:dyDescent="0.2">
      <c r="A6" s="3" t="s">
        <v>44</v>
      </c>
      <c r="B6" s="24">
        <v>4500</v>
      </c>
      <c r="C6" s="4"/>
      <c r="D6" s="4"/>
    </row>
    <row r="7" spans="1:4" x14ac:dyDescent="0.2">
      <c r="C7" s="4"/>
      <c r="D7" s="4"/>
    </row>
    <row r="8" spans="1:4" x14ac:dyDescent="0.2">
      <c r="C8" s="4"/>
      <c r="D8" s="4"/>
    </row>
    <row r="9" spans="1:4" x14ac:dyDescent="0.2">
      <c r="A9" s="20" t="s">
        <v>31</v>
      </c>
      <c r="B9" s="2"/>
      <c r="C9" s="4"/>
      <c r="D9" s="4"/>
    </row>
    <row r="10" spans="1:4" x14ac:dyDescent="0.2">
      <c r="A10" s="3" t="s">
        <v>16</v>
      </c>
      <c r="B10" s="23" t="s">
        <v>43</v>
      </c>
      <c r="C10" s="4"/>
      <c r="D10" s="4"/>
    </row>
    <row r="11" spans="1:4" x14ac:dyDescent="0.2">
      <c r="A11" s="12" t="s">
        <v>33</v>
      </c>
      <c r="B11" s="3"/>
      <c r="C11" s="4"/>
      <c r="D11" s="4"/>
    </row>
    <row r="12" spans="1:4" x14ac:dyDescent="0.2">
      <c r="A12" s="22" t="s">
        <v>42</v>
      </c>
      <c r="B12" s="3">
        <v>4500</v>
      </c>
      <c r="C12" s="4"/>
      <c r="D12" s="4"/>
    </row>
    <row r="13" spans="1:4" x14ac:dyDescent="0.2">
      <c r="A13" s="3" t="s">
        <v>40</v>
      </c>
      <c r="B13" s="24">
        <v>4500</v>
      </c>
      <c r="C13" s="4"/>
      <c r="D13" s="4"/>
    </row>
    <row r="14" spans="1:4" x14ac:dyDescent="0.2">
      <c r="A14" s="3" t="s">
        <v>44</v>
      </c>
      <c r="B14" s="24">
        <v>4500</v>
      </c>
      <c r="C14" s="4"/>
      <c r="D14" s="4"/>
    </row>
    <row r="15" spans="1:4" ht="18" customHeight="1" x14ac:dyDescent="0.2">
      <c r="A15" s="20"/>
      <c r="C15" s="5"/>
      <c r="D15" s="5"/>
    </row>
    <row r="16" spans="1:4" x14ac:dyDescent="0.2">
      <c r="A16" s="20"/>
      <c r="C16" s="4"/>
      <c r="D16" s="4"/>
    </row>
    <row r="17" spans="1:4" x14ac:dyDescent="0.2">
      <c r="A17" s="20" t="s">
        <v>31</v>
      </c>
      <c r="B17" s="2"/>
      <c r="C17" s="4"/>
      <c r="D17" s="4"/>
    </row>
    <row r="18" spans="1:4" x14ac:dyDescent="0.2">
      <c r="A18" s="3" t="s">
        <v>16</v>
      </c>
      <c r="B18" s="23" t="s">
        <v>43</v>
      </c>
      <c r="C18" s="4"/>
      <c r="D18" s="4"/>
    </row>
    <row r="19" spans="1:4" x14ac:dyDescent="0.2">
      <c r="A19" s="12" t="s">
        <v>34</v>
      </c>
      <c r="B19" s="3"/>
      <c r="C19" s="4"/>
      <c r="D19" s="4"/>
    </row>
    <row r="20" spans="1:4" x14ac:dyDescent="0.2">
      <c r="A20" s="22" t="s">
        <v>42</v>
      </c>
      <c r="B20" s="3">
        <v>6000</v>
      </c>
      <c r="C20" s="4"/>
      <c r="D20" s="4"/>
    </row>
    <row r="21" spans="1:4" x14ac:dyDescent="0.2">
      <c r="A21" s="3" t="s">
        <v>40</v>
      </c>
      <c r="B21" s="24">
        <v>6000</v>
      </c>
      <c r="C21" s="4"/>
      <c r="D21" s="4"/>
    </row>
    <row r="22" spans="1:4" x14ac:dyDescent="0.2">
      <c r="A22" s="3" t="s">
        <v>44</v>
      </c>
      <c r="B22" s="24">
        <v>6000</v>
      </c>
      <c r="C22" s="4"/>
      <c r="D22" s="4"/>
    </row>
  </sheetData>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A1:D63"/>
  <sheetViews>
    <sheetView zoomScale="90" zoomScaleNormal="90" workbookViewId="0">
      <pane xSplit="1" topLeftCell="B1" activePane="topRight" state="frozen"/>
      <selection pane="topRight" activeCell="B4" sqref="B4:D42"/>
    </sheetView>
  </sheetViews>
  <sheetFormatPr defaultColWidth="9" defaultRowHeight="12" x14ac:dyDescent="0.2"/>
  <cols>
    <col min="1" max="1" width="80.5703125" style="268" customWidth="1"/>
    <col min="2" max="16384" width="9" style="268"/>
  </cols>
  <sheetData>
    <row r="1" spans="1:4" ht="11.45" customHeight="1" x14ac:dyDescent="0.2">
      <c r="A1" s="83" t="s">
        <v>133</v>
      </c>
    </row>
    <row r="2" spans="1:4" ht="24" x14ac:dyDescent="0.2">
      <c r="A2" s="306" t="s">
        <v>377</v>
      </c>
    </row>
    <row r="3" spans="1:4" ht="11.45" customHeight="1" x14ac:dyDescent="0.2">
      <c r="A3" s="207"/>
    </row>
    <row r="4" spans="1:4" ht="11.45" customHeight="1" x14ac:dyDescent="0.2">
      <c r="A4" s="207" t="s">
        <v>125</v>
      </c>
      <c r="B4" s="234" t="e">
        <f>'Семейный тариф |COMM'!B4</f>
        <v>#REF!</v>
      </c>
      <c r="C4" s="234" t="e">
        <f>'Семейный тариф |COMM'!C4</f>
        <v>#REF!</v>
      </c>
      <c r="D4" s="234" t="e">
        <f>'Семейный тариф |COMM'!D4</f>
        <v>#REF!</v>
      </c>
    </row>
    <row r="5" spans="1:4" s="34" customFormat="1" ht="21.6" customHeight="1" x14ac:dyDescent="0.2">
      <c r="A5" s="67" t="s">
        <v>124</v>
      </c>
      <c r="B5" s="234" t="e">
        <f>'Семейный тариф |COMM'!B5</f>
        <v>#REF!</v>
      </c>
      <c r="C5" s="234" t="e">
        <f>'Семейный тариф |COMM'!C5</f>
        <v>#REF!</v>
      </c>
      <c r="D5" s="234" t="e">
        <f>'Семейный тариф |COMM'!D5</f>
        <v>#REF!</v>
      </c>
    </row>
    <row r="6" spans="1:4" x14ac:dyDescent="0.2">
      <c r="A6" s="73" t="s">
        <v>144</v>
      </c>
      <c r="B6" s="286"/>
      <c r="C6" s="286"/>
      <c r="D6" s="286"/>
    </row>
    <row r="7" spans="1:4" x14ac:dyDescent="0.2">
      <c r="A7" s="269">
        <v>1</v>
      </c>
      <c r="B7" s="312" t="e">
        <f>'Семейный тариф |COMM'!B7</f>
        <v>#REF!</v>
      </c>
      <c r="C7" s="312" t="e">
        <f>'Семейный тариф |COMM'!C7</f>
        <v>#REF!</v>
      </c>
      <c r="D7" s="312" t="e">
        <f>'Семейный тариф |COMM'!D7</f>
        <v>#REF!</v>
      </c>
    </row>
    <row r="8" spans="1:4" x14ac:dyDescent="0.2">
      <c r="A8" s="269">
        <v>2</v>
      </c>
      <c r="B8" s="312" t="e">
        <f>'Семейный тариф |COMM'!B8</f>
        <v>#REF!</v>
      </c>
      <c r="C8" s="312" t="e">
        <f>'Семейный тариф |COMM'!C8</f>
        <v>#REF!</v>
      </c>
      <c r="D8" s="312" t="e">
        <f>'Семейный тариф |COMM'!D8</f>
        <v>#REF!</v>
      </c>
    </row>
    <row r="9" spans="1:4" x14ac:dyDescent="0.2">
      <c r="A9" s="73" t="s">
        <v>145</v>
      </c>
      <c r="B9" s="312"/>
      <c r="C9" s="312"/>
      <c r="D9" s="312"/>
    </row>
    <row r="10" spans="1:4" x14ac:dyDescent="0.2">
      <c r="A10" s="269">
        <v>1</v>
      </c>
      <c r="B10" s="312" t="e">
        <f>'Семейный тариф |COMM'!B10</f>
        <v>#REF!</v>
      </c>
      <c r="C10" s="312" t="e">
        <f>'Семейный тариф |COMM'!C10</f>
        <v>#REF!</v>
      </c>
      <c r="D10" s="312" t="e">
        <f>'Семейный тариф |COMM'!D10</f>
        <v>#REF!</v>
      </c>
    </row>
    <row r="11" spans="1:4" x14ac:dyDescent="0.2">
      <c r="A11" s="269">
        <v>2</v>
      </c>
      <c r="B11" s="312" t="e">
        <f>'Семейный тариф |COMM'!B11</f>
        <v>#REF!</v>
      </c>
      <c r="C11" s="312" t="e">
        <f>'Семейный тариф |COMM'!C11</f>
        <v>#REF!</v>
      </c>
      <c r="D11" s="312" t="e">
        <f>'Семейный тариф |COMM'!D11</f>
        <v>#REF!</v>
      </c>
    </row>
    <row r="12" spans="1:4" x14ac:dyDescent="0.2">
      <c r="A12" s="86" t="s">
        <v>134</v>
      </c>
      <c r="B12" s="312"/>
      <c r="C12" s="312"/>
      <c r="D12" s="312"/>
    </row>
    <row r="13" spans="1:4" x14ac:dyDescent="0.2">
      <c r="A13" s="274">
        <v>1</v>
      </c>
      <c r="B13" s="312" t="e">
        <f>'Семейный тариф |COMM'!B13</f>
        <v>#REF!</v>
      </c>
      <c r="C13" s="312" t="e">
        <f>'Семейный тариф |COMM'!C13</f>
        <v>#REF!</v>
      </c>
      <c r="D13" s="312" t="e">
        <f>'Семейный тариф |COMM'!D13</f>
        <v>#REF!</v>
      </c>
    </row>
    <row r="14" spans="1:4" x14ac:dyDescent="0.2">
      <c r="A14" s="274">
        <v>2</v>
      </c>
      <c r="B14" s="312" t="e">
        <f>'Семейный тариф |COMM'!B14</f>
        <v>#REF!</v>
      </c>
      <c r="C14" s="312" t="e">
        <f>'Семейный тариф |COMM'!C14</f>
        <v>#REF!</v>
      </c>
      <c r="D14" s="312" t="e">
        <f>'Семейный тариф |COMM'!D14</f>
        <v>#REF!</v>
      </c>
    </row>
    <row r="15" spans="1:4" x14ac:dyDescent="0.2">
      <c r="A15" s="86" t="s">
        <v>136</v>
      </c>
      <c r="B15" s="312"/>
      <c r="C15" s="312"/>
      <c r="D15" s="312"/>
    </row>
    <row r="16" spans="1:4" x14ac:dyDescent="0.2">
      <c r="A16" s="274">
        <v>1</v>
      </c>
      <c r="B16" s="312" t="e">
        <f>'Семейный тариф |COMM'!B16</f>
        <v>#REF!</v>
      </c>
      <c r="C16" s="312" t="e">
        <f>'Семейный тариф |COMM'!C16</f>
        <v>#REF!</v>
      </c>
      <c r="D16" s="312" t="e">
        <f>'Семейный тариф |COMM'!D16</f>
        <v>#REF!</v>
      </c>
    </row>
    <row r="17" spans="1:4" x14ac:dyDescent="0.2">
      <c r="A17" s="274">
        <v>2</v>
      </c>
      <c r="B17" s="312" t="e">
        <f>'Семейный тариф |COMM'!B17</f>
        <v>#REF!</v>
      </c>
      <c r="C17" s="312" t="e">
        <f>'Семейный тариф |COMM'!C17</f>
        <v>#REF!</v>
      </c>
      <c r="D17" s="312" t="e">
        <f>'Семейный тариф |COMM'!D17</f>
        <v>#REF!</v>
      </c>
    </row>
    <row r="18" spans="1:4" x14ac:dyDescent="0.2">
      <c r="A18" s="86" t="s">
        <v>138</v>
      </c>
      <c r="B18" s="312"/>
      <c r="C18" s="312"/>
      <c r="D18" s="312"/>
    </row>
    <row r="19" spans="1:4" x14ac:dyDescent="0.2">
      <c r="A19" s="274" t="s">
        <v>78</v>
      </c>
      <c r="B19" s="312" t="e">
        <f>'Семейный тариф |COMM'!B19</f>
        <v>#REF!</v>
      </c>
      <c r="C19" s="312" t="e">
        <f>'Семейный тариф |COMM'!C19</f>
        <v>#REF!</v>
      </c>
      <c r="D19" s="312" t="e">
        <f>'Семейный тариф |COMM'!D19</f>
        <v>#REF!</v>
      </c>
    </row>
    <row r="20" spans="1:4" x14ac:dyDescent="0.2">
      <c r="A20" s="86" t="s">
        <v>137</v>
      </c>
      <c r="B20" s="312"/>
      <c r="C20" s="312"/>
      <c r="D20" s="312"/>
    </row>
    <row r="21" spans="1:4" x14ac:dyDescent="0.2">
      <c r="A21" s="274" t="s">
        <v>67</v>
      </c>
      <c r="B21" s="312" t="e">
        <f>'Семейный тариф |COMM'!B21</f>
        <v>#REF!</v>
      </c>
      <c r="C21" s="312" t="e">
        <f>'Семейный тариф |COMM'!C21</f>
        <v>#REF!</v>
      </c>
      <c r="D21" s="312" t="e">
        <f>'Семейный тариф |COMM'!D21</f>
        <v>#REF!</v>
      </c>
    </row>
    <row r="22" spans="1:4" x14ac:dyDescent="0.2">
      <c r="A22" s="147"/>
      <c r="B22" s="241"/>
      <c r="C22" s="241"/>
      <c r="D22" s="241"/>
    </row>
    <row r="23" spans="1:4" ht="10.35" customHeight="1" x14ac:dyDescent="0.2">
      <c r="A23" s="147"/>
      <c r="B23" s="241"/>
      <c r="C23" s="241"/>
      <c r="D23" s="241"/>
    </row>
    <row r="24" spans="1:4" ht="10.35" customHeight="1" x14ac:dyDescent="0.2">
      <c r="A24" s="96"/>
      <c r="B24" s="241"/>
      <c r="C24" s="241"/>
      <c r="D24" s="241"/>
    </row>
    <row r="25" spans="1:4" ht="25.5" customHeight="1" x14ac:dyDescent="0.2">
      <c r="A25" s="146" t="s">
        <v>159</v>
      </c>
      <c r="B25" s="320" t="e">
        <f t="shared" ref="B25" si="0">B4</f>
        <v>#REF!</v>
      </c>
      <c r="C25" s="320" t="e">
        <f t="shared" ref="C25:D25" si="1">C4</f>
        <v>#REF!</v>
      </c>
      <c r="D25" s="320" t="e">
        <f t="shared" si="1"/>
        <v>#REF!</v>
      </c>
    </row>
    <row r="26" spans="1:4" s="34" customFormat="1" ht="24.6" customHeight="1" x14ac:dyDescent="0.2">
      <c r="A26" s="67" t="s">
        <v>124</v>
      </c>
      <c r="B26" s="320" t="e">
        <f t="shared" ref="B26" si="2">B5</f>
        <v>#REF!</v>
      </c>
      <c r="C26" s="320" t="e">
        <f t="shared" ref="C26:D26" si="3">C5</f>
        <v>#REF!</v>
      </c>
      <c r="D26" s="320" t="e">
        <f t="shared" si="3"/>
        <v>#REF!</v>
      </c>
    </row>
    <row r="27" spans="1:4" x14ac:dyDescent="0.2">
      <c r="A27" s="86" t="s">
        <v>135</v>
      </c>
    </row>
    <row r="28" spans="1:4" x14ac:dyDescent="0.2">
      <c r="A28" s="274">
        <v>1</v>
      </c>
      <c r="B28" s="290" t="e">
        <f t="shared" ref="B28" si="4">ROUND(B7*0.85,)</f>
        <v>#REF!</v>
      </c>
      <c r="C28" s="290" t="e">
        <f t="shared" ref="C28:D28" si="5">ROUND(C7*0.85,)</f>
        <v>#REF!</v>
      </c>
      <c r="D28" s="290" t="e">
        <f t="shared" si="5"/>
        <v>#REF!</v>
      </c>
    </row>
    <row r="29" spans="1:4" x14ac:dyDescent="0.2">
      <c r="A29" s="274">
        <v>2</v>
      </c>
      <c r="B29" s="290" t="e">
        <f t="shared" ref="B29" si="6">ROUND(B8*0.85,)</f>
        <v>#REF!</v>
      </c>
      <c r="C29" s="290" t="e">
        <f t="shared" ref="C29:D29" si="7">ROUND(C8*0.85,)</f>
        <v>#REF!</v>
      </c>
      <c r="D29" s="290" t="e">
        <f t="shared" si="7"/>
        <v>#REF!</v>
      </c>
    </row>
    <row r="30" spans="1:4" x14ac:dyDescent="0.2">
      <c r="A30" s="95" t="s">
        <v>143</v>
      </c>
      <c r="B30" s="290"/>
      <c r="C30" s="290"/>
      <c r="D30" s="290"/>
    </row>
    <row r="31" spans="1:4" x14ac:dyDescent="0.2">
      <c r="A31" s="274">
        <v>1</v>
      </c>
      <c r="B31" s="290" t="e">
        <f t="shared" ref="B31" si="8">ROUND(B10*0.85,)</f>
        <v>#REF!</v>
      </c>
      <c r="C31" s="290" t="e">
        <f t="shared" ref="C31:D31" si="9">ROUND(C10*0.85,)</f>
        <v>#REF!</v>
      </c>
      <c r="D31" s="290" t="e">
        <f t="shared" si="9"/>
        <v>#REF!</v>
      </c>
    </row>
    <row r="32" spans="1:4" x14ac:dyDescent="0.2">
      <c r="A32" s="274">
        <v>2</v>
      </c>
      <c r="B32" s="290" t="e">
        <f t="shared" ref="B32" si="10">ROUND(B11*0.85,)</f>
        <v>#REF!</v>
      </c>
      <c r="C32" s="290" t="e">
        <f t="shared" ref="C32:D32" si="11">ROUND(C11*0.85,)</f>
        <v>#REF!</v>
      </c>
      <c r="D32" s="290" t="e">
        <f t="shared" si="11"/>
        <v>#REF!</v>
      </c>
    </row>
    <row r="33" spans="1:4" x14ac:dyDescent="0.2">
      <c r="A33" s="86" t="s">
        <v>134</v>
      </c>
      <c r="B33" s="290"/>
      <c r="C33" s="290"/>
      <c r="D33" s="290"/>
    </row>
    <row r="34" spans="1:4" x14ac:dyDescent="0.2">
      <c r="A34" s="275">
        <v>1</v>
      </c>
      <c r="B34" s="290" t="e">
        <f t="shared" ref="B34" si="12">ROUND(B13*0.85,)</f>
        <v>#REF!</v>
      </c>
      <c r="C34" s="290" t="e">
        <f t="shared" ref="C34:D34" si="13">ROUND(C13*0.85,)</f>
        <v>#REF!</v>
      </c>
      <c r="D34" s="290" t="e">
        <f t="shared" si="13"/>
        <v>#REF!</v>
      </c>
    </row>
    <row r="35" spans="1:4" x14ac:dyDescent="0.2">
      <c r="A35" s="275">
        <v>2</v>
      </c>
      <c r="B35" s="290" t="e">
        <f t="shared" ref="B35" si="14">ROUND(B14*0.85,)</f>
        <v>#REF!</v>
      </c>
      <c r="C35" s="290" t="e">
        <f t="shared" ref="C35:D35" si="15">ROUND(C14*0.85,)</f>
        <v>#REF!</v>
      </c>
      <c r="D35" s="290" t="e">
        <f t="shared" si="15"/>
        <v>#REF!</v>
      </c>
    </row>
    <row r="36" spans="1:4" x14ac:dyDescent="0.2">
      <c r="A36" s="86" t="s">
        <v>136</v>
      </c>
      <c r="B36" s="290"/>
      <c r="C36" s="290"/>
      <c r="D36" s="290"/>
    </row>
    <row r="37" spans="1:4" x14ac:dyDescent="0.2">
      <c r="A37" s="275">
        <v>1</v>
      </c>
      <c r="B37" s="290" t="e">
        <f t="shared" ref="B37" si="16">ROUND(B16*0.85,)</f>
        <v>#REF!</v>
      </c>
      <c r="C37" s="290" t="e">
        <f t="shared" ref="C37:D37" si="17">ROUND(C16*0.85,)</f>
        <v>#REF!</v>
      </c>
      <c r="D37" s="290" t="e">
        <f t="shared" si="17"/>
        <v>#REF!</v>
      </c>
    </row>
    <row r="38" spans="1:4" x14ac:dyDescent="0.2">
      <c r="A38" s="275">
        <v>2</v>
      </c>
      <c r="B38" s="290" t="e">
        <f t="shared" ref="B38" si="18">ROUND(B17*0.85,)</f>
        <v>#REF!</v>
      </c>
      <c r="C38" s="290" t="e">
        <f t="shared" ref="C38:D38" si="19">ROUND(C17*0.85,)</f>
        <v>#REF!</v>
      </c>
      <c r="D38" s="290" t="e">
        <f t="shared" si="19"/>
        <v>#REF!</v>
      </c>
    </row>
    <row r="39" spans="1:4" x14ac:dyDescent="0.2">
      <c r="A39" s="86" t="s">
        <v>138</v>
      </c>
      <c r="B39" s="290"/>
      <c r="C39" s="290"/>
      <c r="D39" s="290"/>
    </row>
    <row r="40" spans="1:4" x14ac:dyDescent="0.2">
      <c r="A40" s="274" t="s">
        <v>78</v>
      </c>
      <c r="B40" s="290" t="e">
        <f t="shared" ref="B40" si="20">ROUND(B19*0.85,)</f>
        <v>#REF!</v>
      </c>
      <c r="C40" s="290" t="e">
        <f t="shared" ref="C40:D40" si="21">ROUND(C19*0.85,)</f>
        <v>#REF!</v>
      </c>
      <c r="D40" s="290" t="e">
        <f t="shared" si="21"/>
        <v>#REF!</v>
      </c>
    </row>
    <row r="41" spans="1:4" x14ac:dyDescent="0.2">
      <c r="A41" s="86" t="s">
        <v>137</v>
      </c>
      <c r="B41" s="290"/>
      <c r="C41" s="290"/>
      <c r="D41" s="290"/>
    </row>
    <row r="42" spans="1:4" x14ac:dyDescent="0.2">
      <c r="A42" s="274" t="s">
        <v>67</v>
      </c>
      <c r="B42" s="290" t="e">
        <f t="shared" ref="B42" si="22">ROUND(B21*0.85,)</f>
        <v>#REF!</v>
      </c>
      <c r="C42" s="290" t="e">
        <f t="shared" ref="C42:D42" si="23">ROUND(C21*0.85,)</f>
        <v>#REF!</v>
      </c>
      <c r="D42" s="290" t="e">
        <f t="shared" si="23"/>
        <v>#REF!</v>
      </c>
    </row>
    <row r="43" spans="1:4" x14ac:dyDescent="0.2">
      <c r="A43" s="147"/>
    </row>
    <row r="44" spans="1:4" ht="10.35" customHeight="1" thickBot="1" x14ac:dyDescent="0.25">
      <c r="A44" s="272"/>
    </row>
    <row r="45" spans="1:4" ht="12.75" thickBot="1" x14ac:dyDescent="0.25">
      <c r="A45" s="149" t="s">
        <v>127</v>
      </c>
    </row>
    <row r="46" spans="1:4" x14ac:dyDescent="0.2">
      <c r="A46" s="307" t="s">
        <v>368</v>
      </c>
    </row>
    <row r="47" spans="1:4" x14ac:dyDescent="0.2">
      <c r="A47" s="223" t="s">
        <v>369</v>
      </c>
    </row>
    <row r="48" spans="1:4" ht="12" customHeight="1" x14ac:dyDescent="0.2">
      <c r="A48" s="223" t="s">
        <v>370</v>
      </c>
    </row>
    <row r="49" spans="1:1" x14ac:dyDescent="0.2">
      <c r="A49" s="223" t="s">
        <v>128</v>
      </c>
    </row>
    <row r="50" spans="1:1" ht="11.45" customHeight="1" x14ac:dyDescent="0.2">
      <c r="A50" s="223" t="s">
        <v>129</v>
      </c>
    </row>
    <row r="51" spans="1:1" ht="24" x14ac:dyDescent="0.2">
      <c r="A51" s="97" t="s">
        <v>130</v>
      </c>
    </row>
    <row r="52" spans="1:1" x14ac:dyDescent="0.2">
      <c r="A52" s="223" t="s">
        <v>243</v>
      </c>
    </row>
    <row r="53" spans="1:1" x14ac:dyDescent="0.2">
      <c r="A53" s="272"/>
    </row>
    <row r="54" spans="1:1" x14ac:dyDescent="0.2">
      <c r="A54" s="306" t="s">
        <v>139</v>
      </c>
    </row>
    <row r="55" spans="1:1" ht="24" x14ac:dyDescent="0.2">
      <c r="A55" s="308" t="s">
        <v>375</v>
      </c>
    </row>
    <row r="56" spans="1:1" ht="24" x14ac:dyDescent="0.2">
      <c r="A56" s="309" t="s">
        <v>376</v>
      </c>
    </row>
    <row r="57" spans="1:1" x14ac:dyDescent="0.2">
      <c r="A57" s="223"/>
    </row>
    <row r="58" spans="1:1" x14ac:dyDescent="0.2">
      <c r="A58" s="310" t="s">
        <v>132</v>
      </c>
    </row>
    <row r="59" spans="1:1" ht="24" x14ac:dyDescent="0.2">
      <c r="A59" s="311" t="s">
        <v>150</v>
      </c>
    </row>
    <row r="60" spans="1:1" ht="24" x14ac:dyDescent="0.2">
      <c r="A60" s="311" t="s">
        <v>151</v>
      </c>
    </row>
    <row r="61" spans="1:1" ht="12.75" thickBot="1" x14ac:dyDescent="0.25"/>
    <row r="62" spans="1:1" ht="12.75" thickBot="1" x14ac:dyDescent="0.25">
      <c r="A62" s="149" t="s">
        <v>309</v>
      </c>
    </row>
    <row r="63" spans="1:1" x14ac:dyDescent="0.2">
      <c r="A63" s="242"/>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A1:AX58"/>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272" customWidth="1"/>
    <col min="2" max="11" width="0" style="272" hidden="1" customWidth="1"/>
    <col min="12" max="16384" width="9" style="272"/>
  </cols>
  <sheetData>
    <row r="1" spans="1:50" s="90" customFormat="1" ht="12" customHeight="1" x14ac:dyDescent="0.2">
      <c r="A1" s="89" t="s">
        <v>133</v>
      </c>
    </row>
    <row r="2" spans="1:50" s="90" customFormat="1" ht="12" customHeight="1" x14ac:dyDescent="0.2">
      <c r="A2" s="91" t="s">
        <v>126</v>
      </c>
    </row>
    <row r="3" spans="1:50" s="90" customFormat="1" ht="11.1" customHeight="1" x14ac:dyDescent="0.2">
      <c r="A3" s="89"/>
    </row>
    <row r="4" spans="1:50" s="90" customFormat="1" ht="34.5" customHeight="1" x14ac:dyDescent="0.2">
      <c r="A4" s="207" t="s">
        <v>125</v>
      </c>
      <c r="B4" s="234" t="e">
        <f>'C завтраками| Bed and breakfast'!#REF!</f>
        <v>#REF!</v>
      </c>
      <c r="C4" s="234" t="e">
        <f>'C завтраками| Bed and breakfast'!#REF!</f>
        <v>#REF!</v>
      </c>
      <c r="D4" s="234" t="e">
        <f>'C завтраками| Bed and breakfast'!#REF!</f>
        <v>#REF!</v>
      </c>
      <c r="E4" s="234" t="e">
        <f>'C завтраками| Bed and breakfast'!#REF!</f>
        <v>#REF!</v>
      </c>
      <c r="F4" s="234" t="e">
        <f>'C завтраками| Bed and breakfast'!#REF!</f>
        <v>#REF!</v>
      </c>
      <c r="G4" s="234" t="e">
        <f>'C завтраками| Bed and breakfast'!#REF!</f>
        <v>#REF!</v>
      </c>
      <c r="H4" s="234">
        <f>'C завтраками| Bed and breakfast'!B4</f>
        <v>45961</v>
      </c>
      <c r="I4" s="234">
        <f>'C завтраками| Bed and breakfast'!C4</f>
        <v>45962</v>
      </c>
      <c r="J4" s="234">
        <f>'C завтраками| Bed and breakfast'!D4</f>
        <v>45963</v>
      </c>
      <c r="K4" s="234">
        <f>'C завтраками| Bed and breakfast'!E4</f>
        <v>45964</v>
      </c>
      <c r="L4" s="234">
        <f>'C завтраками| Bed and breakfast'!F4</f>
        <v>45965</v>
      </c>
      <c r="M4" s="234">
        <f>'C завтраками| Bed and breakfast'!G4</f>
        <v>45966</v>
      </c>
      <c r="N4" s="234">
        <f>'C завтраками| Bed and breakfast'!H4</f>
        <v>45967</v>
      </c>
      <c r="O4" s="234">
        <f>'C завтраками| Bed and breakfast'!I4</f>
        <v>45968</v>
      </c>
      <c r="P4" s="234">
        <f>'C завтраками| Bed and breakfast'!J4</f>
        <v>45969</v>
      </c>
      <c r="Q4" s="234">
        <f>'C завтраками| Bed and breakfast'!K4</f>
        <v>45970</v>
      </c>
      <c r="R4" s="234">
        <f>'C завтраками| Bed and breakfast'!L4</f>
        <v>45971</v>
      </c>
      <c r="S4" s="234">
        <f>'C завтраками| Bed and breakfast'!M4</f>
        <v>45972</v>
      </c>
      <c r="T4" s="234">
        <f>'C завтраками| Bed and breakfast'!N4</f>
        <v>45973</v>
      </c>
      <c r="U4" s="234">
        <f>'C завтраками| Bed and breakfast'!O4</f>
        <v>45974</v>
      </c>
      <c r="V4" s="234">
        <f>'C завтраками| Bed and breakfast'!P4</f>
        <v>45975</v>
      </c>
      <c r="W4" s="234">
        <f>'C завтраками| Bed and breakfast'!Q4</f>
        <v>45976</v>
      </c>
      <c r="X4" s="234">
        <f>'C завтраками| Bed and breakfast'!R4</f>
        <v>45977</v>
      </c>
      <c r="Y4" s="234">
        <f>'C завтраками| Bed and breakfast'!S4</f>
        <v>45978</v>
      </c>
      <c r="Z4" s="234">
        <f>'C завтраками| Bed and breakfast'!T4</f>
        <v>45979</v>
      </c>
      <c r="AA4" s="234">
        <f>'C завтраками| Bed and breakfast'!U4</f>
        <v>45980</v>
      </c>
      <c r="AB4" s="234">
        <f>'C завтраками| Bed and breakfast'!V4</f>
        <v>45981</v>
      </c>
      <c r="AC4" s="234">
        <f>'C завтраками| Bed and breakfast'!W4</f>
        <v>45982</v>
      </c>
      <c r="AD4" s="234">
        <f>'C завтраками| Bed and breakfast'!X4</f>
        <v>45983</v>
      </c>
      <c r="AE4" s="234">
        <f>'C завтраками| Bed and breakfast'!Y4</f>
        <v>45984</v>
      </c>
      <c r="AF4" s="234">
        <f>'C завтраками| Bed and breakfast'!Z4</f>
        <v>45985</v>
      </c>
      <c r="AG4" s="234">
        <f>'C завтраками| Bed and breakfast'!AA4</f>
        <v>45986</v>
      </c>
      <c r="AH4" s="234">
        <f>'C завтраками| Bed and breakfast'!AB4</f>
        <v>45987</v>
      </c>
      <c r="AI4" s="234">
        <f>'C завтраками| Bed and breakfast'!AC4</f>
        <v>45988</v>
      </c>
      <c r="AJ4" s="234">
        <f>'C завтраками| Bed and breakfast'!AD4</f>
        <v>45989</v>
      </c>
      <c r="AK4" s="234">
        <f>'C завтраками| Bed and breakfast'!AE4</f>
        <v>45990</v>
      </c>
      <c r="AL4" s="234">
        <f>'C завтраками| Bed and breakfast'!AF4</f>
        <v>45991</v>
      </c>
      <c r="AM4" s="234">
        <f>'C завтраками| Bed and breakfast'!AG4</f>
        <v>45992</v>
      </c>
      <c r="AN4" s="234">
        <f>'C завтраками| Bed and breakfast'!AH4</f>
        <v>45993</v>
      </c>
      <c r="AO4" s="234">
        <f>'C завтраками| Bed and breakfast'!AI4</f>
        <v>45994</v>
      </c>
      <c r="AP4" s="234">
        <f>'C завтраками| Bed and breakfast'!AJ4</f>
        <v>45995</v>
      </c>
      <c r="AQ4" s="234">
        <f>'C завтраками| Bed and breakfast'!AK4</f>
        <v>45996</v>
      </c>
      <c r="AR4" s="234">
        <f>'C завтраками| Bed and breakfast'!AL4</f>
        <v>45997</v>
      </c>
      <c r="AS4" s="234">
        <f>'C завтраками| Bed and breakfast'!AM4</f>
        <v>45998</v>
      </c>
      <c r="AT4" s="234">
        <f>'C завтраками| Bed and breakfast'!AN4</f>
        <v>45999</v>
      </c>
      <c r="AU4" s="234">
        <f>'C завтраками| Bed and breakfast'!AO4</f>
        <v>46000</v>
      </c>
      <c r="AV4" s="234">
        <f>'C завтраками| Bed and breakfast'!AP4</f>
        <v>46001</v>
      </c>
      <c r="AW4" s="234">
        <f>'C завтраками| Bed and breakfast'!AQ4</f>
        <v>46002</v>
      </c>
      <c r="AX4" s="234">
        <f>'C завтраками| Bed and breakfast'!AR4</f>
        <v>46003</v>
      </c>
    </row>
    <row r="5" spans="1:50" s="92" customFormat="1" ht="24" customHeight="1" x14ac:dyDescent="0.2">
      <c r="A5" s="67" t="s">
        <v>124</v>
      </c>
      <c r="B5" s="234" t="e">
        <f>'C завтраками| Bed and breakfast'!#REF!</f>
        <v>#REF!</v>
      </c>
      <c r="C5" s="234" t="e">
        <f>'C завтраками| Bed and breakfast'!#REF!</f>
        <v>#REF!</v>
      </c>
      <c r="D5" s="234" t="e">
        <f>'C завтраками| Bed and breakfast'!#REF!</f>
        <v>#REF!</v>
      </c>
      <c r="E5" s="234" t="e">
        <f>'C завтраками| Bed and breakfast'!#REF!</f>
        <v>#REF!</v>
      </c>
      <c r="F5" s="234" t="e">
        <f>'C завтраками| Bed and breakfast'!#REF!</f>
        <v>#REF!</v>
      </c>
      <c r="G5" s="234" t="e">
        <f>'C завтраками| Bed and breakfast'!#REF!</f>
        <v>#REF!</v>
      </c>
      <c r="H5" s="234">
        <f>'C завтраками| Bed and breakfast'!B5</f>
        <v>45961</v>
      </c>
      <c r="I5" s="234">
        <f>'C завтраками| Bed and breakfast'!C5</f>
        <v>45962</v>
      </c>
      <c r="J5" s="234">
        <f>'C завтраками| Bed and breakfast'!D5</f>
        <v>45963</v>
      </c>
      <c r="K5" s="234">
        <f>'C завтраками| Bed and breakfast'!E5</f>
        <v>45964</v>
      </c>
      <c r="L5" s="234">
        <f>'C завтраками| Bed and breakfast'!F5</f>
        <v>45965</v>
      </c>
      <c r="M5" s="234">
        <f>'C завтраками| Bed and breakfast'!G5</f>
        <v>45966</v>
      </c>
      <c r="N5" s="234">
        <f>'C завтраками| Bed and breakfast'!H5</f>
        <v>45967</v>
      </c>
      <c r="O5" s="234">
        <f>'C завтраками| Bed and breakfast'!I5</f>
        <v>45968</v>
      </c>
      <c r="P5" s="234">
        <f>'C завтраками| Bed and breakfast'!J5</f>
        <v>45969</v>
      </c>
      <c r="Q5" s="234">
        <f>'C завтраками| Bed and breakfast'!K5</f>
        <v>45970</v>
      </c>
      <c r="R5" s="234">
        <f>'C завтраками| Bed and breakfast'!L5</f>
        <v>45971</v>
      </c>
      <c r="S5" s="234">
        <f>'C завтраками| Bed and breakfast'!M5</f>
        <v>45972</v>
      </c>
      <c r="T5" s="234">
        <f>'C завтраками| Bed and breakfast'!N5</f>
        <v>45973</v>
      </c>
      <c r="U5" s="234">
        <f>'C завтраками| Bed and breakfast'!O5</f>
        <v>45974</v>
      </c>
      <c r="V5" s="234">
        <f>'C завтраками| Bed and breakfast'!P5</f>
        <v>45975</v>
      </c>
      <c r="W5" s="234">
        <f>'C завтраками| Bed and breakfast'!Q5</f>
        <v>45976</v>
      </c>
      <c r="X5" s="234">
        <f>'C завтраками| Bed and breakfast'!R5</f>
        <v>45977</v>
      </c>
      <c r="Y5" s="234">
        <f>'C завтраками| Bed and breakfast'!S5</f>
        <v>45978</v>
      </c>
      <c r="Z5" s="234">
        <f>'C завтраками| Bed and breakfast'!T5</f>
        <v>45979</v>
      </c>
      <c r="AA5" s="234">
        <f>'C завтраками| Bed and breakfast'!U5</f>
        <v>45980</v>
      </c>
      <c r="AB5" s="234">
        <f>'C завтраками| Bed and breakfast'!V5</f>
        <v>45981</v>
      </c>
      <c r="AC5" s="234">
        <f>'C завтраками| Bed and breakfast'!W5</f>
        <v>45982</v>
      </c>
      <c r="AD5" s="234">
        <f>'C завтраками| Bed and breakfast'!X5</f>
        <v>45983</v>
      </c>
      <c r="AE5" s="234">
        <f>'C завтраками| Bed and breakfast'!Y5</f>
        <v>45984</v>
      </c>
      <c r="AF5" s="234">
        <f>'C завтраками| Bed and breakfast'!Z5</f>
        <v>45985</v>
      </c>
      <c r="AG5" s="234">
        <f>'C завтраками| Bed and breakfast'!AA5</f>
        <v>45986</v>
      </c>
      <c r="AH5" s="234">
        <f>'C завтраками| Bed and breakfast'!AB5</f>
        <v>45987</v>
      </c>
      <c r="AI5" s="234">
        <f>'C завтраками| Bed and breakfast'!AC5</f>
        <v>45988</v>
      </c>
      <c r="AJ5" s="234">
        <f>'C завтраками| Bed and breakfast'!AD5</f>
        <v>45989</v>
      </c>
      <c r="AK5" s="234">
        <f>'C завтраками| Bed and breakfast'!AE5</f>
        <v>45990</v>
      </c>
      <c r="AL5" s="234">
        <f>'C завтраками| Bed and breakfast'!AF5</f>
        <v>45991</v>
      </c>
      <c r="AM5" s="234">
        <f>'C завтраками| Bed and breakfast'!AG5</f>
        <v>45992</v>
      </c>
      <c r="AN5" s="234">
        <f>'C завтраками| Bed and breakfast'!AH5</f>
        <v>45993</v>
      </c>
      <c r="AO5" s="234">
        <f>'C завтраками| Bed and breakfast'!AI5</f>
        <v>45994</v>
      </c>
      <c r="AP5" s="234">
        <f>'C завтраками| Bed and breakfast'!AJ5</f>
        <v>45995</v>
      </c>
      <c r="AQ5" s="234">
        <f>'C завтраками| Bed and breakfast'!AK5</f>
        <v>45996</v>
      </c>
      <c r="AR5" s="234">
        <f>'C завтраками| Bed and breakfast'!AL5</f>
        <v>45997</v>
      </c>
      <c r="AS5" s="234">
        <f>'C завтраками| Bed and breakfast'!AM5</f>
        <v>45998</v>
      </c>
      <c r="AT5" s="234">
        <f>'C завтраками| Bed and breakfast'!AN5</f>
        <v>45999</v>
      </c>
      <c r="AU5" s="234">
        <f>'C завтраками| Bed and breakfast'!AO5</f>
        <v>46000</v>
      </c>
      <c r="AV5" s="234">
        <f>'C завтраками| Bed and breakfast'!AP5</f>
        <v>46001</v>
      </c>
      <c r="AW5" s="234">
        <f>'C завтраками| Bed and breakfast'!AQ5</f>
        <v>46002</v>
      </c>
      <c r="AX5" s="234">
        <f>'C завтраками| Bed and breakfast'!AR5</f>
        <v>46003</v>
      </c>
    </row>
    <row r="6" spans="1:50" s="202" customFormat="1" x14ac:dyDescent="0.2">
      <c r="A6" s="73" t="s">
        <v>144</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row>
    <row r="7" spans="1:50" s="202" customFormat="1" ht="10.35" customHeight="1" x14ac:dyDescent="0.2">
      <c r="A7" s="269">
        <v>1</v>
      </c>
      <c r="B7" s="284" t="e">
        <f>'C завтраками| Bed and breakfast'!#REF!</f>
        <v>#REF!</v>
      </c>
      <c r="C7" s="284" t="e">
        <f>'C завтраками| Bed and breakfast'!#REF!</f>
        <v>#REF!</v>
      </c>
      <c r="D7" s="284" t="e">
        <f>'C завтраками| Bed and breakfast'!#REF!</f>
        <v>#REF!</v>
      </c>
      <c r="E7" s="284" t="e">
        <f>'C завтраками| Bed and breakfast'!#REF!</f>
        <v>#REF!</v>
      </c>
      <c r="F7" s="284" t="e">
        <f>'C завтраками| Bed and breakfast'!#REF!</f>
        <v>#REF!</v>
      </c>
      <c r="G7" s="284" t="e">
        <f>'C завтраками| Bed and breakfast'!#REF!</f>
        <v>#REF!</v>
      </c>
      <c r="H7" s="284">
        <f>'C завтраками| Bed and breakfast'!B7</f>
        <v>16700</v>
      </c>
      <c r="I7" s="284">
        <f>'C завтраками| Bed and breakfast'!C7</f>
        <v>16700</v>
      </c>
      <c r="J7" s="284">
        <f>'C завтраками| Bed and breakfast'!D7</f>
        <v>16700</v>
      </c>
      <c r="K7" s="284">
        <f>'C завтраками| Bed and breakfast'!E7</f>
        <v>14300</v>
      </c>
      <c r="L7" s="284">
        <f>'C завтраками| Bed and breakfast'!F7</f>
        <v>10000</v>
      </c>
      <c r="M7" s="284">
        <f>'C завтраками| Bed and breakfast'!G7</f>
        <v>10700</v>
      </c>
      <c r="N7" s="284">
        <f>'C завтраками| Bed and breakfast'!H7</f>
        <v>10000</v>
      </c>
      <c r="O7" s="284">
        <f>'C завтраками| Bed and breakfast'!I7</f>
        <v>11900</v>
      </c>
      <c r="P7" s="284">
        <f>'C завтраками| Bed and breakfast'!J7</f>
        <v>11900</v>
      </c>
      <c r="Q7" s="284">
        <f>'C завтраками| Bed and breakfast'!K7</f>
        <v>8600</v>
      </c>
      <c r="R7" s="284">
        <f>'C завтраками| Bed and breakfast'!L7</f>
        <v>8600</v>
      </c>
      <c r="S7" s="284">
        <f>'C завтраками| Bed and breakfast'!M7</f>
        <v>8600</v>
      </c>
      <c r="T7" s="284">
        <f>'C завтраками| Bed and breakfast'!N7</f>
        <v>9300</v>
      </c>
      <c r="U7" s="284">
        <f>'C завтраками| Bed and breakfast'!O7</f>
        <v>8600</v>
      </c>
      <c r="V7" s="284">
        <f>'C завтраками| Bed and breakfast'!P7</f>
        <v>9300</v>
      </c>
      <c r="W7" s="284">
        <f>'C завтраками| Bed and breakfast'!Q7</f>
        <v>9300</v>
      </c>
      <c r="X7" s="284">
        <f>'C завтраками| Bed and breakfast'!R7</f>
        <v>10000</v>
      </c>
      <c r="Y7" s="284">
        <f>'C завтраками| Bed and breakfast'!S7</f>
        <v>10700</v>
      </c>
      <c r="Z7" s="284">
        <f>'C завтраками| Bed and breakfast'!T7</f>
        <v>10700</v>
      </c>
      <c r="AA7" s="284">
        <f>'C завтраками| Bed and breakfast'!U7</f>
        <v>11900</v>
      </c>
      <c r="AB7" s="284">
        <f>'C завтраками| Bed and breakfast'!V7</f>
        <v>11900</v>
      </c>
      <c r="AC7" s="284">
        <f>'C завтраками| Bed and breakfast'!W7</f>
        <v>10000</v>
      </c>
      <c r="AD7" s="284">
        <f>'C завтраками| Bed and breakfast'!X7</f>
        <v>10000</v>
      </c>
      <c r="AE7" s="284">
        <f>'C завтраками| Bed and breakfast'!Y7</f>
        <v>8600</v>
      </c>
      <c r="AF7" s="284">
        <f>'C завтраками| Bed and breakfast'!Z7</f>
        <v>8600</v>
      </c>
      <c r="AG7" s="284">
        <f>'C завтраками| Bed and breakfast'!AA7</f>
        <v>8600</v>
      </c>
      <c r="AH7" s="284">
        <f>'C завтраками| Bed and breakfast'!AB7</f>
        <v>8600</v>
      </c>
      <c r="AI7" s="284">
        <f>'C завтраками| Bed and breakfast'!AC7</f>
        <v>8600</v>
      </c>
      <c r="AJ7" s="284">
        <f>'C завтраками| Bed and breakfast'!AD7</f>
        <v>9300</v>
      </c>
      <c r="AK7" s="284">
        <f>'C завтраками| Bed and breakfast'!AE7</f>
        <v>9300</v>
      </c>
      <c r="AL7" s="284">
        <f>'C завтраками| Bed and breakfast'!AF7</f>
        <v>8600</v>
      </c>
      <c r="AM7" s="284">
        <f>'C завтраками| Bed and breakfast'!AG7</f>
        <v>10600</v>
      </c>
      <c r="AN7" s="284">
        <f>'C завтраками| Bed and breakfast'!AH7</f>
        <v>10600</v>
      </c>
      <c r="AO7" s="284">
        <f>'C завтраками| Bed and breakfast'!AI7</f>
        <v>10600</v>
      </c>
      <c r="AP7" s="284">
        <f>'C завтраками| Bed and breakfast'!AJ7</f>
        <v>10600</v>
      </c>
      <c r="AQ7" s="284">
        <f>'C завтраками| Bed and breakfast'!AK7</f>
        <v>10600</v>
      </c>
      <c r="AR7" s="284">
        <f>'C завтраками| Bed and breakfast'!AL7</f>
        <v>10600</v>
      </c>
      <c r="AS7" s="284">
        <f>'C завтраками| Bed and breakfast'!AM7</f>
        <v>8800</v>
      </c>
      <c r="AT7" s="284">
        <f>'C завтраками| Bed and breakfast'!AN7</f>
        <v>8800</v>
      </c>
      <c r="AU7" s="284">
        <f>'C завтраками| Bed and breakfast'!AO7</f>
        <v>8800</v>
      </c>
      <c r="AV7" s="284">
        <f>'C завтраками| Bed and breakfast'!AP7</f>
        <v>8800</v>
      </c>
      <c r="AW7" s="284">
        <f>'C завтраками| Bed and breakfast'!AQ7</f>
        <v>13100</v>
      </c>
      <c r="AX7" s="284">
        <f>'C завтраками| Bed and breakfast'!AR7</f>
        <v>14700</v>
      </c>
    </row>
    <row r="8" spans="1:50" s="202" customFormat="1" ht="10.35" customHeight="1" x14ac:dyDescent="0.2">
      <c r="A8" s="269">
        <v>2</v>
      </c>
      <c r="B8" s="284" t="e">
        <f>'C завтраками| Bed and breakfast'!#REF!</f>
        <v>#REF!</v>
      </c>
      <c r="C8" s="284" t="e">
        <f>'C завтраками| Bed and breakfast'!#REF!</f>
        <v>#REF!</v>
      </c>
      <c r="D8" s="284" t="e">
        <f>'C завтраками| Bed and breakfast'!#REF!</f>
        <v>#REF!</v>
      </c>
      <c r="E8" s="284" t="e">
        <f>'C завтраками| Bed and breakfast'!#REF!</f>
        <v>#REF!</v>
      </c>
      <c r="F8" s="284" t="e">
        <f>'C завтраками| Bed and breakfast'!#REF!</f>
        <v>#REF!</v>
      </c>
      <c r="G8" s="284" t="e">
        <f>'C завтраками| Bed and breakfast'!#REF!</f>
        <v>#REF!</v>
      </c>
      <c r="H8" s="284">
        <f>'C завтраками| Bed and breakfast'!B8</f>
        <v>18600</v>
      </c>
      <c r="I8" s="284">
        <f>'C завтраками| Bed and breakfast'!C8</f>
        <v>18600</v>
      </c>
      <c r="J8" s="284">
        <f>'C завтраками| Bed and breakfast'!D8</f>
        <v>18600</v>
      </c>
      <c r="K8" s="284">
        <f>'C завтраками| Bed and breakfast'!E8</f>
        <v>16200</v>
      </c>
      <c r="L8" s="284">
        <f>'C завтраками| Bed and breakfast'!F8</f>
        <v>11900</v>
      </c>
      <c r="M8" s="284">
        <f>'C завтраками| Bed and breakfast'!G8</f>
        <v>12600</v>
      </c>
      <c r="N8" s="284">
        <f>'C завтраками| Bed and breakfast'!H8</f>
        <v>11900</v>
      </c>
      <c r="O8" s="284">
        <f>'C завтраками| Bed and breakfast'!I8</f>
        <v>13800</v>
      </c>
      <c r="P8" s="284">
        <f>'C завтраками| Bed and breakfast'!J8</f>
        <v>13800</v>
      </c>
      <c r="Q8" s="284">
        <f>'C завтраками| Bed and breakfast'!K8</f>
        <v>10500</v>
      </c>
      <c r="R8" s="284">
        <f>'C завтраками| Bed and breakfast'!L8</f>
        <v>10500</v>
      </c>
      <c r="S8" s="284">
        <f>'C завтраками| Bed and breakfast'!M8</f>
        <v>10500</v>
      </c>
      <c r="T8" s="284">
        <f>'C завтраками| Bed and breakfast'!N8</f>
        <v>11200</v>
      </c>
      <c r="U8" s="284">
        <f>'C завтраками| Bed and breakfast'!O8</f>
        <v>10500</v>
      </c>
      <c r="V8" s="284">
        <f>'C завтраками| Bed and breakfast'!P8</f>
        <v>11200</v>
      </c>
      <c r="W8" s="284">
        <f>'C завтраками| Bed and breakfast'!Q8</f>
        <v>11200</v>
      </c>
      <c r="X8" s="284">
        <f>'C завтраками| Bed and breakfast'!R8</f>
        <v>11900</v>
      </c>
      <c r="Y8" s="284">
        <f>'C завтраками| Bed and breakfast'!S8</f>
        <v>12600</v>
      </c>
      <c r="Z8" s="284">
        <f>'C завтраками| Bed and breakfast'!T8</f>
        <v>12600</v>
      </c>
      <c r="AA8" s="284">
        <f>'C завтраками| Bed and breakfast'!U8</f>
        <v>13800</v>
      </c>
      <c r="AB8" s="284">
        <f>'C завтраками| Bed and breakfast'!V8</f>
        <v>13800</v>
      </c>
      <c r="AC8" s="284">
        <f>'C завтраками| Bed and breakfast'!W8</f>
        <v>11900</v>
      </c>
      <c r="AD8" s="284">
        <f>'C завтраками| Bed and breakfast'!X8</f>
        <v>11900</v>
      </c>
      <c r="AE8" s="284">
        <f>'C завтраками| Bed and breakfast'!Y8</f>
        <v>10500</v>
      </c>
      <c r="AF8" s="284">
        <f>'C завтраками| Bed and breakfast'!Z8</f>
        <v>10500</v>
      </c>
      <c r="AG8" s="284">
        <f>'C завтраками| Bed and breakfast'!AA8</f>
        <v>10500</v>
      </c>
      <c r="AH8" s="284">
        <f>'C завтраками| Bed and breakfast'!AB8</f>
        <v>10500</v>
      </c>
      <c r="AI8" s="284">
        <f>'C завтраками| Bed and breakfast'!AC8</f>
        <v>10500</v>
      </c>
      <c r="AJ8" s="284">
        <f>'C завтраками| Bed and breakfast'!AD8</f>
        <v>11200</v>
      </c>
      <c r="AK8" s="284">
        <f>'C завтраками| Bed and breakfast'!AE8</f>
        <v>11200</v>
      </c>
      <c r="AL8" s="284">
        <f>'C завтраками| Bed and breakfast'!AF8</f>
        <v>10500</v>
      </c>
      <c r="AM8" s="284">
        <f>'C завтраками| Bed and breakfast'!AG8</f>
        <v>12500</v>
      </c>
      <c r="AN8" s="284">
        <f>'C завтраками| Bed and breakfast'!AH8</f>
        <v>12500</v>
      </c>
      <c r="AO8" s="284">
        <f>'C завтраками| Bed and breakfast'!AI8</f>
        <v>12500</v>
      </c>
      <c r="AP8" s="284">
        <f>'C завтраками| Bed and breakfast'!AJ8</f>
        <v>12500</v>
      </c>
      <c r="AQ8" s="284">
        <f>'C завтраками| Bed and breakfast'!AK8</f>
        <v>12500</v>
      </c>
      <c r="AR8" s="284">
        <f>'C завтраками| Bed and breakfast'!AL8</f>
        <v>12500</v>
      </c>
      <c r="AS8" s="284">
        <f>'C завтраками| Bed and breakfast'!AM8</f>
        <v>10700</v>
      </c>
      <c r="AT8" s="284">
        <f>'C завтраками| Bed and breakfast'!AN8</f>
        <v>10700</v>
      </c>
      <c r="AU8" s="284">
        <f>'C завтраками| Bed and breakfast'!AO8</f>
        <v>10700</v>
      </c>
      <c r="AV8" s="284">
        <f>'C завтраками| Bed and breakfast'!AP8</f>
        <v>10700</v>
      </c>
      <c r="AW8" s="284">
        <f>'C завтраками| Bed and breakfast'!AQ8</f>
        <v>15000</v>
      </c>
      <c r="AX8" s="284">
        <f>'C завтраками| Bed and breakfast'!AR8</f>
        <v>16600</v>
      </c>
    </row>
    <row r="9" spans="1:50" s="202" customFormat="1" ht="10.35" customHeight="1" x14ac:dyDescent="0.2">
      <c r="A9" s="73" t="s">
        <v>145</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row>
    <row r="10" spans="1:50" s="202" customFormat="1" ht="10.35" customHeight="1" x14ac:dyDescent="0.2">
      <c r="A10" s="269">
        <v>1</v>
      </c>
      <c r="B10" s="284" t="e">
        <f>'C завтраками| Bed and breakfast'!#REF!</f>
        <v>#REF!</v>
      </c>
      <c r="C10" s="284" t="e">
        <f>'C завтраками| Bed and breakfast'!#REF!</f>
        <v>#REF!</v>
      </c>
      <c r="D10" s="284" t="e">
        <f>'C завтраками| Bed and breakfast'!#REF!</f>
        <v>#REF!</v>
      </c>
      <c r="E10" s="284" t="e">
        <f>'C завтраками| Bed and breakfast'!#REF!</f>
        <v>#REF!</v>
      </c>
      <c r="F10" s="284" t="e">
        <f>'C завтраками| Bed and breakfast'!#REF!</f>
        <v>#REF!</v>
      </c>
      <c r="G10" s="284" t="e">
        <f>'C завтраками| Bed and breakfast'!#REF!</f>
        <v>#REF!</v>
      </c>
      <c r="H10" s="284">
        <f>'C завтраками| Bed and breakfast'!B10</f>
        <v>18700</v>
      </c>
      <c r="I10" s="284">
        <f>'C завтраками| Bed and breakfast'!C10</f>
        <v>18700</v>
      </c>
      <c r="J10" s="284">
        <f>'C завтраками| Bed and breakfast'!D10</f>
        <v>18700</v>
      </c>
      <c r="K10" s="284">
        <f>'C завтраками| Bed and breakfast'!E10</f>
        <v>16300</v>
      </c>
      <c r="L10" s="284">
        <f>'C завтраками| Bed and breakfast'!F10</f>
        <v>12000</v>
      </c>
      <c r="M10" s="284">
        <f>'C завтраками| Bed and breakfast'!G10</f>
        <v>12700</v>
      </c>
      <c r="N10" s="284">
        <f>'C завтраками| Bed and breakfast'!H10</f>
        <v>12000</v>
      </c>
      <c r="O10" s="284">
        <f>'C завтраками| Bed and breakfast'!I10</f>
        <v>13900</v>
      </c>
      <c r="P10" s="284">
        <f>'C завтраками| Bed and breakfast'!J10</f>
        <v>13900</v>
      </c>
      <c r="Q10" s="284">
        <f>'C завтраками| Bed and breakfast'!K10</f>
        <v>10600</v>
      </c>
      <c r="R10" s="284">
        <f>'C завтраками| Bed and breakfast'!L10</f>
        <v>10600</v>
      </c>
      <c r="S10" s="284">
        <f>'C завтраками| Bed and breakfast'!M10</f>
        <v>10600</v>
      </c>
      <c r="T10" s="284">
        <f>'C завтраками| Bed and breakfast'!N10</f>
        <v>11300</v>
      </c>
      <c r="U10" s="284">
        <f>'C завтраками| Bed and breakfast'!O10</f>
        <v>10600</v>
      </c>
      <c r="V10" s="284">
        <f>'C завтраками| Bed and breakfast'!P10</f>
        <v>11300</v>
      </c>
      <c r="W10" s="284">
        <f>'C завтраками| Bed and breakfast'!Q10</f>
        <v>11300</v>
      </c>
      <c r="X10" s="284">
        <f>'C завтраками| Bed and breakfast'!R10</f>
        <v>12000</v>
      </c>
      <c r="Y10" s="284">
        <f>'C завтраками| Bed and breakfast'!S10</f>
        <v>12700</v>
      </c>
      <c r="Z10" s="284">
        <f>'C завтраками| Bed and breakfast'!T10</f>
        <v>12700</v>
      </c>
      <c r="AA10" s="284">
        <f>'C завтраками| Bed and breakfast'!U10</f>
        <v>13900</v>
      </c>
      <c r="AB10" s="284">
        <f>'C завтраками| Bed and breakfast'!V10</f>
        <v>13900</v>
      </c>
      <c r="AC10" s="284">
        <f>'C завтраками| Bed and breakfast'!W10</f>
        <v>12000</v>
      </c>
      <c r="AD10" s="284">
        <f>'C завтраками| Bed and breakfast'!X10</f>
        <v>12000</v>
      </c>
      <c r="AE10" s="284">
        <f>'C завтраками| Bed and breakfast'!Y10</f>
        <v>10600</v>
      </c>
      <c r="AF10" s="284">
        <f>'C завтраками| Bed and breakfast'!Z10</f>
        <v>10600</v>
      </c>
      <c r="AG10" s="284">
        <f>'C завтраками| Bed and breakfast'!AA10</f>
        <v>10600</v>
      </c>
      <c r="AH10" s="284">
        <f>'C завтраками| Bed and breakfast'!AB10</f>
        <v>10600</v>
      </c>
      <c r="AI10" s="284">
        <f>'C завтраками| Bed and breakfast'!AC10</f>
        <v>10600</v>
      </c>
      <c r="AJ10" s="284">
        <f>'C завтраками| Bed and breakfast'!AD10</f>
        <v>11300</v>
      </c>
      <c r="AK10" s="284">
        <f>'C завтраками| Bed and breakfast'!AE10</f>
        <v>11300</v>
      </c>
      <c r="AL10" s="284">
        <f>'C завтраками| Bed and breakfast'!AF10</f>
        <v>10600</v>
      </c>
      <c r="AM10" s="284">
        <f>'C завтраками| Bed and breakfast'!AG10</f>
        <v>13600</v>
      </c>
      <c r="AN10" s="284">
        <f>'C завтраками| Bed and breakfast'!AH10</f>
        <v>13600</v>
      </c>
      <c r="AO10" s="284">
        <f>'C завтраками| Bed and breakfast'!AI10</f>
        <v>13600</v>
      </c>
      <c r="AP10" s="284">
        <f>'C завтраками| Bed and breakfast'!AJ10</f>
        <v>13600</v>
      </c>
      <c r="AQ10" s="284">
        <f>'C завтраками| Bed and breakfast'!AK10</f>
        <v>13600</v>
      </c>
      <c r="AR10" s="284">
        <f>'C завтраками| Bed and breakfast'!AL10</f>
        <v>13600</v>
      </c>
      <c r="AS10" s="284">
        <f>'C завтраками| Bed and breakfast'!AM10</f>
        <v>11800</v>
      </c>
      <c r="AT10" s="284">
        <f>'C завтраками| Bed and breakfast'!AN10</f>
        <v>11800</v>
      </c>
      <c r="AU10" s="284">
        <f>'C завтраками| Bed and breakfast'!AO10</f>
        <v>11800</v>
      </c>
      <c r="AV10" s="284">
        <f>'C завтраками| Bed and breakfast'!AP10</f>
        <v>11800</v>
      </c>
      <c r="AW10" s="284">
        <f>'C завтраками| Bed and breakfast'!AQ10</f>
        <v>16100</v>
      </c>
      <c r="AX10" s="284">
        <f>'C завтраками| Bed and breakfast'!AR10</f>
        <v>17700</v>
      </c>
    </row>
    <row r="11" spans="1:50" s="202" customFormat="1" ht="10.35" customHeight="1" x14ac:dyDescent="0.2">
      <c r="A11" s="269">
        <v>2</v>
      </c>
      <c r="B11" s="284" t="e">
        <f>'C завтраками| Bed and breakfast'!#REF!</f>
        <v>#REF!</v>
      </c>
      <c r="C11" s="284" t="e">
        <f>'C завтраками| Bed and breakfast'!#REF!</f>
        <v>#REF!</v>
      </c>
      <c r="D11" s="284" t="e">
        <f>'C завтраками| Bed and breakfast'!#REF!</f>
        <v>#REF!</v>
      </c>
      <c r="E11" s="284" t="e">
        <f>'C завтраками| Bed and breakfast'!#REF!</f>
        <v>#REF!</v>
      </c>
      <c r="F11" s="284" t="e">
        <f>'C завтраками| Bed and breakfast'!#REF!</f>
        <v>#REF!</v>
      </c>
      <c r="G11" s="284" t="e">
        <f>'C завтраками| Bed and breakfast'!#REF!</f>
        <v>#REF!</v>
      </c>
      <c r="H11" s="284">
        <f>'C завтраками| Bed and breakfast'!B11</f>
        <v>20600</v>
      </c>
      <c r="I11" s="284">
        <f>'C завтраками| Bed and breakfast'!C11</f>
        <v>20600</v>
      </c>
      <c r="J11" s="284">
        <f>'C завтраками| Bed and breakfast'!D11</f>
        <v>20600</v>
      </c>
      <c r="K11" s="284">
        <f>'C завтраками| Bed and breakfast'!E11</f>
        <v>18200</v>
      </c>
      <c r="L11" s="284">
        <f>'C завтраками| Bed and breakfast'!F11</f>
        <v>13900</v>
      </c>
      <c r="M11" s="284">
        <f>'C завтраками| Bed and breakfast'!G11</f>
        <v>14600</v>
      </c>
      <c r="N11" s="284">
        <f>'C завтраками| Bed and breakfast'!H11</f>
        <v>13900</v>
      </c>
      <c r="O11" s="284">
        <f>'C завтраками| Bed and breakfast'!I11</f>
        <v>15800</v>
      </c>
      <c r="P11" s="284">
        <f>'C завтраками| Bed and breakfast'!J11</f>
        <v>15800</v>
      </c>
      <c r="Q11" s="284">
        <f>'C завтраками| Bed and breakfast'!K11</f>
        <v>12500</v>
      </c>
      <c r="R11" s="284">
        <f>'C завтраками| Bed and breakfast'!L11</f>
        <v>12500</v>
      </c>
      <c r="S11" s="284">
        <f>'C завтраками| Bed and breakfast'!M11</f>
        <v>12500</v>
      </c>
      <c r="T11" s="284">
        <f>'C завтраками| Bed and breakfast'!N11</f>
        <v>13200</v>
      </c>
      <c r="U11" s="284">
        <f>'C завтраками| Bed and breakfast'!O11</f>
        <v>12500</v>
      </c>
      <c r="V11" s="284">
        <f>'C завтраками| Bed and breakfast'!P11</f>
        <v>13200</v>
      </c>
      <c r="W11" s="284">
        <f>'C завтраками| Bed and breakfast'!Q11</f>
        <v>13200</v>
      </c>
      <c r="X11" s="284">
        <f>'C завтраками| Bed and breakfast'!R11</f>
        <v>13900</v>
      </c>
      <c r="Y11" s="284">
        <f>'C завтраками| Bed and breakfast'!S11</f>
        <v>14600</v>
      </c>
      <c r="Z11" s="284">
        <f>'C завтраками| Bed and breakfast'!T11</f>
        <v>14600</v>
      </c>
      <c r="AA11" s="284">
        <f>'C завтраками| Bed and breakfast'!U11</f>
        <v>15800</v>
      </c>
      <c r="AB11" s="284">
        <f>'C завтраками| Bed and breakfast'!V11</f>
        <v>15800</v>
      </c>
      <c r="AC11" s="284">
        <f>'C завтраками| Bed and breakfast'!W11</f>
        <v>13900</v>
      </c>
      <c r="AD11" s="284">
        <f>'C завтраками| Bed and breakfast'!X11</f>
        <v>13900</v>
      </c>
      <c r="AE11" s="284">
        <f>'C завтраками| Bed and breakfast'!Y11</f>
        <v>12500</v>
      </c>
      <c r="AF11" s="284">
        <f>'C завтраками| Bed and breakfast'!Z11</f>
        <v>12500</v>
      </c>
      <c r="AG11" s="284">
        <f>'C завтраками| Bed and breakfast'!AA11</f>
        <v>12500</v>
      </c>
      <c r="AH11" s="284">
        <f>'C завтраками| Bed and breakfast'!AB11</f>
        <v>12500</v>
      </c>
      <c r="AI11" s="284">
        <f>'C завтраками| Bed and breakfast'!AC11</f>
        <v>12500</v>
      </c>
      <c r="AJ11" s="284">
        <f>'C завтраками| Bed and breakfast'!AD11</f>
        <v>13200</v>
      </c>
      <c r="AK11" s="284">
        <f>'C завтраками| Bed and breakfast'!AE11</f>
        <v>13200</v>
      </c>
      <c r="AL11" s="284">
        <f>'C завтраками| Bed and breakfast'!AF11</f>
        <v>12500</v>
      </c>
      <c r="AM11" s="284">
        <f>'C завтраками| Bed and breakfast'!AG11</f>
        <v>15500</v>
      </c>
      <c r="AN11" s="284">
        <f>'C завтраками| Bed and breakfast'!AH11</f>
        <v>15500</v>
      </c>
      <c r="AO11" s="284">
        <f>'C завтраками| Bed and breakfast'!AI11</f>
        <v>15500</v>
      </c>
      <c r="AP11" s="284">
        <f>'C завтраками| Bed and breakfast'!AJ11</f>
        <v>15500</v>
      </c>
      <c r="AQ11" s="284">
        <f>'C завтраками| Bed and breakfast'!AK11</f>
        <v>15500</v>
      </c>
      <c r="AR11" s="284">
        <f>'C завтраками| Bed and breakfast'!AL11</f>
        <v>15500</v>
      </c>
      <c r="AS11" s="284">
        <f>'C завтраками| Bed and breakfast'!AM11</f>
        <v>13700</v>
      </c>
      <c r="AT11" s="284">
        <f>'C завтраками| Bed and breakfast'!AN11</f>
        <v>13700</v>
      </c>
      <c r="AU11" s="284">
        <f>'C завтраками| Bed and breakfast'!AO11</f>
        <v>13700</v>
      </c>
      <c r="AV11" s="284">
        <f>'C завтраками| Bed and breakfast'!AP11</f>
        <v>13700</v>
      </c>
      <c r="AW11" s="284">
        <f>'C завтраками| Bed and breakfast'!AQ11</f>
        <v>18000</v>
      </c>
      <c r="AX11" s="284">
        <f>'C завтраками| Bed and breakfast'!AR11</f>
        <v>19600</v>
      </c>
    </row>
    <row r="12" spans="1:50" s="202" customFormat="1" ht="10.35" customHeight="1" x14ac:dyDescent="0.2">
      <c r="A12" s="86" t="s">
        <v>134</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row>
    <row r="13" spans="1:50" s="202" customFormat="1" ht="10.35" customHeight="1" x14ac:dyDescent="0.2">
      <c r="A13" s="274">
        <v>1</v>
      </c>
      <c r="B13" s="284" t="e">
        <f>'C завтраками| Bed and breakfast'!#REF!</f>
        <v>#REF!</v>
      </c>
      <c r="C13" s="284" t="e">
        <f>'C завтраками| Bed and breakfast'!#REF!</f>
        <v>#REF!</v>
      </c>
      <c r="D13" s="284" t="e">
        <f>'C завтраками| Bed and breakfast'!#REF!</f>
        <v>#REF!</v>
      </c>
      <c r="E13" s="284" t="e">
        <f>'C завтраками| Bed and breakfast'!#REF!</f>
        <v>#REF!</v>
      </c>
      <c r="F13" s="284" t="e">
        <f>'C завтраками| Bed and breakfast'!#REF!</f>
        <v>#REF!</v>
      </c>
      <c r="G13" s="284" t="e">
        <f>'C завтраками| Bed and breakfast'!#REF!</f>
        <v>#REF!</v>
      </c>
      <c r="H13" s="284">
        <f>'C завтраками| Bed and breakfast'!B13</f>
        <v>25700</v>
      </c>
      <c r="I13" s="284">
        <f>'C завтраками| Bed and breakfast'!C13</f>
        <v>25700</v>
      </c>
      <c r="J13" s="284">
        <f>'C завтраками| Bed and breakfast'!D13</f>
        <v>25700</v>
      </c>
      <c r="K13" s="284">
        <f>'C завтраками| Bed and breakfast'!E13</f>
        <v>23300</v>
      </c>
      <c r="L13" s="284">
        <f>'C завтраками| Bed and breakfast'!F13</f>
        <v>19000</v>
      </c>
      <c r="M13" s="284">
        <f>'C завтраками| Bed and breakfast'!G13</f>
        <v>19700</v>
      </c>
      <c r="N13" s="284">
        <f>'C завтраками| Bed and breakfast'!H13</f>
        <v>19000</v>
      </c>
      <c r="O13" s="284">
        <f>'C завтраками| Bed and breakfast'!I13</f>
        <v>20900</v>
      </c>
      <c r="P13" s="284">
        <f>'C завтраками| Bed and breakfast'!J13</f>
        <v>20900</v>
      </c>
      <c r="Q13" s="284">
        <f>'C завтраками| Bed and breakfast'!K13</f>
        <v>17600</v>
      </c>
      <c r="R13" s="284">
        <f>'C завтраками| Bed and breakfast'!L13</f>
        <v>17600</v>
      </c>
      <c r="S13" s="284">
        <f>'C завтраками| Bed and breakfast'!M13</f>
        <v>17600</v>
      </c>
      <c r="T13" s="284">
        <f>'C завтраками| Bed and breakfast'!N13</f>
        <v>18300</v>
      </c>
      <c r="U13" s="284">
        <f>'C завтраками| Bed and breakfast'!O13</f>
        <v>17600</v>
      </c>
      <c r="V13" s="284">
        <f>'C завтраками| Bed and breakfast'!P13</f>
        <v>18300</v>
      </c>
      <c r="W13" s="284">
        <f>'C завтраками| Bed and breakfast'!Q13</f>
        <v>18300</v>
      </c>
      <c r="X13" s="284">
        <f>'C завтраками| Bed and breakfast'!R13</f>
        <v>19000</v>
      </c>
      <c r="Y13" s="284">
        <f>'C завтраками| Bed and breakfast'!S13</f>
        <v>19700</v>
      </c>
      <c r="Z13" s="284">
        <f>'C завтраками| Bed and breakfast'!T13</f>
        <v>19700</v>
      </c>
      <c r="AA13" s="284">
        <f>'C завтраками| Bed and breakfast'!U13</f>
        <v>20900</v>
      </c>
      <c r="AB13" s="284">
        <f>'C завтраками| Bed and breakfast'!V13</f>
        <v>20900</v>
      </c>
      <c r="AC13" s="284">
        <f>'C завтраками| Bed and breakfast'!W13</f>
        <v>19000</v>
      </c>
      <c r="AD13" s="284">
        <f>'C завтраками| Bed and breakfast'!X13</f>
        <v>19000</v>
      </c>
      <c r="AE13" s="284">
        <f>'C завтраками| Bed and breakfast'!Y13</f>
        <v>17600</v>
      </c>
      <c r="AF13" s="284">
        <f>'C завтраками| Bed and breakfast'!Z13</f>
        <v>17600</v>
      </c>
      <c r="AG13" s="284">
        <f>'C завтраками| Bed and breakfast'!AA13</f>
        <v>17600</v>
      </c>
      <c r="AH13" s="284">
        <f>'C завтраками| Bed and breakfast'!AB13</f>
        <v>17600</v>
      </c>
      <c r="AI13" s="284">
        <f>'C завтраками| Bed and breakfast'!AC13</f>
        <v>17600</v>
      </c>
      <c r="AJ13" s="284">
        <f>'C завтраками| Bed and breakfast'!AD13</f>
        <v>18300</v>
      </c>
      <c r="AK13" s="284">
        <f>'C завтраками| Bed and breakfast'!AE13</f>
        <v>18300</v>
      </c>
      <c r="AL13" s="284">
        <f>'C завтраками| Bed and breakfast'!AF13</f>
        <v>17600</v>
      </c>
      <c r="AM13" s="284">
        <f>'C завтраками| Bed and breakfast'!AG13</f>
        <v>19600</v>
      </c>
      <c r="AN13" s="284">
        <f>'C завтраками| Bed and breakfast'!AH13</f>
        <v>19600</v>
      </c>
      <c r="AO13" s="284">
        <f>'C завтраками| Bed and breakfast'!AI13</f>
        <v>19600</v>
      </c>
      <c r="AP13" s="284">
        <f>'C завтраками| Bed and breakfast'!AJ13</f>
        <v>19600</v>
      </c>
      <c r="AQ13" s="284">
        <f>'C завтраками| Bed and breakfast'!AK13</f>
        <v>19600</v>
      </c>
      <c r="AR13" s="284">
        <f>'C завтраками| Bed and breakfast'!AL13</f>
        <v>19600</v>
      </c>
      <c r="AS13" s="284">
        <f>'C завтраками| Bed and breakfast'!AM13</f>
        <v>17800</v>
      </c>
      <c r="AT13" s="284">
        <f>'C завтраками| Bed and breakfast'!AN13</f>
        <v>17800</v>
      </c>
      <c r="AU13" s="284">
        <f>'C завтраками| Bed and breakfast'!AO13</f>
        <v>17800</v>
      </c>
      <c r="AV13" s="284">
        <f>'C завтраками| Bed and breakfast'!AP13</f>
        <v>17800</v>
      </c>
      <c r="AW13" s="284">
        <f>'C завтраками| Bed and breakfast'!AQ13</f>
        <v>22100</v>
      </c>
      <c r="AX13" s="284">
        <f>'C завтраками| Bed and breakfast'!AR13</f>
        <v>23700</v>
      </c>
    </row>
    <row r="14" spans="1:50" s="202" customFormat="1" ht="10.35" customHeight="1" x14ac:dyDescent="0.2">
      <c r="A14" s="274">
        <v>2</v>
      </c>
      <c r="B14" s="284" t="e">
        <f>'C завтраками| Bed and breakfast'!#REF!</f>
        <v>#REF!</v>
      </c>
      <c r="C14" s="284" t="e">
        <f>'C завтраками| Bed and breakfast'!#REF!</f>
        <v>#REF!</v>
      </c>
      <c r="D14" s="284" t="e">
        <f>'C завтраками| Bed and breakfast'!#REF!</f>
        <v>#REF!</v>
      </c>
      <c r="E14" s="284" t="e">
        <f>'C завтраками| Bed and breakfast'!#REF!</f>
        <v>#REF!</v>
      </c>
      <c r="F14" s="284" t="e">
        <f>'C завтраками| Bed and breakfast'!#REF!</f>
        <v>#REF!</v>
      </c>
      <c r="G14" s="284" t="e">
        <f>'C завтраками| Bed and breakfast'!#REF!</f>
        <v>#REF!</v>
      </c>
      <c r="H14" s="284">
        <f>'C завтраками| Bed and breakfast'!B14</f>
        <v>27600</v>
      </c>
      <c r="I14" s="284">
        <f>'C завтраками| Bed and breakfast'!C14</f>
        <v>27600</v>
      </c>
      <c r="J14" s="284">
        <f>'C завтраками| Bed and breakfast'!D14</f>
        <v>27600</v>
      </c>
      <c r="K14" s="284">
        <f>'C завтраками| Bed and breakfast'!E14</f>
        <v>25200</v>
      </c>
      <c r="L14" s="284">
        <f>'C завтраками| Bed and breakfast'!F14</f>
        <v>20900</v>
      </c>
      <c r="M14" s="284">
        <f>'C завтраками| Bed and breakfast'!G14</f>
        <v>21600</v>
      </c>
      <c r="N14" s="284">
        <f>'C завтраками| Bed and breakfast'!H14</f>
        <v>20900</v>
      </c>
      <c r="O14" s="284">
        <f>'C завтраками| Bed and breakfast'!I14</f>
        <v>22800</v>
      </c>
      <c r="P14" s="284">
        <f>'C завтраками| Bed and breakfast'!J14</f>
        <v>22800</v>
      </c>
      <c r="Q14" s="284">
        <f>'C завтраками| Bed and breakfast'!K14</f>
        <v>19500</v>
      </c>
      <c r="R14" s="284">
        <f>'C завтраками| Bed and breakfast'!L14</f>
        <v>19500</v>
      </c>
      <c r="S14" s="284">
        <f>'C завтраками| Bed and breakfast'!M14</f>
        <v>19500</v>
      </c>
      <c r="T14" s="284">
        <f>'C завтраками| Bed and breakfast'!N14</f>
        <v>20200</v>
      </c>
      <c r="U14" s="284">
        <f>'C завтраками| Bed and breakfast'!O14</f>
        <v>19500</v>
      </c>
      <c r="V14" s="284">
        <f>'C завтраками| Bed and breakfast'!P14</f>
        <v>20200</v>
      </c>
      <c r="W14" s="284">
        <f>'C завтраками| Bed and breakfast'!Q14</f>
        <v>20200</v>
      </c>
      <c r="X14" s="284">
        <f>'C завтраками| Bed and breakfast'!R14</f>
        <v>20900</v>
      </c>
      <c r="Y14" s="284">
        <f>'C завтраками| Bed and breakfast'!S14</f>
        <v>21600</v>
      </c>
      <c r="Z14" s="284">
        <f>'C завтраками| Bed and breakfast'!T14</f>
        <v>21600</v>
      </c>
      <c r="AA14" s="284">
        <f>'C завтраками| Bed and breakfast'!U14</f>
        <v>22800</v>
      </c>
      <c r="AB14" s="284">
        <f>'C завтраками| Bed and breakfast'!V14</f>
        <v>22800</v>
      </c>
      <c r="AC14" s="284">
        <f>'C завтраками| Bed and breakfast'!W14</f>
        <v>20900</v>
      </c>
      <c r="AD14" s="284">
        <f>'C завтраками| Bed and breakfast'!X14</f>
        <v>20900</v>
      </c>
      <c r="AE14" s="284">
        <f>'C завтраками| Bed and breakfast'!Y14</f>
        <v>19500</v>
      </c>
      <c r="AF14" s="284">
        <f>'C завтраками| Bed and breakfast'!Z14</f>
        <v>19500</v>
      </c>
      <c r="AG14" s="284">
        <f>'C завтраками| Bed and breakfast'!AA14</f>
        <v>19500</v>
      </c>
      <c r="AH14" s="284">
        <f>'C завтраками| Bed and breakfast'!AB14</f>
        <v>19500</v>
      </c>
      <c r="AI14" s="284">
        <f>'C завтраками| Bed and breakfast'!AC14</f>
        <v>19500</v>
      </c>
      <c r="AJ14" s="284">
        <f>'C завтраками| Bed and breakfast'!AD14</f>
        <v>20200</v>
      </c>
      <c r="AK14" s="284">
        <f>'C завтраками| Bed and breakfast'!AE14</f>
        <v>20200</v>
      </c>
      <c r="AL14" s="284">
        <f>'C завтраками| Bed and breakfast'!AF14</f>
        <v>19500</v>
      </c>
      <c r="AM14" s="284">
        <f>'C завтраками| Bed and breakfast'!AG14</f>
        <v>21500</v>
      </c>
      <c r="AN14" s="284">
        <f>'C завтраками| Bed and breakfast'!AH14</f>
        <v>21500</v>
      </c>
      <c r="AO14" s="284">
        <f>'C завтраками| Bed and breakfast'!AI14</f>
        <v>21500</v>
      </c>
      <c r="AP14" s="284">
        <f>'C завтраками| Bed and breakfast'!AJ14</f>
        <v>21500</v>
      </c>
      <c r="AQ14" s="284">
        <f>'C завтраками| Bed and breakfast'!AK14</f>
        <v>21500</v>
      </c>
      <c r="AR14" s="284">
        <f>'C завтраками| Bed and breakfast'!AL14</f>
        <v>21500</v>
      </c>
      <c r="AS14" s="284">
        <f>'C завтраками| Bed and breakfast'!AM14</f>
        <v>19700</v>
      </c>
      <c r="AT14" s="284">
        <f>'C завтраками| Bed and breakfast'!AN14</f>
        <v>19700</v>
      </c>
      <c r="AU14" s="284">
        <f>'C завтраками| Bed and breakfast'!AO14</f>
        <v>19700</v>
      </c>
      <c r="AV14" s="284">
        <f>'C завтраками| Bed and breakfast'!AP14</f>
        <v>19700</v>
      </c>
      <c r="AW14" s="284">
        <f>'C завтраками| Bed and breakfast'!AQ14</f>
        <v>24000</v>
      </c>
      <c r="AX14" s="284">
        <f>'C завтраками| Bed and breakfast'!AR14</f>
        <v>25600</v>
      </c>
    </row>
    <row r="15" spans="1:50" s="202" customFormat="1" ht="10.35" customHeight="1" x14ac:dyDescent="0.2">
      <c r="A15" s="86" t="s">
        <v>136</v>
      </c>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row>
    <row r="16" spans="1:50" s="202" customFormat="1" ht="10.35" customHeight="1" x14ac:dyDescent="0.2">
      <c r="A16" s="274">
        <v>1</v>
      </c>
      <c r="B16" s="284" t="e">
        <f>'C завтраками| Bed and breakfast'!#REF!</f>
        <v>#REF!</v>
      </c>
      <c r="C16" s="284" t="e">
        <f>'C завтраками| Bed and breakfast'!#REF!</f>
        <v>#REF!</v>
      </c>
      <c r="D16" s="284" t="e">
        <f>'C завтраками| Bed and breakfast'!#REF!</f>
        <v>#REF!</v>
      </c>
      <c r="E16" s="284" t="e">
        <f>'C завтраками| Bed and breakfast'!#REF!</f>
        <v>#REF!</v>
      </c>
      <c r="F16" s="284" t="e">
        <f>'C завтраками| Bed and breakfast'!#REF!</f>
        <v>#REF!</v>
      </c>
      <c r="G16" s="284" t="e">
        <f>'C завтраками| Bed and breakfast'!#REF!</f>
        <v>#REF!</v>
      </c>
      <c r="H16" s="284">
        <f>'C завтраками| Bed and breakfast'!B16</f>
        <v>30700</v>
      </c>
      <c r="I16" s="284">
        <f>'C завтраками| Bed and breakfast'!C16</f>
        <v>30700</v>
      </c>
      <c r="J16" s="284">
        <f>'C завтраками| Bed and breakfast'!D16</f>
        <v>30700</v>
      </c>
      <c r="K16" s="284">
        <f>'C завтраками| Bed and breakfast'!E16</f>
        <v>28300</v>
      </c>
      <c r="L16" s="284">
        <f>'C завтраками| Bed and breakfast'!F16</f>
        <v>24000</v>
      </c>
      <c r="M16" s="284">
        <f>'C завтраками| Bed and breakfast'!G16</f>
        <v>24700</v>
      </c>
      <c r="N16" s="284">
        <f>'C завтраками| Bed and breakfast'!H16</f>
        <v>24000</v>
      </c>
      <c r="O16" s="284">
        <f>'C завтраками| Bed and breakfast'!I16</f>
        <v>25900</v>
      </c>
      <c r="P16" s="284">
        <f>'C завтраками| Bed and breakfast'!J16</f>
        <v>25900</v>
      </c>
      <c r="Q16" s="284">
        <f>'C завтраками| Bed and breakfast'!K16</f>
        <v>22600</v>
      </c>
      <c r="R16" s="284">
        <f>'C завтраками| Bed and breakfast'!L16</f>
        <v>22600</v>
      </c>
      <c r="S16" s="284">
        <f>'C завтраками| Bed and breakfast'!M16</f>
        <v>22600</v>
      </c>
      <c r="T16" s="284">
        <f>'C завтраками| Bed and breakfast'!N16</f>
        <v>23300</v>
      </c>
      <c r="U16" s="284">
        <f>'C завтраками| Bed and breakfast'!O16</f>
        <v>22600</v>
      </c>
      <c r="V16" s="284">
        <f>'C завтраками| Bed and breakfast'!P16</f>
        <v>23300</v>
      </c>
      <c r="W16" s="284">
        <f>'C завтраками| Bed and breakfast'!Q16</f>
        <v>23300</v>
      </c>
      <c r="X16" s="284">
        <f>'C завтраками| Bed and breakfast'!R16</f>
        <v>24000</v>
      </c>
      <c r="Y16" s="284">
        <f>'C завтраками| Bed and breakfast'!S16</f>
        <v>24700</v>
      </c>
      <c r="Z16" s="284">
        <f>'C завтраками| Bed and breakfast'!T16</f>
        <v>24700</v>
      </c>
      <c r="AA16" s="284">
        <f>'C завтраками| Bed and breakfast'!U16</f>
        <v>25900</v>
      </c>
      <c r="AB16" s="284">
        <f>'C завтраками| Bed and breakfast'!V16</f>
        <v>25900</v>
      </c>
      <c r="AC16" s="284">
        <f>'C завтраками| Bed and breakfast'!W16</f>
        <v>24000</v>
      </c>
      <c r="AD16" s="284">
        <f>'C завтраками| Bed and breakfast'!X16</f>
        <v>24000</v>
      </c>
      <c r="AE16" s="284">
        <f>'C завтраками| Bed and breakfast'!Y16</f>
        <v>22600</v>
      </c>
      <c r="AF16" s="284">
        <f>'C завтраками| Bed and breakfast'!Z16</f>
        <v>22600</v>
      </c>
      <c r="AG16" s="284">
        <f>'C завтраками| Bed and breakfast'!AA16</f>
        <v>22600</v>
      </c>
      <c r="AH16" s="284">
        <f>'C завтраками| Bed and breakfast'!AB16</f>
        <v>22600</v>
      </c>
      <c r="AI16" s="284">
        <f>'C завтраками| Bed and breakfast'!AC16</f>
        <v>22600</v>
      </c>
      <c r="AJ16" s="284">
        <f>'C завтраками| Bed and breakfast'!AD16</f>
        <v>23300</v>
      </c>
      <c r="AK16" s="284">
        <f>'C завтраками| Bed and breakfast'!AE16</f>
        <v>23300</v>
      </c>
      <c r="AL16" s="284">
        <f>'C завтраками| Bed and breakfast'!AF16</f>
        <v>22600</v>
      </c>
      <c r="AM16" s="284">
        <f>'C завтраками| Bed and breakfast'!AG16</f>
        <v>24600</v>
      </c>
      <c r="AN16" s="284">
        <f>'C завтраками| Bed and breakfast'!AH16</f>
        <v>24600</v>
      </c>
      <c r="AO16" s="284">
        <f>'C завтраками| Bed and breakfast'!AI16</f>
        <v>24600</v>
      </c>
      <c r="AP16" s="284">
        <f>'C завтраками| Bed and breakfast'!AJ16</f>
        <v>24600</v>
      </c>
      <c r="AQ16" s="284">
        <f>'C завтраками| Bed and breakfast'!AK16</f>
        <v>24600</v>
      </c>
      <c r="AR16" s="284">
        <f>'C завтраками| Bed and breakfast'!AL16</f>
        <v>24600</v>
      </c>
      <c r="AS16" s="284">
        <f>'C завтраками| Bed and breakfast'!AM16</f>
        <v>22800</v>
      </c>
      <c r="AT16" s="284">
        <f>'C завтраками| Bed and breakfast'!AN16</f>
        <v>22800</v>
      </c>
      <c r="AU16" s="284">
        <f>'C завтраками| Bed and breakfast'!AO16</f>
        <v>22800</v>
      </c>
      <c r="AV16" s="284">
        <f>'C завтраками| Bed and breakfast'!AP16</f>
        <v>22800</v>
      </c>
      <c r="AW16" s="284">
        <f>'C завтраками| Bed and breakfast'!AQ16</f>
        <v>27100</v>
      </c>
      <c r="AX16" s="284">
        <f>'C завтраками| Bed and breakfast'!AR16</f>
        <v>28700</v>
      </c>
    </row>
    <row r="17" spans="1:50" s="202" customFormat="1" ht="10.35" customHeight="1" x14ac:dyDescent="0.2">
      <c r="A17" s="274">
        <v>2</v>
      </c>
      <c r="B17" s="284" t="e">
        <f>'C завтраками| Bed and breakfast'!#REF!</f>
        <v>#REF!</v>
      </c>
      <c r="C17" s="284" t="e">
        <f>'C завтраками| Bed and breakfast'!#REF!</f>
        <v>#REF!</v>
      </c>
      <c r="D17" s="284" t="e">
        <f>'C завтраками| Bed and breakfast'!#REF!</f>
        <v>#REF!</v>
      </c>
      <c r="E17" s="284" t="e">
        <f>'C завтраками| Bed and breakfast'!#REF!</f>
        <v>#REF!</v>
      </c>
      <c r="F17" s="284" t="e">
        <f>'C завтраками| Bed and breakfast'!#REF!</f>
        <v>#REF!</v>
      </c>
      <c r="G17" s="284" t="e">
        <f>'C завтраками| Bed and breakfast'!#REF!</f>
        <v>#REF!</v>
      </c>
      <c r="H17" s="284">
        <f>'C завтраками| Bed and breakfast'!B17</f>
        <v>32600</v>
      </c>
      <c r="I17" s="284">
        <f>'C завтраками| Bed and breakfast'!C17</f>
        <v>32600</v>
      </c>
      <c r="J17" s="284">
        <f>'C завтраками| Bed and breakfast'!D17</f>
        <v>32600</v>
      </c>
      <c r="K17" s="284">
        <f>'C завтраками| Bed and breakfast'!E17</f>
        <v>30200</v>
      </c>
      <c r="L17" s="284">
        <f>'C завтраками| Bed and breakfast'!F17</f>
        <v>25900</v>
      </c>
      <c r="M17" s="284">
        <f>'C завтраками| Bed and breakfast'!G17</f>
        <v>26600</v>
      </c>
      <c r="N17" s="284">
        <f>'C завтраками| Bed and breakfast'!H17</f>
        <v>25900</v>
      </c>
      <c r="O17" s="284">
        <f>'C завтраками| Bed and breakfast'!I17</f>
        <v>27800</v>
      </c>
      <c r="P17" s="284">
        <f>'C завтраками| Bed and breakfast'!J17</f>
        <v>27800</v>
      </c>
      <c r="Q17" s="284">
        <f>'C завтраками| Bed and breakfast'!K17</f>
        <v>24500</v>
      </c>
      <c r="R17" s="284">
        <f>'C завтраками| Bed and breakfast'!L17</f>
        <v>24500</v>
      </c>
      <c r="S17" s="284">
        <f>'C завтраками| Bed and breakfast'!M17</f>
        <v>24500</v>
      </c>
      <c r="T17" s="284">
        <f>'C завтраками| Bed and breakfast'!N17</f>
        <v>25200</v>
      </c>
      <c r="U17" s="284">
        <f>'C завтраками| Bed and breakfast'!O17</f>
        <v>24500</v>
      </c>
      <c r="V17" s="284">
        <f>'C завтраками| Bed and breakfast'!P17</f>
        <v>25200</v>
      </c>
      <c r="W17" s="284">
        <f>'C завтраками| Bed and breakfast'!Q17</f>
        <v>25200</v>
      </c>
      <c r="X17" s="284">
        <f>'C завтраками| Bed and breakfast'!R17</f>
        <v>25900</v>
      </c>
      <c r="Y17" s="284">
        <f>'C завтраками| Bed and breakfast'!S17</f>
        <v>26600</v>
      </c>
      <c r="Z17" s="284">
        <f>'C завтраками| Bed and breakfast'!T17</f>
        <v>26600</v>
      </c>
      <c r="AA17" s="284">
        <f>'C завтраками| Bed and breakfast'!U17</f>
        <v>27800</v>
      </c>
      <c r="AB17" s="284">
        <f>'C завтраками| Bed and breakfast'!V17</f>
        <v>27800</v>
      </c>
      <c r="AC17" s="284">
        <f>'C завтраками| Bed and breakfast'!W17</f>
        <v>25900</v>
      </c>
      <c r="AD17" s="284">
        <f>'C завтраками| Bed and breakfast'!X17</f>
        <v>25900</v>
      </c>
      <c r="AE17" s="284">
        <f>'C завтраками| Bed and breakfast'!Y17</f>
        <v>24500</v>
      </c>
      <c r="AF17" s="284">
        <f>'C завтраками| Bed and breakfast'!Z17</f>
        <v>24500</v>
      </c>
      <c r="AG17" s="284">
        <f>'C завтраками| Bed and breakfast'!AA17</f>
        <v>24500</v>
      </c>
      <c r="AH17" s="284">
        <f>'C завтраками| Bed and breakfast'!AB17</f>
        <v>24500</v>
      </c>
      <c r="AI17" s="284">
        <f>'C завтраками| Bed and breakfast'!AC17</f>
        <v>24500</v>
      </c>
      <c r="AJ17" s="284">
        <f>'C завтраками| Bed and breakfast'!AD17</f>
        <v>25200</v>
      </c>
      <c r="AK17" s="284">
        <f>'C завтраками| Bed and breakfast'!AE17</f>
        <v>25200</v>
      </c>
      <c r="AL17" s="284">
        <f>'C завтраками| Bed and breakfast'!AF17</f>
        <v>24500</v>
      </c>
      <c r="AM17" s="284">
        <f>'C завтраками| Bed and breakfast'!AG17</f>
        <v>26500</v>
      </c>
      <c r="AN17" s="284">
        <f>'C завтраками| Bed and breakfast'!AH17</f>
        <v>26500</v>
      </c>
      <c r="AO17" s="284">
        <f>'C завтраками| Bed and breakfast'!AI17</f>
        <v>26500</v>
      </c>
      <c r="AP17" s="284">
        <f>'C завтраками| Bed and breakfast'!AJ17</f>
        <v>26500</v>
      </c>
      <c r="AQ17" s="284">
        <f>'C завтраками| Bed and breakfast'!AK17</f>
        <v>26500</v>
      </c>
      <c r="AR17" s="284">
        <f>'C завтраками| Bed and breakfast'!AL17</f>
        <v>26500</v>
      </c>
      <c r="AS17" s="284">
        <f>'C завтраками| Bed and breakfast'!AM17</f>
        <v>24700</v>
      </c>
      <c r="AT17" s="284">
        <f>'C завтраками| Bed and breakfast'!AN17</f>
        <v>24700</v>
      </c>
      <c r="AU17" s="284">
        <f>'C завтраками| Bed and breakfast'!AO17</f>
        <v>24700</v>
      </c>
      <c r="AV17" s="284">
        <f>'C завтраками| Bed and breakfast'!AP17</f>
        <v>24700</v>
      </c>
      <c r="AW17" s="284">
        <f>'C завтраками| Bed and breakfast'!AQ17</f>
        <v>29000</v>
      </c>
      <c r="AX17" s="284">
        <f>'C завтраками| Bed and breakfast'!AR17</f>
        <v>30600</v>
      </c>
    </row>
    <row r="18" spans="1:50" s="202" customFormat="1" ht="10.35" customHeight="1" x14ac:dyDescent="0.2">
      <c r="A18" s="86" t="s">
        <v>138</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row>
    <row r="19" spans="1:50" s="202" customFormat="1" ht="10.35" customHeight="1" x14ac:dyDescent="0.2">
      <c r="A19" s="274" t="s">
        <v>78</v>
      </c>
      <c r="B19" s="284" t="e">
        <f>'C завтраками| Bed and breakfast'!#REF!</f>
        <v>#REF!</v>
      </c>
      <c r="C19" s="284" t="e">
        <f>'C завтраками| Bed and breakfast'!#REF!</f>
        <v>#REF!</v>
      </c>
      <c r="D19" s="284" t="e">
        <f>'C завтраками| Bed and breakfast'!#REF!</f>
        <v>#REF!</v>
      </c>
      <c r="E19" s="284" t="e">
        <f>'C завтраками| Bed and breakfast'!#REF!</f>
        <v>#REF!</v>
      </c>
      <c r="F19" s="284" t="e">
        <f>'C завтраками| Bed and breakfast'!#REF!</f>
        <v>#REF!</v>
      </c>
      <c r="G19" s="284" t="e">
        <f>'C завтраками| Bed and breakfast'!#REF!</f>
        <v>#REF!</v>
      </c>
      <c r="H19" s="284">
        <f>'C завтраками| Bed and breakfast'!B19</f>
        <v>53600</v>
      </c>
      <c r="I19" s="284">
        <f>'C завтраками| Bed and breakfast'!C19</f>
        <v>53600</v>
      </c>
      <c r="J19" s="284">
        <f>'C завтраками| Bed and breakfast'!D19</f>
        <v>53600</v>
      </c>
      <c r="K19" s="284">
        <f>'C завтраками| Bed and breakfast'!E19</f>
        <v>51200</v>
      </c>
      <c r="L19" s="284">
        <f>'C завтраками| Bed and breakfast'!F19</f>
        <v>46900</v>
      </c>
      <c r="M19" s="284">
        <f>'C завтраками| Bed and breakfast'!G19</f>
        <v>47600</v>
      </c>
      <c r="N19" s="284">
        <f>'C завтраками| Bed and breakfast'!H19</f>
        <v>46900</v>
      </c>
      <c r="O19" s="284">
        <f>'C завтраками| Bed and breakfast'!I19</f>
        <v>48800</v>
      </c>
      <c r="P19" s="284">
        <f>'C завтраками| Bed and breakfast'!J19</f>
        <v>48800</v>
      </c>
      <c r="Q19" s="284">
        <f>'C завтраками| Bed and breakfast'!K19</f>
        <v>45500</v>
      </c>
      <c r="R19" s="284">
        <f>'C завтраками| Bed and breakfast'!L19</f>
        <v>45500</v>
      </c>
      <c r="S19" s="284">
        <f>'C завтраками| Bed and breakfast'!M19</f>
        <v>45500</v>
      </c>
      <c r="T19" s="284">
        <f>'C завтраками| Bed and breakfast'!N19</f>
        <v>46200</v>
      </c>
      <c r="U19" s="284">
        <f>'C завтраками| Bed and breakfast'!O19</f>
        <v>45500</v>
      </c>
      <c r="V19" s="284">
        <f>'C завтраками| Bed and breakfast'!P19</f>
        <v>46200</v>
      </c>
      <c r="W19" s="284">
        <f>'C завтраками| Bed and breakfast'!Q19</f>
        <v>46200</v>
      </c>
      <c r="X19" s="284">
        <f>'C завтраками| Bed and breakfast'!R19</f>
        <v>46900</v>
      </c>
      <c r="Y19" s="284">
        <f>'C завтраками| Bed and breakfast'!S19</f>
        <v>47600</v>
      </c>
      <c r="Z19" s="284">
        <f>'C завтраками| Bed and breakfast'!T19</f>
        <v>47600</v>
      </c>
      <c r="AA19" s="284">
        <f>'C завтраками| Bed and breakfast'!U19</f>
        <v>48800</v>
      </c>
      <c r="AB19" s="284">
        <f>'C завтраками| Bed and breakfast'!V19</f>
        <v>48800</v>
      </c>
      <c r="AC19" s="284">
        <f>'C завтраками| Bed and breakfast'!W19</f>
        <v>46900</v>
      </c>
      <c r="AD19" s="284">
        <f>'C завтраками| Bed and breakfast'!X19</f>
        <v>46900</v>
      </c>
      <c r="AE19" s="284">
        <f>'C завтраками| Bed and breakfast'!Y19</f>
        <v>45500</v>
      </c>
      <c r="AF19" s="284">
        <f>'C завтраками| Bed and breakfast'!Z19</f>
        <v>45500</v>
      </c>
      <c r="AG19" s="284">
        <f>'C завтраками| Bed and breakfast'!AA19</f>
        <v>45500</v>
      </c>
      <c r="AH19" s="284">
        <f>'C завтраками| Bed and breakfast'!AB19</f>
        <v>45500</v>
      </c>
      <c r="AI19" s="284">
        <f>'C завтраками| Bed and breakfast'!AC19</f>
        <v>45500</v>
      </c>
      <c r="AJ19" s="284">
        <f>'C завтраками| Bed and breakfast'!AD19</f>
        <v>46200</v>
      </c>
      <c r="AK19" s="284">
        <f>'C завтраками| Bed and breakfast'!AE19</f>
        <v>46200</v>
      </c>
      <c r="AL19" s="284">
        <f>'C завтраками| Bed and breakfast'!AF19</f>
        <v>45500</v>
      </c>
      <c r="AM19" s="284">
        <f>'C завтраками| Bed and breakfast'!AG19</f>
        <v>57500</v>
      </c>
      <c r="AN19" s="284">
        <f>'C завтраками| Bed and breakfast'!AH19</f>
        <v>57500</v>
      </c>
      <c r="AO19" s="284">
        <f>'C завтраками| Bed and breakfast'!AI19</f>
        <v>57500</v>
      </c>
      <c r="AP19" s="284">
        <f>'C завтраками| Bed and breakfast'!AJ19</f>
        <v>57500</v>
      </c>
      <c r="AQ19" s="284">
        <f>'C завтраками| Bed and breakfast'!AK19</f>
        <v>57500</v>
      </c>
      <c r="AR19" s="284">
        <f>'C завтраками| Bed and breakfast'!AL19</f>
        <v>57500</v>
      </c>
      <c r="AS19" s="284">
        <f>'C завтраками| Bed and breakfast'!AM19</f>
        <v>55700</v>
      </c>
      <c r="AT19" s="284">
        <f>'C завтраками| Bed and breakfast'!AN19</f>
        <v>55700</v>
      </c>
      <c r="AU19" s="284">
        <f>'C завтраками| Bed and breakfast'!AO19</f>
        <v>55700</v>
      </c>
      <c r="AV19" s="284">
        <f>'C завтраками| Bed and breakfast'!AP19</f>
        <v>55700</v>
      </c>
      <c r="AW19" s="284">
        <f>'C завтраками| Bed and breakfast'!AQ19</f>
        <v>60000</v>
      </c>
      <c r="AX19" s="284">
        <f>'C завтраками| Bed and breakfast'!AR19</f>
        <v>61600</v>
      </c>
    </row>
    <row r="20" spans="1:50" s="202" customFormat="1" ht="10.35" customHeight="1" x14ac:dyDescent="0.2">
      <c r="A20" s="86" t="s">
        <v>137</v>
      </c>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row>
    <row r="21" spans="1:50" s="202" customFormat="1" ht="9.6" customHeight="1" x14ac:dyDescent="0.2">
      <c r="A21" s="274" t="s">
        <v>67</v>
      </c>
      <c r="B21" s="284" t="e">
        <f>'C завтраками| Bed and breakfast'!#REF!</f>
        <v>#REF!</v>
      </c>
      <c r="C21" s="284" t="e">
        <f>'C завтраками| Bed and breakfast'!#REF!</f>
        <v>#REF!</v>
      </c>
      <c r="D21" s="284" t="e">
        <f>'C завтраками| Bed and breakfast'!#REF!</f>
        <v>#REF!</v>
      </c>
      <c r="E21" s="284" t="e">
        <f>'C завтраками| Bed and breakfast'!#REF!</f>
        <v>#REF!</v>
      </c>
      <c r="F21" s="284" t="e">
        <f>'C завтраками| Bed and breakfast'!#REF!</f>
        <v>#REF!</v>
      </c>
      <c r="G21" s="284" t="e">
        <f>'C завтраками| Bed and breakfast'!#REF!</f>
        <v>#REF!</v>
      </c>
      <c r="H21" s="284">
        <f>'C завтраками| Bed and breakfast'!B21</f>
        <v>73600</v>
      </c>
      <c r="I21" s="284">
        <f>'C завтраками| Bed and breakfast'!C21</f>
        <v>73600</v>
      </c>
      <c r="J21" s="284">
        <f>'C завтраками| Bed and breakfast'!D21</f>
        <v>73600</v>
      </c>
      <c r="K21" s="284">
        <f>'C завтраками| Bed and breakfast'!E21</f>
        <v>71200</v>
      </c>
      <c r="L21" s="284">
        <f>'C завтраками| Bed and breakfast'!F21</f>
        <v>66900</v>
      </c>
      <c r="M21" s="284">
        <f>'C завтраками| Bed and breakfast'!G21</f>
        <v>67600</v>
      </c>
      <c r="N21" s="284">
        <f>'C завтраками| Bed and breakfast'!H21</f>
        <v>66900</v>
      </c>
      <c r="O21" s="284">
        <f>'C завтраками| Bed and breakfast'!I21</f>
        <v>68800</v>
      </c>
      <c r="P21" s="284">
        <f>'C завтраками| Bed and breakfast'!J21</f>
        <v>68800</v>
      </c>
      <c r="Q21" s="284">
        <f>'C завтраками| Bed and breakfast'!K21</f>
        <v>65500</v>
      </c>
      <c r="R21" s="284">
        <f>'C завтраками| Bed and breakfast'!L21</f>
        <v>65500</v>
      </c>
      <c r="S21" s="284">
        <f>'C завтраками| Bed and breakfast'!M21</f>
        <v>65500</v>
      </c>
      <c r="T21" s="284">
        <f>'C завтраками| Bed and breakfast'!N21</f>
        <v>66200</v>
      </c>
      <c r="U21" s="284">
        <f>'C завтраками| Bed and breakfast'!O21</f>
        <v>65500</v>
      </c>
      <c r="V21" s="284">
        <f>'C завтраками| Bed and breakfast'!P21</f>
        <v>66200</v>
      </c>
      <c r="W21" s="284">
        <f>'C завтраками| Bed and breakfast'!Q21</f>
        <v>66200</v>
      </c>
      <c r="X21" s="284">
        <f>'C завтраками| Bed and breakfast'!R21</f>
        <v>66900</v>
      </c>
      <c r="Y21" s="284">
        <f>'C завтраками| Bed and breakfast'!S21</f>
        <v>67600</v>
      </c>
      <c r="Z21" s="284">
        <f>'C завтраками| Bed and breakfast'!T21</f>
        <v>67600</v>
      </c>
      <c r="AA21" s="284">
        <f>'C завтраками| Bed and breakfast'!U21</f>
        <v>68800</v>
      </c>
      <c r="AB21" s="284">
        <f>'C завтраками| Bed and breakfast'!V21</f>
        <v>68800</v>
      </c>
      <c r="AC21" s="284">
        <f>'C завтраками| Bed and breakfast'!W21</f>
        <v>66900</v>
      </c>
      <c r="AD21" s="284">
        <f>'C завтраками| Bed and breakfast'!X21</f>
        <v>66900</v>
      </c>
      <c r="AE21" s="284">
        <f>'C завтраками| Bed and breakfast'!Y21</f>
        <v>65500</v>
      </c>
      <c r="AF21" s="284">
        <f>'C завтраками| Bed and breakfast'!Z21</f>
        <v>65500</v>
      </c>
      <c r="AG21" s="284">
        <f>'C завтраками| Bed and breakfast'!AA21</f>
        <v>65500</v>
      </c>
      <c r="AH21" s="284">
        <f>'C завтраками| Bed and breakfast'!AB21</f>
        <v>65500</v>
      </c>
      <c r="AI21" s="284">
        <f>'C завтраками| Bed and breakfast'!AC21</f>
        <v>65500</v>
      </c>
      <c r="AJ21" s="284">
        <f>'C завтраками| Bed and breakfast'!AD21</f>
        <v>66200</v>
      </c>
      <c r="AK21" s="284">
        <f>'C завтраками| Bed and breakfast'!AE21</f>
        <v>66200</v>
      </c>
      <c r="AL21" s="284">
        <f>'C завтраками| Bed and breakfast'!AF21</f>
        <v>65500</v>
      </c>
      <c r="AM21" s="284">
        <f>'C завтраками| Bed and breakfast'!AG21</f>
        <v>82500</v>
      </c>
      <c r="AN21" s="284">
        <f>'C завтраками| Bed and breakfast'!AH21</f>
        <v>82500</v>
      </c>
      <c r="AO21" s="284">
        <f>'C завтраками| Bed and breakfast'!AI21</f>
        <v>82500</v>
      </c>
      <c r="AP21" s="284">
        <f>'C завтраками| Bed and breakfast'!AJ21</f>
        <v>82500</v>
      </c>
      <c r="AQ21" s="284">
        <f>'C завтраками| Bed and breakfast'!AK21</f>
        <v>82500</v>
      </c>
      <c r="AR21" s="284">
        <f>'C завтраками| Bed and breakfast'!AL21</f>
        <v>82500</v>
      </c>
      <c r="AS21" s="284">
        <f>'C завтраками| Bed and breakfast'!AM21</f>
        <v>80700</v>
      </c>
      <c r="AT21" s="284">
        <f>'C завтраками| Bed and breakfast'!AN21</f>
        <v>80700</v>
      </c>
      <c r="AU21" s="284">
        <f>'C завтраками| Bed and breakfast'!AO21</f>
        <v>80700</v>
      </c>
      <c r="AV21" s="284">
        <f>'C завтраками| Bed and breakfast'!AP21</f>
        <v>80700</v>
      </c>
      <c r="AW21" s="284">
        <f>'C завтраками| Bed and breakfast'!AQ21</f>
        <v>85000</v>
      </c>
      <c r="AX21" s="284">
        <f>'C завтраками| Bed and breakfast'!AR21</f>
        <v>86600</v>
      </c>
    </row>
    <row r="22" spans="1:50" s="202" customFormat="1" ht="15.75" customHeight="1" x14ac:dyDescent="0.2">
      <c r="A22" s="147"/>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row>
    <row r="23" spans="1:50" ht="9.6" customHeight="1" x14ac:dyDescent="0.2">
      <c r="B23" s="286"/>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row>
    <row r="24" spans="1:50" ht="12.6" customHeight="1" x14ac:dyDescent="0.2">
      <c r="A24" s="146" t="s">
        <v>159</v>
      </c>
      <c r="B24" s="288" t="e">
        <f t="shared" ref="B24:L24" si="0">B4</f>
        <v>#REF!</v>
      </c>
      <c r="C24" s="288" t="e">
        <f t="shared" si="0"/>
        <v>#REF!</v>
      </c>
      <c r="D24" s="288" t="e">
        <f t="shared" si="0"/>
        <v>#REF!</v>
      </c>
      <c r="E24" s="288" t="e">
        <f t="shared" si="0"/>
        <v>#REF!</v>
      </c>
      <c r="F24" s="288" t="e">
        <f t="shared" si="0"/>
        <v>#REF!</v>
      </c>
      <c r="G24" s="288" t="e">
        <f t="shared" si="0"/>
        <v>#REF!</v>
      </c>
      <c r="H24" s="288">
        <f t="shared" si="0"/>
        <v>45961</v>
      </c>
      <c r="I24" s="288">
        <f t="shared" si="0"/>
        <v>45962</v>
      </c>
      <c r="J24" s="288">
        <f t="shared" si="0"/>
        <v>45963</v>
      </c>
      <c r="K24" s="288">
        <f t="shared" si="0"/>
        <v>45964</v>
      </c>
      <c r="L24" s="288">
        <f t="shared" si="0"/>
        <v>45965</v>
      </c>
      <c r="M24" s="288">
        <f t="shared" ref="M24:AM24" si="1">M4</f>
        <v>45966</v>
      </c>
      <c r="N24" s="288">
        <f t="shared" si="1"/>
        <v>45967</v>
      </c>
      <c r="O24" s="288">
        <f t="shared" si="1"/>
        <v>45968</v>
      </c>
      <c r="P24" s="288">
        <f t="shared" si="1"/>
        <v>45969</v>
      </c>
      <c r="Q24" s="288">
        <f t="shared" si="1"/>
        <v>45970</v>
      </c>
      <c r="R24" s="288">
        <f t="shared" si="1"/>
        <v>45971</v>
      </c>
      <c r="S24" s="288">
        <f t="shared" si="1"/>
        <v>45972</v>
      </c>
      <c r="T24" s="288">
        <f t="shared" si="1"/>
        <v>45973</v>
      </c>
      <c r="U24" s="288">
        <f t="shared" si="1"/>
        <v>45974</v>
      </c>
      <c r="V24" s="288">
        <f t="shared" si="1"/>
        <v>45975</v>
      </c>
      <c r="W24" s="288">
        <f t="shared" si="1"/>
        <v>45976</v>
      </c>
      <c r="X24" s="288">
        <f t="shared" si="1"/>
        <v>45977</v>
      </c>
      <c r="Y24" s="288">
        <f t="shared" si="1"/>
        <v>45978</v>
      </c>
      <c r="Z24" s="288">
        <f t="shared" si="1"/>
        <v>45979</v>
      </c>
      <c r="AA24" s="288">
        <f t="shared" si="1"/>
        <v>45980</v>
      </c>
      <c r="AB24" s="288">
        <f t="shared" si="1"/>
        <v>45981</v>
      </c>
      <c r="AC24" s="288">
        <f t="shared" si="1"/>
        <v>45982</v>
      </c>
      <c r="AD24" s="288">
        <f t="shared" si="1"/>
        <v>45983</v>
      </c>
      <c r="AE24" s="288">
        <f t="shared" si="1"/>
        <v>45984</v>
      </c>
      <c r="AF24" s="288">
        <f t="shared" si="1"/>
        <v>45985</v>
      </c>
      <c r="AG24" s="288">
        <f t="shared" si="1"/>
        <v>45986</v>
      </c>
      <c r="AH24" s="288">
        <f t="shared" si="1"/>
        <v>45987</v>
      </c>
      <c r="AI24" s="288">
        <f t="shared" si="1"/>
        <v>45988</v>
      </c>
      <c r="AJ24" s="288">
        <f t="shared" si="1"/>
        <v>45989</v>
      </c>
      <c r="AK24" s="288">
        <f t="shared" si="1"/>
        <v>45990</v>
      </c>
      <c r="AL24" s="288">
        <f t="shared" si="1"/>
        <v>45991</v>
      </c>
      <c r="AM24" s="288">
        <f t="shared" si="1"/>
        <v>45992</v>
      </c>
      <c r="AN24" s="288">
        <f t="shared" ref="AN24:AX24" si="2">AN4</f>
        <v>45993</v>
      </c>
      <c r="AO24" s="288">
        <f t="shared" si="2"/>
        <v>45994</v>
      </c>
      <c r="AP24" s="288">
        <f t="shared" si="2"/>
        <v>45995</v>
      </c>
      <c r="AQ24" s="288">
        <f t="shared" si="2"/>
        <v>45996</v>
      </c>
      <c r="AR24" s="288">
        <f t="shared" si="2"/>
        <v>45997</v>
      </c>
      <c r="AS24" s="288">
        <f t="shared" si="2"/>
        <v>45998</v>
      </c>
      <c r="AT24" s="288">
        <f t="shared" si="2"/>
        <v>45999</v>
      </c>
      <c r="AU24" s="288">
        <f t="shared" si="2"/>
        <v>46000</v>
      </c>
      <c r="AV24" s="288">
        <f t="shared" si="2"/>
        <v>46001</v>
      </c>
      <c r="AW24" s="288">
        <f t="shared" si="2"/>
        <v>46002</v>
      </c>
      <c r="AX24" s="288">
        <f t="shared" si="2"/>
        <v>46003</v>
      </c>
    </row>
    <row r="25" spans="1:50" s="70" customFormat="1" ht="22.5" customHeight="1" x14ac:dyDescent="0.2">
      <c r="A25" s="67" t="s">
        <v>124</v>
      </c>
      <c r="B25" s="288" t="e">
        <f t="shared" ref="B25:L25" si="3">B5</f>
        <v>#REF!</v>
      </c>
      <c r="C25" s="288" t="e">
        <f t="shared" si="3"/>
        <v>#REF!</v>
      </c>
      <c r="D25" s="288" t="e">
        <f t="shared" si="3"/>
        <v>#REF!</v>
      </c>
      <c r="E25" s="288" t="e">
        <f t="shared" si="3"/>
        <v>#REF!</v>
      </c>
      <c r="F25" s="288" t="e">
        <f t="shared" si="3"/>
        <v>#REF!</v>
      </c>
      <c r="G25" s="288" t="e">
        <f t="shared" si="3"/>
        <v>#REF!</v>
      </c>
      <c r="H25" s="288">
        <f t="shared" si="3"/>
        <v>45961</v>
      </c>
      <c r="I25" s="288">
        <f t="shared" si="3"/>
        <v>45962</v>
      </c>
      <c r="J25" s="288">
        <f t="shared" si="3"/>
        <v>45963</v>
      </c>
      <c r="K25" s="288">
        <f t="shared" si="3"/>
        <v>45964</v>
      </c>
      <c r="L25" s="288">
        <f t="shared" si="3"/>
        <v>45965</v>
      </c>
      <c r="M25" s="288">
        <f t="shared" ref="M25:AM25" si="4">M5</f>
        <v>45966</v>
      </c>
      <c r="N25" s="288">
        <f t="shared" si="4"/>
        <v>45967</v>
      </c>
      <c r="O25" s="288">
        <f t="shared" si="4"/>
        <v>45968</v>
      </c>
      <c r="P25" s="288">
        <f t="shared" si="4"/>
        <v>45969</v>
      </c>
      <c r="Q25" s="288">
        <f t="shared" si="4"/>
        <v>45970</v>
      </c>
      <c r="R25" s="288">
        <f t="shared" si="4"/>
        <v>45971</v>
      </c>
      <c r="S25" s="288">
        <f t="shared" si="4"/>
        <v>45972</v>
      </c>
      <c r="T25" s="288">
        <f t="shared" si="4"/>
        <v>45973</v>
      </c>
      <c r="U25" s="288">
        <f t="shared" si="4"/>
        <v>45974</v>
      </c>
      <c r="V25" s="288">
        <f t="shared" si="4"/>
        <v>45975</v>
      </c>
      <c r="W25" s="288">
        <f t="shared" si="4"/>
        <v>45976</v>
      </c>
      <c r="X25" s="288">
        <f t="shared" si="4"/>
        <v>45977</v>
      </c>
      <c r="Y25" s="288">
        <f t="shared" si="4"/>
        <v>45978</v>
      </c>
      <c r="Z25" s="288">
        <f t="shared" si="4"/>
        <v>45979</v>
      </c>
      <c r="AA25" s="288">
        <f t="shared" si="4"/>
        <v>45980</v>
      </c>
      <c r="AB25" s="288">
        <f t="shared" si="4"/>
        <v>45981</v>
      </c>
      <c r="AC25" s="288">
        <f t="shared" si="4"/>
        <v>45982</v>
      </c>
      <c r="AD25" s="288">
        <f t="shared" si="4"/>
        <v>45983</v>
      </c>
      <c r="AE25" s="288">
        <f t="shared" si="4"/>
        <v>45984</v>
      </c>
      <c r="AF25" s="288">
        <f t="shared" si="4"/>
        <v>45985</v>
      </c>
      <c r="AG25" s="288">
        <f t="shared" si="4"/>
        <v>45986</v>
      </c>
      <c r="AH25" s="288">
        <f t="shared" si="4"/>
        <v>45987</v>
      </c>
      <c r="AI25" s="288">
        <f t="shared" si="4"/>
        <v>45988</v>
      </c>
      <c r="AJ25" s="288">
        <f t="shared" si="4"/>
        <v>45989</v>
      </c>
      <c r="AK25" s="288">
        <f t="shared" si="4"/>
        <v>45990</v>
      </c>
      <c r="AL25" s="288">
        <f t="shared" si="4"/>
        <v>45991</v>
      </c>
      <c r="AM25" s="288">
        <f t="shared" si="4"/>
        <v>45992</v>
      </c>
      <c r="AN25" s="288">
        <f t="shared" ref="AN25:AX25" si="5">AN5</f>
        <v>45993</v>
      </c>
      <c r="AO25" s="288">
        <f t="shared" si="5"/>
        <v>45994</v>
      </c>
      <c r="AP25" s="288">
        <f t="shared" si="5"/>
        <v>45995</v>
      </c>
      <c r="AQ25" s="288">
        <f t="shared" si="5"/>
        <v>45996</v>
      </c>
      <c r="AR25" s="288">
        <f t="shared" si="5"/>
        <v>45997</v>
      </c>
      <c r="AS25" s="288">
        <f t="shared" si="5"/>
        <v>45998</v>
      </c>
      <c r="AT25" s="288">
        <f t="shared" si="5"/>
        <v>45999</v>
      </c>
      <c r="AU25" s="288">
        <f t="shared" si="5"/>
        <v>46000</v>
      </c>
      <c r="AV25" s="288">
        <f t="shared" si="5"/>
        <v>46001</v>
      </c>
      <c r="AW25" s="288">
        <f t="shared" si="5"/>
        <v>46002</v>
      </c>
      <c r="AX25" s="288">
        <f t="shared" si="5"/>
        <v>46003</v>
      </c>
    </row>
    <row r="26" spans="1:50" s="85" customFormat="1" ht="10.35" customHeight="1" x14ac:dyDescent="0.2">
      <c r="A26" s="86" t="s">
        <v>135</v>
      </c>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row>
    <row r="27" spans="1:50" s="85" customFormat="1" ht="10.35" customHeight="1" x14ac:dyDescent="0.2">
      <c r="A27" s="274">
        <v>1</v>
      </c>
      <c r="B27" s="284" t="e">
        <f t="shared" ref="B27:L27" si="6">ROUND(B7*0.75,)</f>
        <v>#REF!</v>
      </c>
      <c r="C27" s="284" t="e">
        <f t="shared" si="6"/>
        <v>#REF!</v>
      </c>
      <c r="D27" s="284" t="e">
        <f t="shared" si="6"/>
        <v>#REF!</v>
      </c>
      <c r="E27" s="284" t="e">
        <f t="shared" si="6"/>
        <v>#REF!</v>
      </c>
      <c r="F27" s="284" t="e">
        <f t="shared" si="6"/>
        <v>#REF!</v>
      </c>
      <c r="G27" s="284" t="e">
        <f t="shared" si="6"/>
        <v>#REF!</v>
      </c>
      <c r="H27" s="284">
        <f t="shared" si="6"/>
        <v>12525</v>
      </c>
      <c r="I27" s="284">
        <f t="shared" si="6"/>
        <v>12525</v>
      </c>
      <c r="J27" s="284">
        <f t="shared" si="6"/>
        <v>12525</v>
      </c>
      <c r="K27" s="284">
        <f t="shared" si="6"/>
        <v>10725</v>
      </c>
      <c r="L27" s="284">
        <f t="shared" si="6"/>
        <v>7500</v>
      </c>
      <c r="M27" s="284">
        <f t="shared" ref="M27:AM27" si="7">ROUND(M7*0.75,)</f>
        <v>8025</v>
      </c>
      <c r="N27" s="284">
        <f t="shared" si="7"/>
        <v>7500</v>
      </c>
      <c r="O27" s="284">
        <f t="shared" si="7"/>
        <v>8925</v>
      </c>
      <c r="P27" s="284">
        <f t="shared" si="7"/>
        <v>8925</v>
      </c>
      <c r="Q27" s="284">
        <f t="shared" si="7"/>
        <v>6450</v>
      </c>
      <c r="R27" s="284">
        <f t="shared" si="7"/>
        <v>6450</v>
      </c>
      <c r="S27" s="284">
        <f t="shared" si="7"/>
        <v>6450</v>
      </c>
      <c r="T27" s="284">
        <f t="shared" si="7"/>
        <v>6975</v>
      </c>
      <c r="U27" s="284">
        <f t="shared" si="7"/>
        <v>6450</v>
      </c>
      <c r="V27" s="284">
        <f t="shared" si="7"/>
        <v>6975</v>
      </c>
      <c r="W27" s="284">
        <f t="shared" si="7"/>
        <v>6975</v>
      </c>
      <c r="X27" s="284">
        <f t="shared" si="7"/>
        <v>7500</v>
      </c>
      <c r="Y27" s="284">
        <f t="shared" si="7"/>
        <v>8025</v>
      </c>
      <c r="Z27" s="284">
        <f t="shared" si="7"/>
        <v>8025</v>
      </c>
      <c r="AA27" s="284">
        <f t="shared" si="7"/>
        <v>8925</v>
      </c>
      <c r="AB27" s="284">
        <f t="shared" si="7"/>
        <v>8925</v>
      </c>
      <c r="AC27" s="284">
        <f t="shared" si="7"/>
        <v>7500</v>
      </c>
      <c r="AD27" s="284">
        <f t="shared" si="7"/>
        <v>7500</v>
      </c>
      <c r="AE27" s="284">
        <f t="shared" si="7"/>
        <v>6450</v>
      </c>
      <c r="AF27" s="284">
        <f t="shared" si="7"/>
        <v>6450</v>
      </c>
      <c r="AG27" s="284">
        <f t="shared" si="7"/>
        <v>6450</v>
      </c>
      <c r="AH27" s="284">
        <f t="shared" si="7"/>
        <v>6450</v>
      </c>
      <c r="AI27" s="284">
        <f t="shared" si="7"/>
        <v>6450</v>
      </c>
      <c r="AJ27" s="284">
        <f t="shared" si="7"/>
        <v>6975</v>
      </c>
      <c r="AK27" s="284">
        <f t="shared" si="7"/>
        <v>6975</v>
      </c>
      <c r="AL27" s="284">
        <f t="shared" si="7"/>
        <v>6450</v>
      </c>
      <c r="AM27" s="284">
        <f t="shared" si="7"/>
        <v>7950</v>
      </c>
      <c r="AN27" s="284">
        <f t="shared" ref="AN27:AX27" si="8">ROUND(AN7*0.75,)</f>
        <v>7950</v>
      </c>
      <c r="AO27" s="284">
        <f t="shared" si="8"/>
        <v>7950</v>
      </c>
      <c r="AP27" s="284">
        <f t="shared" si="8"/>
        <v>7950</v>
      </c>
      <c r="AQ27" s="284">
        <f t="shared" si="8"/>
        <v>7950</v>
      </c>
      <c r="AR27" s="284">
        <f t="shared" si="8"/>
        <v>7950</v>
      </c>
      <c r="AS27" s="284">
        <f t="shared" si="8"/>
        <v>6600</v>
      </c>
      <c r="AT27" s="284">
        <f t="shared" si="8"/>
        <v>6600</v>
      </c>
      <c r="AU27" s="284">
        <f t="shared" si="8"/>
        <v>6600</v>
      </c>
      <c r="AV27" s="284">
        <f t="shared" si="8"/>
        <v>6600</v>
      </c>
      <c r="AW27" s="284">
        <f t="shared" si="8"/>
        <v>9825</v>
      </c>
      <c r="AX27" s="284">
        <f t="shared" si="8"/>
        <v>11025</v>
      </c>
    </row>
    <row r="28" spans="1:50" s="85" customFormat="1" ht="10.35" customHeight="1" x14ac:dyDescent="0.2">
      <c r="A28" s="274">
        <v>2</v>
      </c>
      <c r="B28" s="284" t="e">
        <f t="shared" ref="B28:L28" si="9">ROUND(B8*0.75,)</f>
        <v>#REF!</v>
      </c>
      <c r="C28" s="284" t="e">
        <f t="shared" si="9"/>
        <v>#REF!</v>
      </c>
      <c r="D28" s="284" t="e">
        <f t="shared" si="9"/>
        <v>#REF!</v>
      </c>
      <c r="E28" s="284" t="e">
        <f t="shared" si="9"/>
        <v>#REF!</v>
      </c>
      <c r="F28" s="284" t="e">
        <f t="shared" si="9"/>
        <v>#REF!</v>
      </c>
      <c r="G28" s="284" t="e">
        <f t="shared" si="9"/>
        <v>#REF!</v>
      </c>
      <c r="H28" s="284">
        <f t="shared" si="9"/>
        <v>13950</v>
      </c>
      <c r="I28" s="284">
        <f t="shared" si="9"/>
        <v>13950</v>
      </c>
      <c r="J28" s="284">
        <f t="shared" si="9"/>
        <v>13950</v>
      </c>
      <c r="K28" s="284">
        <f t="shared" si="9"/>
        <v>12150</v>
      </c>
      <c r="L28" s="284">
        <f t="shared" si="9"/>
        <v>8925</v>
      </c>
      <c r="M28" s="284">
        <f t="shared" ref="M28:AM28" si="10">ROUND(M8*0.75,)</f>
        <v>9450</v>
      </c>
      <c r="N28" s="284">
        <f t="shared" si="10"/>
        <v>8925</v>
      </c>
      <c r="O28" s="284">
        <f t="shared" si="10"/>
        <v>10350</v>
      </c>
      <c r="P28" s="284">
        <f t="shared" si="10"/>
        <v>10350</v>
      </c>
      <c r="Q28" s="284">
        <f t="shared" si="10"/>
        <v>7875</v>
      </c>
      <c r="R28" s="284">
        <f t="shared" si="10"/>
        <v>7875</v>
      </c>
      <c r="S28" s="284">
        <f t="shared" si="10"/>
        <v>7875</v>
      </c>
      <c r="T28" s="284">
        <f t="shared" si="10"/>
        <v>8400</v>
      </c>
      <c r="U28" s="284">
        <f t="shared" si="10"/>
        <v>7875</v>
      </c>
      <c r="V28" s="284">
        <f t="shared" si="10"/>
        <v>8400</v>
      </c>
      <c r="W28" s="284">
        <f t="shared" si="10"/>
        <v>8400</v>
      </c>
      <c r="X28" s="284">
        <f t="shared" si="10"/>
        <v>8925</v>
      </c>
      <c r="Y28" s="284">
        <f t="shared" si="10"/>
        <v>9450</v>
      </c>
      <c r="Z28" s="284">
        <f t="shared" si="10"/>
        <v>9450</v>
      </c>
      <c r="AA28" s="284">
        <f t="shared" si="10"/>
        <v>10350</v>
      </c>
      <c r="AB28" s="284">
        <f t="shared" si="10"/>
        <v>10350</v>
      </c>
      <c r="AC28" s="284">
        <f t="shared" si="10"/>
        <v>8925</v>
      </c>
      <c r="AD28" s="284">
        <f t="shared" si="10"/>
        <v>8925</v>
      </c>
      <c r="AE28" s="284">
        <f t="shared" si="10"/>
        <v>7875</v>
      </c>
      <c r="AF28" s="284">
        <f t="shared" si="10"/>
        <v>7875</v>
      </c>
      <c r="AG28" s="284">
        <f t="shared" si="10"/>
        <v>7875</v>
      </c>
      <c r="AH28" s="284">
        <f t="shared" si="10"/>
        <v>7875</v>
      </c>
      <c r="AI28" s="284">
        <f t="shared" si="10"/>
        <v>7875</v>
      </c>
      <c r="AJ28" s="284">
        <f t="shared" si="10"/>
        <v>8400</v>
      </c>
      <c r="AK28" s="284">
        <f t="shared" si="10"/>
        <v>8400</v>
      </c>
      <c r="AL28" s="284">
        <f t="shared" si="10"/>
        <v>7875</v>
      </c>
      <c r="AM28" s="284">
        <f t="shared" si="10"/>
        <v>9375</v>
      </c>
      <c r="AN28" s="284">
        <f t="shared" ref="AN28:AX28" si="11">ROUND(AN8*0.75,)</f>
        <v>9375</v>
      </c>
      <c r="AO28" s="284">
        <f t="shared" si="11"/>
        <v>9375</v>
      </c>
      <c r="AP28" s="284">
        <f t="shared" si="11"/>
        <v>9375</v>
      </c>
      <c r="AQ28" s="284">
        <f t="shared" si="11"/>
        <v>9375</v>
      </c>
      <c r="AR28" s="284">
        <f t="shared" si="11"/>
        <v>9375</v>
      </c>
      <c r="AS28" s="284">
        <f t="shared" si="11"/>
        <v>8025</v>
      </c>
      <c r="AT28" s="284">
        <f t="shared" si="11"/>
        <v>8025</v>
      </c>
      <c r="AU28" s="284">
        <f t="shared" si="11"/>
        <v>8025</v>
      </c>
      <c r="AV28" s="284">
        <f t="shared" si="11"/>
        <v>8025</v>
      </c>
      <c r="AW28" s="284">
        <f t="shared" si="11"/>
        <v>11250</v>
      </c>
      <c r="AX28" s="284">
        <f t="shared" si="11"/>
        <v>12450</v>
      </c>
    </row>
    <row r="29" spans="1:50" s="85" customFormat="1" ht="10.35" customHeight="1" x14ac:dyDescent="0.2">
      <c r="A29" s="95" t="s">
        <v>143</v>
      </c>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row>
    <row r="30" spans="1:50" s="85" customFormat="1" ht="10.35" customHeight="1" x14ac:dyDescent="0.2">
      <c r="A30" s="274">
        <v>1</v>
      </c>
      <c r="B30" s="284" t="e">
        <f t="shared" ref="B30:L30" si="12">ROUND(B10*0.75,)</f>
        <v>#REF!</v>
      </c>
      <c r="C30" s="284" t="e">
        <f t="shared" si="12"/>
        <v>#REF!</v>
      </c>
      <c r="D30" s="284" t="e">
        <f t="shared" si="12"/>
        <v>#REF!</v>
      </c>
      <c r="E30" s="284" t="e">
        <f t="shared" si="12"/>
        <v>#REF!</v>
      </c>
      <c r="F30" s="284" t="e">
        <f t="shared" si="12"/>
        <v>#REF!</v>
      </c>
      <c r="G30" s="284" t="e">
        <f t="shared" si="12"/>
        <v>#REF!</v>
      </c>
      <c r="H30" s="284">
        <f t="shared" si="12"/>
        <v>14025</v>
      </c>
      <c r="I30" s="284">
        <f t="shared" si="12"/>
        <v>14025</v>
      </c>
      <c r="J30" s="284">
        <f t="shared" si="12"/>
        <v>14025</v>
      </c>
      <c r="K30" s="284">
        <f t="shared" si="12"/>
        <v>12225</v>
      </c>
      <c r="L30" s="284">
        <f t="shared" si="12"/>
        <v>9000</v>
      </c>
      <c r="M30" s="284">
        <f t="shared" ref="M30:AM30" si="13">ROUND(M10*0.75,)</f>
        <v>9525</v>
      </c>
      <c r="N30" s="284">
        <f t="shared" si="13"/>
        <v>9000</v>
      </c>
      <c r="O30" s="284">
        <f t="shared" si="13"/>
        <v>10425</v>
      </c>
      <c r="P30" s="284">
        <f t="shared" si="13"/>
        <v>10425</v>
      </c>
      <c r="Q30" s="284">
        <f t="shared" si="13"/>
        <v>7950</v>
      </c>
      <c r="R30" s="284">
        <f t="shared" si="13"/>
        <v>7950</v>
      </c>
      <c r="S30" s="284">
        <f t="shared" si="13"/>
        <v>7950</v>
      </c>
      <c r="T30" s="284">
        <f t="shared" si="13"/>
        <v>8475</v>
      </c>
      <c r="U30" s="284">
        <f t="shared" si="13"/>
        <v>7950</v>
      </c>
      <c r="V30" s="284">
        <f t="shared" si="13"/>
        <v>8475</v>
      </c>
      <c r="W30" s="284">
        <f t="shared" si="13"/>
        <v>8475</v>
      </c>
      <c r="X30" s="284">
        <f t="shared" si="13"/>
        <v>9000</v>
      </c>
      <c r="Y30" s="284">
        <f t="shared" si="13"/>
        <v>9525</v>
      </c>
      <c r="Z30" s="284">
        <f t="shared" si="13"/>
        <v>9525</v>
      </c>
      <c r="AA30" s="284">
        <f t="shared" si="13"/>
        <v>10425</v>
      </c>
      <c r="AB30" s="284">
        <f t="shared" si="13"/>
        <v>10425</v>
      </c>
      <c r="AC30" s="284">
        <f t="shared" si="13"/>
        <v>9000</v>
      </c>
      <c r="AD30" s="284">
        <f t="shared" si="13"/>
        <v>9000</v>
      </c>
      <c r="AE30" s="284">
        <f t="shared" si="13"/>
        <v>7950</v>
      </c>
      <c r="AF30" s="284">
        <f t="shared" si="13"/>
        <v>7950</v>
      </c>
      <c r="AG30" s="284">
        <f t="shared" si="13"/>
        <v>7950</v>
      </c>
      <c r="AH30" s="284">
        <f t="shared" si="13"/>
        <v>7950</v>
      </c>
      <c r="AI30" s="284">
        <f t="shared" si="13"/>
        <v>7950</v>
      </c>
      <c r="AJ30" s="284">
        <f t="shared" si="13"/>
        <v>8475</v>
      </c>
      <c r="AK30" s="284">
        <f t="shared" si="13"/>
        <v>8475</v>
      </c>
      <c r="AL30" s="284">
        <f t="shared" si="13"/>
        <v>7950</v>
      </c>
      <c r="AM30" s="284">
        <f t="shared" si="13"/>
        <v>10200</v>
      </c>
      <c r="AN30" s="284">
        <f t="shared" ref="AN30:AX30" si="14">ROUND(AN10*0.75,)</f>
        <v>10200</v>
      </c>
      <c r="AO30" s="284">
        <f t="shared" si="14"/>
        <v>10200</v>
      </c>
      <c r="AP30" s="284">
        <f t="shared" si="14"/>
        <v>10200</v>
      </c>
      <c r="AQ30" s="284">
        <f t="shared" si="14"/>
        <v>10200</v>
      </c>
      <c r="AR30" s="284">
        <f t="shared" si="14"/>
        <v>10200</v>
      </c>
      <c r="AS30" s="284">
        <f t="shared" si="14"/>
        <v>8850</v>
      </c>
      <c r="AT30" s="284">
        <f t="shared" si="14"/>
        <v>8850</v>
      </c>
      <c r="AU30" s="284">
        <f t="shared" si="14"/>
        <v>8850</v>
      </c>
      <c r="AV30" s="284">
        <f t="shared" si="14"/>
        <v>8850</v>
      </c>
      <c r="AW30" s="284">
        <f t="shared" si="14"/>
        <v>12075</v>
      </c>
      <c r="AX30" s="284">
        <f t="shared" si="14"/>
        <v>13275</v>
      </c>
    </row>
    <row r="31" spans="1:50" s="85" customFormat="1" ht="10.35" customHeight="1" x14ac:dyDescent="0.2">
      <c r="A31" s="274">
        <v>2</v>
      </c>
      <c r="B31" s="284" t="e">
        <f t="shared" ref="B31:L31" si="15">ROUND(B11*0.75,)</f>
        <v>#REF!</v>
      </c>
      <c r="C31" s="284" t="e">
        <f t="shared" si="15"/>
        <v>#REF!</v>
      </c>
      <c r="D31" s="284" t="e">
        <f t="shared" si="15"/>
        <v>#REF!</v>
      </c>
      <c r="E31" s="284" t="e">
        <f t="shared" si="15"/>
        <v>#REF!</v>
      </c>
      <c r="F31" s="284" t="e">
        <f t="shared" si="15"/>
        <v>#REF!</v>
      </c>
      <c r="G31" s="284" t="e">
        <f t="shared" si="15"/>
        <v>#REF!</v>
      </c>
      <c r="H31" s="284">
        <f t="shared" si="15"/>
        <v>15450</v>
      </c>
      <c r="I31" s="284">
        <f t="shared" si="15"/>
        <v>15450</v>
      </c>
      <c r="J31" s="284">
        <f t="shared" si="15"/>
        <v>15450</v>
      </c>
      <c r="K31" s="284">
        <f t="shared" si="15"/>
        <v>13650</v>
      </c>
      <c r="L31" s="284">
        <f t="shared" si="15"/>
        <v>10425</v>
      </c>
      <c r="M31" s="284">
        <f t="shared" ref="M31:AM31" si="16">ROUND(M11*0.75,)</f>
        <v>10950</v>
      </c>
      <c r="N31" s="284">
        <f t="shared" si="16"/>
        <v>10425</v>
      </c>
      <c r="O31" s="284">
        <f t="shared" si="16"/>
        <v>11850</v>
      </c>
      <c r="P31" s="284">
        <f t="shared" si="16"/>
        <v>11850</v>
      </c>
      <c r="Q31" s="284">
        <f t="shared" si="16"/>
        <v>9375</v>
      </c>
      <c r="R31" s="284">
        <f t="shared" si="16"/>
        <v>9375</v>
      </c>
      <c r="S31" s="284">
        <f t="shared" si="16"/>
        <v>9375</v>
      </c>
      <c r="T31" s="284">
        <f t="shared" si="16"/>
        <v>9900</v>
      </c>
      <c r="U31" s="284">
        <f t="shared" si="16"/>
        <v>9375</v>
      </c>
      <c r="V31" s="284">
        <f t="shared" si="16"/>
        <v>9900</v>
      </c>
      <c r="W31" s="284">
        <f t="shared" si="16"/>
        <v>9900</v>
      </c>
      <c r="X31" s="284">
        <f t="shared" si="16"/>
        <v>10425</v>
      </c>
      <c r="Y31" s="284">
        <f t="shared" si="16"/>
        <v>10950</v>
      </c>
      <c r="Z31" s="284">
        <f t="shared" si="16"/>
        <v>10950</v>
      </c>
      <c r="AA31" s="284">
        <f t="shared" si="16"/>
        <v>11850</v>
      </c>
      <c r="AB31" s="284">
        <f t="shared" si="16"/>
        <v>11850</v>
      </c>
      <c r="AC31" s="284">
        <f t="shared" si="16"/>
        <v>10425</v>
      </c>
      <c r="AD31" s="284">
        <f t="shared" si="16"/>
        <v>10425</v>
      </c>
      <c r="AE31" s="284">
        <f t="shared" si="16"/>
        <v>9375</v>
      </c>
      <c r="AF31" s="284">
        <f t="shared" si="16"/>
        <v>9375</v>
      </c>
      <c r="AG31" s="284">
        <f t="shared" si="16"/>
        <v>9375</v>
      </c>
      <c r="AH31" s="284">
        <f t="shared" si="16"/>
        <v>9375</v>
      </c>
      <c r="AI31" s="284">
        <f t="shared" si="16"/>
        <v>9375</v>
      </c>
      <c r="AJ31" s="284">
        <f t="shared" si="16"/>
        <v>9900</v>
      </c>
      <c r="AK31" s="284">
        <f t="shared" si="16"/>
        <v>9900</v>
      </c>
      <c r="AL31" s="284">
        <f t="shared" si="16"/>
        <v>9375</v>
      </c>
      <c r="AM31" s="284">
        <f t="shared" si="16"/>
        <v>11625</v>
      </c>
      <c r="AN31" s="284">
        <f t="shared" ref="AN31:AX31" si="17">ROUND(AN11*0.75,)</f>
        <v>11625</v>
      </c>
      <c r="AO31" s="284">
        <f t="shared" si="17"/>
        <v>11625</v>
      </c>
      <c r="AP31" s="284">
        <f t="shared" si="17"/>
        <v>11625</v>
      </c>
      <c r="AQ31" s="284">
        <f t="shared" si="17"/>
        <v>11625</v>
      </c>
      <c r="AR31" s="284">
        <f t="shared" si="17"/>
        <v>11625</v>
      </c>
      <c r="AS31" s="284">
        <f t="shared" si="17"/>
        <v>10275</v>
      </c>
      <c r="AT31" s="284">
        <f t="shared" si="17"/>
        <v>10275</v>
      </c>
      <c r="AU31" s="284">
        <f t="shared" si="17"/>
        <v>10275</v>
      </c>
      <c r="AV31" s="284">
        <f t="shared" si="17"/>
        <v>10275</v>
      </c>
      <c r="AW31" s="284">
        <f t="shared" si="17"/>
        <v>13500</v>
      </c>
      <c r="AX31" s="284">
        <f t="shared" si="17"/>
        <v>14700</v>
      </c>
    </row>
    <row r="32" spans="1:50" s="85" customFormat="1" ht="10.35" customHeight="1" x14ac:dyDescent="0.2">
      <c r="A32" s="86" t="s">
        <v>134</v>
      </c>
      <c r="B32" s="284"/>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row>
    <row r="33" spans="1:50" s="85" customFormat="1" ht="10.35" customHeight="1" x14ac:dyDescent="0.2">
      <c r="A33" s="275">
        <v>1</v>
      </c>
      <c r="B33" s="284" t="e">
        <f t="shared" ref="B33:L33" si="18">ROUND(B13*0.75,)</f>
        <v>#REF!</v>
      </c>
      <c r="C33" s="284" t="e">
        <f t="shared" si="18"/>
        <v>#REF!</v>
      </c>
      <c r="D33" s="284" t="e">
        <f t="shared" si="18"/>
        <v>#REF!</v>
      </c>
      <c r="E33" s="284" t="e">
        <f t="shared" si="18"/>
        <v>#REF!</v>
      </c>
      <c r="F33" s="284" t="e">
        <f t="shared" si="18"/>
        <v>#REF!</v>
      </c>
      <c r="G33" s="284" t="e">
        <f t="shared" si="18"/>
        <v>#REF!</v>
      </c>
      <c r="H33" s="284">
        <f t="shared" si="18"/>
        <v>19275</v>
      </c>
      <c r="I33" s="284">
        <f t="shared" si="18"/>
        <v>19275</v>
      </c>
      <c r="J33" s="284">
        <f t="shared" si="18"/>
        <v>19275</v>
      </c>
      <c r="K33" s="284">
        <f t="shared" si="18"/>
        <v>17475</v>
      </c>
      <c r="L33" s="284">
        <f t="shared" si="18"/>
        <v>14250</v>
      </c>
      <c r="M33" s="284">
        <f t="shared" ref="M33:AM33" si="19">ROUND(M13*0.75,)</f>
        <v>14775</v>
      </c>
      <c r="N33" s="284">
        <f t="shared" si="19"/>
        <v>14250</v>
      </c>
      <c r="O33" s="284">
        <f t="shared" si="19"/>
        <v>15675</v>
      </c>
      <c r="P33" s="284">
        <f t="shared" si="19"/>
        <v>15675</v>
      </c>
      <c r="Q33" s="284">
        <f t="shared" si="19"/>
        <v>13200</v>
      </c>
      <c r="R33" s="284">
        <f t="shared" si="19"/>
        <v>13200</v>
      </c>
      <c r="S33" s="284">
        <f t="shared" si="19"/>
        <v>13200</v>
      </c>
      <c r="T33" s="284">
        <f t="shared" si="19"/>
        <v>13725</v>
      </c>
      <c r="U33" s="284">
        <f t="shared" si="19"/>
        <v>13200</v>
      </c>
      <c r="V33" s="284">
        <f t="shared" si="19"/>
        <v>13725</v>
      </c>
      <c r="W33" s="284">
        <f t="shared" si="19"/>
        <v>13725</v>
      </c>
      <c r="X33" s="284">
        <f t="shared" si="19"/>
        <v>14250</v>
      </c>
      <c r="Y33" s="284">
        <f t="shared" si="19"/>
        <v>14775</v>
      </c>
      <c r="Z33" s="284">
        <f t="shared" si="19"/>
        <v>14775</v>
      </c>
      <c r="AA33" s="284">
        <f t="shared" si="19"/>
        <v>15675</v>
      </c>
      <c r="AB33" s="284">
        <f t="shared" si="19"/>
        <v>15675</v>
      </c>
      <c r="AC33" s="284">
        <f t="shared" si="19"/>
        <v>14250</v>
      </c>
      <c r="AD33" s="284">
        <f t="shared" si="19"/>
        <v>14250</v>
      </c>
      <c r="AE33" s="284">
        <f t="shared" si="19"/>
        <v>13200</v>
      </c>
      <c r="AF33" s="284">
        <f t="shared" si="19"/>
        <v>13200</v>
      </c>
      <c r="AG33" s="284">
        <f t="shared" si="19"/>
        <v>13200</v>
      </c>
      <c r="AH33" s="284">
        <f t="shared" si="19"/>
        <v>13200</v>
      </c>
      <c r="AI33" s="284">
        <f t="shared" si="19"/>
        <v>13200</v>
      </c>
      <c r="AJ33" s="284">
        <f t="shared" si="19"/>
        <v>13725</v>
      </c>
      <c r="AK33" s="284">
        <f t="shared" si="19"/>
        <v>13725</v>
      </c>
      <c r="AL33" s="284">
        <f t="shared" si="19"/>
        <v>13200</v>
      </c>
      <c r="AM33" s="284">
        <f t="shared" si="19"/>
        <v>14700</v>
      </c>
      <c r="AN33" s="284">
        <f t="shared" ref="AN33:AX33" si="20">ROUND(AN13*0.75,)</f>
        <v>14700</v>
      </c>
      <c r="AO33" s="284">
        <f t="shared" si="20"/>
        <v>14700</v>
      </c>
      <c r="AP33" s="284">
        <f t="shared" si="20"/>
        <v>14700</v>
      </c>
      <c r="AQ33" s="284">
        <f t="shared" si="20"/>
        <v>14700</v>
      </c>
      <c r="AR33" s="284">
        <f t="shared" si="20"/>
        <v>14700</v>
      </c>
      <c r="AS33" s="284">
        <f t="shared" si="20"/>
        <v>13350</v>
      </c>
      <c r="AT33" s="284">
        <f t="shared" si="20"/>
        <v>13350</v>
      </c>
      <c r="AU33" s="284">
        <f t="shared" si="20"/>
        <v>13350</v>
      </c>
      <c r="AV33" s="284">
        <f t="shared" si="20"/>
        <v>13350</v>
      </c>
      <c r="AW33" s="284">
        <f t="shared" si="20"/>
        <v>16575</v>
      </c>
      <c r="AX33" s="284">
        <f t="shared" si="20"/>
        <v>17775</v>
      </c>
    </row>
    <row r="34" spans="1:50" s="85" customFormat="1" ht="10.35" customHeight="1" x14ac:dyDescent="0.2">
      <c r="A34" s="275">
        <v>2</v>
      </c>
      <c r="B34" s="284" t="e">
        <f t="shared" ref="B34:L34" si="21">ROUND(B14*0.75,)</f>
        <v>#REF!</v>
      </c>
      <c r="C34" s="284" t="e">
        <f t="shared" si="21"/>
        <v>#REF!</v>
      </c>
      <c r="D34" s="284" t="e">
        <f t="shared" si="21"/>
        <v>#REF!</v>
      </c>
      <c r="E34" s="284" t="e">
        <f t="shared" si="21"/>
        <v>#REF!</v>
      </c>
      <c r="F34" s="284" t="e">
        <f t="shared" si="21"/>
        <v>#REF!</v>
      </c>
      <c r="G34" s="284" t="e">
        <f t="shared" si="21"/>
        <v>#REF!</v>
      </c>
      <c r="H34" s="284">
        <f t="shared" si="21"/>
        <v>20700</v>
      </c>
      <c r="I34" s="284">
        <f t="shared" si="21"/>
        <v>20700</v>
      </c>
      <c r="J34" s="284">
        <f t="shared" si="21"/>
        <v>20700</v>
      </c>
      <c r="K34" s="284">
        <f t="shared" si="21"/>
        <v>18900</v>
      </c>
      <c r="L34" s="284">
        <f t="shared" si="21"/>
        <v>15675</v>
      </c>
      <c r="M34" s="284">
        <f t="shared" ref="M34:AM34" si="22">ROUND(M14*0.75,)</f>
        <v>16200</v>
      </c>
      <c r="N34" s="284">
        <f t="shared" si="22"/>
        <v>15675</v>
      </c>
      <c r="O34" s="284">
        <f t="shared" si="22"/>
        <v>17100</v>
      </c>
      <c r="P34" s="284">
        <f t="shared" si="22"/>
        <v>17100</v>
      </c>
      <c r="Q34" s="284">
        <f t="shared" si="22"/>
        <v>14625</v>
      </c>
      <c r="R34" s="284">
        <f t="shared" si="22"/>
        <v>14625</v>
      </c>
      <c r="S34" s="284">
        <f t="shared" si="22"/>
        <v>14625</v>
      </c>
      <c r="T34" s="284">
        <f t="shared" si="22"/>
        <v>15150</v>
      </c>
      <c r="U34" s="284">
        <f t="shared" si="22"/>
        <v>14625</v>
      </c>
      <c r="V34" s="284">
        <f t="shared" si="22"/>
        <v>15150</v>
      </c>
      <c r="W34" s="284">
        <f t="shared" si="22"/>
        <v>15150</v>
      </c>
      <c r="X34" s="284">
        <f t="shared" si="22"/>
        <v>15675</v>
      </c>
      <c r="Y34" s="284">
        <f t="shared" si="22"/>
        <v>16200</v>
      </c>
      <c r="Z34" s="284">
        <f t="shared" si="22"/>
        <v>16200</v>
      </c>
      <c r="AA34" s="284">
        <f t="shared" si="22"/>
        <v>17100</v>
      </c>
      <c r="AB34" s="284">
        <f t="shared" si="22"/>
        <v>17100</v>
      </c>
      <c r="AC34" s="284">
        <f t="shared" si="22"/>
        <v>15675</v>
      </c>
      <c r="AD34" s="284">
        <f t="shared" si="22"/>
        <v>15675</v>
      </c>
      <c r="AE34" s="284">
        <f t="shared" si="22"/>
        <v>14625</v>
      </c>
      <c r="AF34" s="284">
        <f t="shared" si="22"/>
        <v>14625</v>
      </c>
      <c r="AG34" s="284">
        <f t="shared" si="22"/>
        <v>14625</v>
      </c>
      <c r="AH34" s="284">
        <f t="shared" si="22"/>
        <v>14625</v>
      </c>
      <c r="AI34" s="284">
        <f t="shared" si="22"/>
        <v>14625</v>
      </c>
      <c r="AJ34" s="284">
        <f t="shared" si="22"/>
        <v>15150</v>
      </c>
      <c r="AK34" s="284">
        <f t="shared" si="22"/>
        <v>15150</v>
      </c>
      <c r="AL34" s="284">
        <f t="shared" si="22"/>
        <v>14625</v>
      </c>
      <c r="AM34" s="284">
        <f t="shared" si="22"/>
        <v>16125</v>
      </c>
      <c r="AN34" s="284">
        <f t="shared" ref="AN34:AX34" si="23">ROUND(AN14*0.75,)</f>
        <v>16125</v>
      </c>
      <c r="AO34" s="284">
        <f t="shared" si="23"/>
        <v>16125</v>
      </c>
      <c r="AP34" s="284">
        <f t="shared" si="23"/>
        <v>16125</v>
      </c>
      <c r="AQ34" s="284">
        <f t="shared" si="23"/>
        <v>16125</v>
      </c>
      <c r="AR34" s="284">
        <f t="shared" si="23"/>
        <v>16125</v>
      </c>
      <c r="AS34" s="284">
        <f t="shared" si="23"/>
        <v>14775</v>
      </c>
      <c r="AT34" s="284">
        <f t="shared" si="23"/>
        <v>14775</v>
      </c>
      <c r="AU34" s="284">
        <f t="shared" si="23"/>
        <v>14775</v>
      </c>
      <c r="AV34" s="284">
        <f t="shared" si="23"/>
        <v>14775</v>
      </c>
      <c r="AW34" s="284">
        <f t="shared" si="23"/>
        <v>18000</v>
      </c>
      <c r="AX34" s="284">
        <f t="shared" si="23"/>
        <v>19200</v>
      </c>
    </row>
    <row r="35" spans="1:50" s="85" customFormat="1" ht="10.35" customHeight="1" x14ac:dyDescent="0.2">
      <c r="A35" s="86" t="s">
        <v>136</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row>
    <row r="36" spans="1:50" s="85" customFormat="1" ht="10.35" customHeight="1" x14ac:dyDescent="0.2">
      <c r="A36" s="275">
        <v>1</v>
      </c>
      <c r="B36" s="284" t="e">
        <f t="shared" ref="B36:L36" si="24">ROUND(B16*0.75,)</f>
        <v>#REF!</v>
      </c>
      <c r="C36" s="284" t="e">
        <f t="shared" si="24"/>
        <v>#REF!</v>
      </c>
      <c r="D36" s="284" t="e">
        <f t="shared" si="24"/>
        <v>#REF!</v>
      </c>
      <c r="E36" s="284" t="e">
        <f t="shared" si="24"/>
        <v>#REF!</v>
      </c>
      <c r="F36" s="284" t="e">
        <f t="shared" si="24"/>
        <v>#REF!</v>
      </c>
      <c r="G36" s="284" t="e">
        <f t="shared" si="24"/>
        <v>#REF!</v>
      </c>
      <c r="H36" s="284">
        <f t="shared" si="24"/>
        <v>23025</v>
      </c>
      <c r="I36" s="284">
        <f t="shared" si="24"/>
        <v>23025</v>
      </c>
      <c r="J36" s="284">
        <f t="shared" si="24"/>
        <v>23025</v>
      </c>
      <c r="K36" s="284">
        <f t="shared" si="24"/>
        <v>21225</v>
      </c>
      <c r="L36" s="284">
        <f t="shared" si="24"/>
        <v>18000</v>
      </c>
      <c r="M36" s="284">
        <f t="shared" ref="M36:AM36" si="25">ROUND(M16*0.75,)</f>
        <v>18525</v>
      </c>
      <c r="N36" s="284">
        <f t="shared" si="25"/>
        <v>18000</v>
      </c>
      <c r="O36" s="284">
        <f t="shared" si="25"/>
        <v>19425</v>
      </c>
      <c r="P36" s="284">
        <f t="shared" si="25"/>
        <v>19425</v>
      </c>
      <c r="Q36" s="284">
        <f t="shared" si="25"/>
        <v>16950</v>
      </c>
      <c r="R36" s="284">
        <f t="shared" si="25"/>
        <v>16950</v>
      </c>
      <c r="S36" s="284">
        <f t="shared" si="25"/>
        <v>16950</v>
      </c>
      <c r="T36" s="284">
        <f t="shared" si="25"/>
        <v>17475</v>
      </c>
      <c r="U36" s="284">
        <f t="shared" si="25"/>
        <v>16950</v>
      </c>
      <c r="V36" s="284">
        <f t="shared" si="25"/>
        <v>17475</v>
      </c>
      <c r="W36" s="284">
        <f t="shared" si="25"/>
        <v>17475</v>
      </c>
      <c r="X36" s="284">
        <f t="shared" si="25"/>
        <v>18000</v>
      </c>
      <c r="Y36" s="284">
        <f t="shared" si="25"/>
        <v>18525</v>
      </c>
      <c r="Z36" s="284">
        <f t="shared" si="25"/>
        <v>18525</v>
      </c>
      <c r="AA36" s="284">
        <f t="shared" si="25"/>
        <v>19425</v>
      </c>
      <c r="AB36" s="284">
        <f t="shared" si="25"/>
        <v>19425</v>
      </c>
      <c r="AC36" s="284">
        <f t="shared" si="25"/>
        <v>18000</v>
      </c>
      <c r="AD36" s="284">
        <f t="shared" si="25"/>
        <v>18000</v>
      </c>
      <c r="AE36" s="284">
        <f t="shared" si="25"/>
        <v>16950</v>
      </c>
      <c r="AF36" s="284">
        <f t="shared" si="25"/>
        <v>16950</v>
      </c>
      <c r="AG36" s="284">
        <f t="shared" si="25"/>
        <v>16950</v>
      </c>
      <c r="AH36" s="284">
        <f t="shared" si="25"/>
        <v>16950</v>
      </c>
      <c r="AI36" s="284">
        <f t="shared" si="25"/>
        <v>16950</v>
      </c>
      <c r="AJ36" s="284">
        <f t="shared" si="25"/>
        <v>17475</v>
      </c>
      <c r="AK36" s="284">
        <f t="shared" si="25"/>
        <v>17475</v>
      </c>
      <c r="AL36" s="284">
        <f t="shared" si="25"/>
        <v>16950</v>
      </c>
      <c r="AM36" s="284">
        <f t="shared" si="25"/>
        <v>18450</v>
      </c>
      <c r="AN36" s="284">
        <f t="shared" ref="AN36:AX36" si="26">ROUND(AN16*0.75,)</f>
        <v>18450</v>
      </c>
      <c r="AO36" s="284">
        <f t="shared" si="26"/>
        <v>18450</v>
      </c>
      <c r="AP36" s="284">
        <f t="shared" si="26"/>
        <v>18450</v>
      </c>
      <c r="AQ36" s="284">
        <f t="shared" si="26"/>
        <v>18450</v>
      </c>
      <c r="AR36" s="284">
        <f t="shared" si="26"/>
        <v>18450</v>
      </c>
      <c r="AS36" s="284">
        <f t="shared" si="26"/>
        <v>17100</v>
      </c>
      <c r="AT36" s="284">
        <f t="shared" si="26"/>
        <v>17100</v>
      </c>
      <c r="AU36" s="284">
        <f t="shared" si="26"/>
        <v>17100</v>
      </c>
      <c r="AV36" s="284">
        <f t="shared" si="26"/>
        <v>17100</v>
      </c>
      <c r="AW36" s="284">
        <f t="shared" si="26"/>
        <v>20325</v>
      </c>
      <c r="AX36" s="284">
        <f t="shared" si="26"/>
        <v>21525</v>
      </c>
    </row>
    <row r="37" spans="1:50" s="85" customFormat="1" ht="10.35" customHeight="1" x14ac:dyDescent="0.2">
      <c r="A37" s="275">
        <v>2</v>
      </c>
      <c r="B37" s="284" t="e">
        <f t="shared" ref="B37:L37" si="27">ROUND(B17*0.75,)</f>
        <v>#REF!</v>
      </c>
      <c r="C37" s="284" t="e">
        <f t="shared" si="27"/>
        <v>#REF!</v>
      </c>
      <c r="D37" s="284" t="e">
        <f t="shared" si="27"/>
        <v>#REF!</v>
      </c>
      <c r="E37" s="284" t="e">
        <f t="shared" si="27"/>
        <v>#REF!</v>
      </c>
      <c r="F37" s="284" t="e">
        <f t="shared" si="27"/>
        <v>#REF!</v>
      </c>
      <c r="G37" s="284" t="e">
        <f t="shared" si="27"/>
        <v>#REF!</v>
      </c>
      <c r="H37" s="284">
        <f t="shared" si="27"/>
        <v>24450</v>
      </c>
      <c r="I37" s="284">
        <f t="shared" si="27"/>
        <v>24450</v>
      </c>
      <c r="J37" s="284">
        <f t="shared" si="27"/>
        <v>24450</v>
      </c>
      <c r="K37" s="284">
        <f t="shared" si="27"/>
        <v>22650</v>
      </c>
      <c r="L37" s="284">
        <f t="shared" si="27"/>
        <v>19425</v>
      </c>
      <c r="M37" s="284">
        <f t="shared" ref="M37:AM37" si="28">ROUND(M17*0.75,)</f>
        <v>19950</v>
      </c>
      <c r="N37" s="284">
        <f t="shared" si="28"/>
        <v>19425</v>
      </c>
      <c r="O37" s="284">
        <f t="shared" si="28"/>
        <v>20850</v>
      </c>
      <c r="P37" s="284">
        <f t="shared" si="28"/>
        <v>20850</v>
      </c>
      <c r="Q37" s="284">
        <f t="shared" si="28"/>
        <v>18375</v>
      </c>
      <c r="R37" s="284">
        <f t="shared" si="28"/>
        <v>18375</v>
      </c>
      <c r="S37" s="284">
        <f t="shared" si="28"/>
        <v>18375</v>
      </c>
      <c r="T37" s="284">
        <f t="shared" si="28"/>
        <v>18900</v>
      </c>
      <c r="U37" s="284">
        <f t="shared" si="28"/>
        <v>18375</v>
      </c>
      <c r="V37" s="284">
        <f t="shared" si="28"/>
        <v>18900</v>
      </c>
      <c r="W37" s="284">
        <f t="shared" si="28"/>
        <v>18900</v>
      </c>
      <c r="X37" s="284">
        <f t="shared" si="28"/>
        <v>19425</v>
      </c>
      <c r="Y37" s="284">
        <f t="shared" si="28"/>
        <v>19950</v>
      </c>
      <c r="Z37" s="284">
        <f t="shared" si="28"/>
        <v>19950</v>
      </c>
      <c r="AA37" s="284">
        <f t="shared" si="28"/>
        <v>20850</v>
      </c>
      <c r="AB37" s="284">
        <f t="shared" si="28"/>
        <v>20850</v>
      </c>
      <c r="AC37" s="284">
        <f t="shared" si="28"/>
        <v>19425</v>
      </c>
      <c r="AD37" s="284">
        <f t="shared" si="28"/>
        <v>19425</v>
      </c>
      <c r="AE37" s="284">
        <f t="shared" si="28"/>
        <v>18375</v>
      </c>
      <c r="AF37" s="284">
        <f t="shared" si="28"/>
        <v>18375</v>
      </c>
      <c r="AG37" s="284">
        <f t="shared" si="28"/>
        <v>18375</v>
      </c>
      <c r="AH37" s="284">
        <f t="shared" si="28"/>
        <v>18375</v>
      </c>
      <c r="AI37" s="284">
        <f t="shared" si="28"/>
        <v>18375</v>
      </c>
      <c r="AJ37" s="284">
        <f t="shared" si="28"/>
        <v>18900</v>
      </c>
      <c r="AK37" s="284">
        <f t="shared" si="28"/>
        <v>18900</v>
      </c>
      <c r="AL37" s="284">
        <f t="shared" si="28"/>
        <v>18375</v>
      </c>
      <c r="AM37" s="284">
        <f t="shared" si="28"/>
        <v>19875</v>
      </c>
      <c r="AN37" s="284">
        <f t="shared" ref="AN37:AX37" si="29">ROUND(AN17*0.75,)</f>
        <v>19875</v>
      </c>
      <c r="AO37" s="284">
        <f t="shared" si="29"/>
        <v>19875</v>
      </c>
      <c r="AP37" s="284">
        <f t="shared" si="29"/>
        <v>19875</v>
      </c>
      <c r="AQ37" s="284">
        <f t="shared" si="29"/>
        <v>19875</v>
      </c>
      <c r="AR37" s="284">
        <f t="shared" si="29"/>
        <v>19875</v>
      </c>
      <c r="AS37" s="284">
        <f t="shared" si="29"/>
        <v>18525</v>
      </c>
      <c r="AT37" s="284">
        <f t="shared" si="29"/>
        <v>18525</v>
      </c>
      <c r="AU37" s="284">
        <f t="shared" si="29"/>
        <v>18525</v>
      </c>
      <c r="AV37" s="284">
        <f t="shared" si="29"/>
        <v>18525</v>
      </c>
      <c r="AW37" s="284">
        <f t="shared" si="29"/>
        <v>21750</v>
      </c>
      <c r="AX37" s="284">
        <f t="shared" si="29"/>
        <v>22950</v>
      </c>
    </row>
    <row r="38" spans="1:50" s="85" customFormat="1" ht="10.35" customHeight="1" x14ac:dyDescent="0.2">
      <c r="A38" s="86" t="s">
        <v>138</v>
      </c>
      <c r="B38" s="28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row>
    <row r="39" spans="1:50" s="85" customFormat="1" ht="10.35" customHeight="1" x14ac:dyDescent="0.2">
      <c r="A39" s="274" t="s">
        <v>78</v>
      </c>
      <c r="B39" s="284" t="e">
        <f t="shared" ref="B39:L39" si="30">ROUND(B19*0.75,)</f>
        <v>#REF!</v>
      </c>
      <c r="C39" s="284" t="e">
        <f t="shared" si="30"/>
        <v>#REF!</v>
      </c>
      <c r="D39" s="284" t="e">
        <f t="shared" si="30"/>
        <v>#REF!</v>
      </c>
      <c r="E39" s="284" t="e">
        <f t="shared" si="30"/>
        <v>#REF!</v>
      </c>
      <c r="F39" s="284" t="e">
        <f t="shared" si="30"/>
        <v>#REF!</v>
      </c>
      <c r="G39" s="284" t="e">
        <f t="shared" si="30"/>
        <v>#REF!</v>
      </c>
      <c r="H39" s="284">
        <f t="shared" si="30"/>
        <v>40200</v>
      </c>
      <c r="I39" s="284">
        <f t="shared" si="30"/>
        <v>40200</v>
      </c>
      <c r="J39" s="284">
        <f t="shared" si="30"/>
        <v>40200</v>
      </c>
      <c r="K39" s="284">
        <f t="shared" si="30"/>
        <v>38400</v>
      </c>
      <c r="L39" s="284">
        <f t="shared" si="30"/>
        <v>35175</v>
      </c>
      <c r="M39" s="284">
        <f t="shared" ref="M39:AM39" si="31">ROUND(M19*0.75,)</f>
        <v>35700</v>
      </c>
      <c r="N39" s="284">
        <f t="shared" si="31"/>
        <v>35175</v>
      </c>
      <c r="O39" s="284">
        <f t="shared" si="31"/>
        <v>36600</v>
      </c>
      <c r="P39" s="284">
        <f t="shared" si="31"/>
        <v>36600</v>
      </c>
      <c r="Q39" s="284">
        <f t="shared" si="31"/>
        <v>34125</v>
      </c>
      <c r="R39" s="284">
        <f t="shared" si="31"/>
        <v>34125</v>
      </c>
      <c r="S39" s="284">
        <f t="shared" si="31"/>
        <v>34125</v>
      </c>
      <c r="T39" s="284">
        <f t="shared" si="31"/>
        <v>34650</v>
      </c>
      <c r="U39" s="284">
        <f t="shared" si="31"/>
        <v>34125</v>
      </c>
      <c r="V39" s="284">
        <f t="shared" si="31"/>
        <v>34650</v>
      </c>
      <c r="W39" s="284">
        <f t="shared" si="31"/>
        <v>34650</v>
      </c>
      <c r="X39" s="284">
        <f t="shared" si="31"/>
        <v>35175</v>
      </c>
      <c r="Y39" s="284">
        <f t="shared" si="31"/>
        <v>35700</v>
      </c>
      <c r="Z39" s="284">
        <f t="shared" si="31"/>
        <v>35700</v>
      </c>
      <c r="AA39" s="284">
        <f t="shared" si="31"/>
        <v>36600</v>
      </c>
      <c r="AB39" s="284">
        <f t="shared" si="31"/>
        <v>36600</v>
      </c>
      <c r="AC39" s="284">
        <f t="shared" si="31"/>
        <v>35175</v>
      </c>
      <c r="AD39" s="284">
        <f t="shared" si="31"/>
        <v>35175</v>
      </c>
      <c r="AE39" s="284">
        <f t="shared" si="31"/>
        <v>34125</v>
      </c>
      <c r="AF39" s="284">
        <f t="shared" si="31"/>
        <v>34125</v>
      </c>
      <c r="AG39" s="284">
        <f t="shared" si="31"/>
        <v>34125</v>
      </c>
      <c r="AH39" s="284">
        <f t="shared" si="31"/>
        <v>34125</v>
      </c>
      <c r="AI39" s="284">
        <f t="shared" si="31"/>
        <v>34125</v>
      </c>
      <c r="AJ39" s="284">
        <f t="shared" si="31"/>
        <v>34650</v>
      </c>
      <c r="AK39" s="284">
        <f t="shared" si="31"/>
        <v>34650</v>
      </c>
      <c r="AL39" s="284">
        <f t="shared" si="31"/>
        <v>34125</v>
      </c>
      <c r="AM39" s="284">
        <f t="shared" si="31"/>
        <v>43125</v>
      </c>
      <c r="AN39" s="284">
        <f t="shared" ref="AN39:AX39" si="32">ROUND(AN19*0.75,)</f>
        <v>43125</v>
      </c>
      <c r="AO39" s="284">
        <f t="shared" si="32"/>
        <v>43125</v>
      </c>
      <c r="AP39" s="284">
        <f t="shared" si="32"/>
        <v>43125</v>
      </c>
      <c r="AQ39" s="284">
        <f t="shared" si="32"/>
        <v>43125</v>
      </c>
      <c r="AR39" s="284">
        <f t="shared" si="32"/>
        <v>43125</v>
      </c>
      <c r="AS39" s="284">
        <f t="shared" si="32"/>
        <v>41775</v>
      </c>
      <c r="AT39" s="284">
        <f t="shared" si="32"/>
        <v>41775</v>
      </c>
      <c r="AU39" s="284">
        <f t="shared" si="32"/>
        <v>41775</v>
      </c>
      <c r="AV39" s="284">
        <f t="shared" si="32"/>
        <v>41775</v>
      </c>
      <c r="AW39" s="284">
        <f t="shared" si="32"/>
        <v>45000</v>
      </c>
      <c r="AX39" s="284">
        <f t="shared" si="32"/>
        <v>46200</v>
      </c>
    </row>
    <row r="40" spans="1:50" s="85" customFormat="1" ht="10.35" customHeight="1" x14ac:dyDescent="0.2">
      <c r="A40" s="86" t="s">
        <v>137</v>
      </c>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row>
    <row r="41" spans="1:50" s="85" customFormat="1" ht="9.6" customHeight="1" x14ac:dyDescent="0.2">
      <c r="A41" s="274" t="s">
        <v>67</v>
      </c>
      <c r="B41" s="284" t="e">
        <f t="shared" ref="B41:L41" si="33">ROUND(B21*0.75,)</f>
        <v>#REF!</v>
      </c>
      <c r="C41" s="284" t="e">
        <f t="shared" si="33"/>
        <v>#REF!</v>
      </c>
      <c r="D41" s="284" t="e">
        <f t="shared" si="33"/>
        <v>#REF!</v>
      </c>
      <c r="E41" s="284" t="e">
        <f t="shared" si="33"/>
        <v>#REF!</v>
      </c>
      <c r="F41" s="284" t="e">
        <f t="shared" si="33"/>
        <v>#REF!</v>
      </c>
      <c r="G41" s="284" t="e">
        <f t="shared" si="33"/>
        <v>#REF!</v>
      </c>
      <c r="H41" s="284">
        <f t="shared" si="33"/>
        <v>55200</v>
      </c>
      <c r="I41" s="284">
        <f t="shared" si="33"/>
        <v>55200</v>
      </c>
      <c r="J41" s="284">
        <f t="shared" si="33"/>
        <v>55200</v>
      </c>
      <c r="K41" s="284">
        <f t="shared" si="33"/>
        <v>53400</v>
      </c>
      <c r="L41" s="284">
        <f t="shared" si="33"/>
        <v>50175</v>
      </c>
      <c r="M41" s="284">
        <f t="shared" ref="M41:AM41" si="34">ROUND(M21*0.75,)</f>
        <v>50700</v>
      </c>
      <c r="N41" s="284">
        <f t="shared" si="34"/>
        <v>50175</v>
      </c>
      <c r="O41" s="284">
        <f t="shared" si="34"/>
        <v>51600</v>
      </c>
      <c r="P41" s="284">
        <f t="shared" si="34"/>
        <v>51600</v>
      </c>
      <c r="Q41" s="284">
        <f t="shared" si="34"/>
        <v>49125</v>
      </c>
      <c r="R41" s="284">
        <f t="shared" si="34"/>
        <v>49125</v>
      </c>
      <c r="S41" s="284">
        <f t="shared" si="34"/>
        <v>49125</v>
      </c>
      <c r="T41" s="284">
        <f t="shared" si="34"/>
        <v>49650</v>
      </c>
      <c r="U41" s="284">
        <f t="shared" si="34"/>
        <v>49125</v>
      </c>
      <c r="V41" s="284">
        <f t="shared" si="34"/>
        <v>49650</v>
      </c>
      <c r="W41" s="284">
        <f t="shared" si="34"/>
        <v>49650</v>
      </c>
      <c r="X41" s="284">
        <f t="shared" si="34"/>
        <v>50175</v>
      </c>
      <c r="Y41" s="284">
        <f t="shared" si="34"/>
        <v>50700</v>
      </c>
      <c r="Z41" s="284">
        <f t="shared" si="34"/>
        <v>50700</v>
      </c>
      <c r="AA41" s="284">
        <f t="shared" si="34"/>
        <v>51600</v>
      </c>
      <c r="AB41" s="284">
        <f t="shared" si="34"/>
        <v>51600</v>
      </c>
      <c r="AC41" s="284">
        <f t="shared" si="34"/>
        <v>50175</v>
      </c>
      <c r="AD41" s="284">
        <f t="shared" si="34"/>
        <v>50175</v>
      </c>
      <c r="AE41" s="284">
        <f t="shared" si="34"/>
        <v>49125</v>
      </c>
      <c r="AF41" s="284">
        <f t="shared" si="34"/>
        <v>49125</v>
      </c>
      <c r="AG41" s="284">
        <f t="shared" si="34"/>
        <v>49125</v>
      </c>
      <c r="AH41" s="284">
        <f t="shared" si="34"/>
        <v>49125</v>
      </c>
      <c r="AI41" s="284">
        <f t="shared" si="34"/>
        <v>49125</v>
      </c>
      <c r="AJ41" s="284">
        <f t="shared" si="34"/>
        <v>49650</v>
      </c>
      <c r="AK41" s="284">
        <f t="shared" si="34"/>
        <v>49650</v>
      </c>
      <c r="AL41" s="284">
        <f t="shared" si="34"/>
        <v>49125</v>
      </c>
      <c r="AM41" s="284">
        <f t="shared" si="34"/>
        <v>61875</v>
      </c>
      <c r="AN41" s="284">
        <f t="shared" ref="AN41:AX41" si="35">ROUND(AN21*0.75,)</f>
        <v>61875</v>
      </c>
      <c r="AO41" s="284">
        <f t="shared" si="35"/>
        <v>61875</v>
      </c>
      <c r="AP41" s="284">
        <f t="shared" si="35"/>
        <v>61875</v>
      </c>
      <c r="AQ41" s="284">
        <f t="shared" si="35"/>
        <v>61875</v>
      </c>
      <c r="AR41" s="284">
        <f t="shared" si="35"/>
        <v>61875</v>
      </c>
      <c r="AS41" s="284">
        <f t="shared" si="35"/>
        <v>60525</v>
      </c>
      <c r="AT41" s="284">
        <f t="shared" si="35"/>
        <v>60525</v>
      </c>
      <c r="AU41" s="284">
        <f t="shared" si="35"/>
        <v>60525</v>
      </c>
      <c r="AV41" s="284">
        <f t="shared" si="35"/>
        <v>60525</v>
      </c>
      <c r="AW41" s="284">
        <f t="shared" si="35"/>
        <v>63750</v>
      </c>
      <c r="AX41" s="284">
        <f t="shared" si="35"/>
        <v>64950</v>
      </c>
    </row>
    <row r="42" spans="1:50" ht="9.6" customHeight="1" x14ac:dyDescent="0.2"/>
    <row r="43" spans="1:50" ht="9" hidden="1" customHeight="1" x14ac:dyDescent="0.2">
      <c r="A43" s="71"/>
    </row>
    <row r="44" spans="1:50" ht="10.7" customHeight="1" thickBot="1" x14ac:dyDescent="0.25">
      <c r="A44" s="71"/>
    </row>
    <row r="45" spans="1:50" x14ac:dyDescent="0.2">
      <c r="A45" s="148" t="s">
        <v>127</v>
      </c>
    </row>
    <row r="46" spans="1:50" ht="20.25" customHeight="1" x14ac:dyDescent="0.2">
      <c r="A46" s="223" t="s">
        <v>128</v>
      </c>
    </row>
    <row r="47" spans="1:50" ht="20.25" customHeight="1" x14ac:dyDescent="0.2">
      <c r="A47" s="223" t="s">
        <v>129</v>
      </c>
    </row>
    <row r="48" spans="1:50" ht="20.25" customHeight="1" x14ac:dyDescent="0.2">
      <c r="A48" s="97" t="s">
        <v>130</v>
      </c>
    </row>
    <row r="49" spans="1:1" ht="20.25" customHeight="1" thickBot="1" x14ac:dyDescent="0.25">
      <c r="A49" s="223" t="s">
        <v>243</v>
      </c>
    </row>
    <row r="50" spans="1:1" ht="12.75" thickBot="1" x14ac:dyDescent="0.25">
      <c r="A50" s="245" t="s">
        <v>218</v>
      </c>
    </row>
    <row r="51" spans="1:1" ht="12.75" thickBot="1" x14ac:dyDescent="0.25">
      <c r="A51" s="313" t="s">
        <v>394</v>
      </c>
    </row>
    <row r="52" spans="1:1" ht="12.75" thickBot="1" x14ac:dyDescent="0.25">
      <c r="A52" s="313" t="s">
        <v>396</v>
      </c>
    </row>
    <row r="53" spans="1:1" ht="12.75" hidden="1" thickBot="1" x14ac:dyDescent="0.25">
      <c r="A53" s="218" t="s">
        <v>372</v>
      </c>
    </row>
    <row r="54" spans="1:1" x14ac:dyDescent="0.2">
      <c r="A54" s="314" t="s">
        <v>132</v>
      </c>
    </row>
    <row r="55" spans="1:1" ht="36" x14ac:dyDescent="0.2">
      <c r="A55" s="315" t="s">
        <v>371</v>
      </c>
    </row>
    <row r="56" spans="1:1" ht="12.75" thickBot="1" x14ac:dyDescent="0.25"/>
    <row r="57" spans="1:1" ht="12.75" thickBot="1" x14ac:dyDescent="0.25">
      <c r="A57" s="245" t="s">
        <v>218</v>
      </c>
    </row>
    <row r="58" spans="1:1" x14ac:dyDescent="0.2">
      <c r="A58" s="188" t="s">
        <v>395</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AW57"/>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272" customWidth="1"/>
    <col min="2" max="11" width="0" style="272" hidden="1" customWidth="1"/>
    <col min="12" max="16384" width="9" style="272"/>
  </cols>
  <sheetData>
    <row r="1" spans="1:49" s="90" customFormat="1" ht="12" customHeight="1" x14ac:dyDescent="0.2">
      <c r="A1" s="89" t="s">
        <v>133</v>
      </c>
    </row>
    <row r="2" spans="1:49" s="90" customFormat="1" ht="12" customHeight="1" x14ac:dyDescent="0.2">
      <c r="A2" s="91" t="s">
        <v>126</v>
      </c>
    </row>
    <row r="3" spans="1:49" s="90" customFormat="1" ht="11.1" customHeight="1" x14ac:dyDescent="0.2">
      <c r="A3" s="89"/>
    </row>
    <row r="4" spans="1:49" s="90" customFormat="1" ht="34.5" customHeight="1" x14ac:dyDescent="0.2">
      <c r="A4" s="207" t="s">
        <v>125</v>
      </c>
      <c r="B4" s="234" t="e">
        <f>'C завтраками| Bed and breakfast'!#REF!</f>
        <v>#REF!</v>
      </c>
      <c r="C4" s="234" t="e">
        <f>'C завтраками| Bed and breakfast'!#REF!</f>
        <v>#REF!</v>
      </c>
      <c r="D4" s="234" t="e">
        <f>'C завтраками| Bed and breakfast'!#REF!</f>
        <v>#REF!</v>
      </c>
      <c r="E4" s="234" t="e">
        <f>'C завтраками| Bed and breakfast'!#REF!</f>
        <v>#REF!</v>
      </c>
      <c r="F4" s="234" t="e">
        <f>'C завтраками| Bed and breakfast'!#REF!</f>
        <v>#REF!</v>
      </c>
      <c r="G4" s="234" t="e">
        <f>'C завтраками| Bed and breakfast'!#REF!</f>
        <v>#REF!</v>
      </c>
      <c r="H4" s="234">
        <f>'C завтраками| Bed and breakfast'!B4</f>
        <v>45961</v>
      </c>
      <c r="I4" s="234">
        <f>'C завтраками| Bed and breakfast'!C4</f>
        <v>45962</v>
      </c>
      <c r="J4" s="234">
        <f>'C завтраками| Bed and breakfast'!D4</f>
        <v>45963</v>
      </c>
      <c r="K4" s="234">
        <f>'C завтраками| Bed and breakfast'!E4</f>
        <v>45964</v>
      </c>
      <c r="L4" s="234">
        <f>'C завтраками| Bed and breakfast'!F4</f>
        <v>45965</v>
      </c>
      <c r="M4" s="234">
        <f>'C завтраками| Bed and breakfast'!G4</f>
        <v>45966</v>
      </c>
      <c r="N4" s="234">
        <f>'C завтраками| Bed and breakfast'!H4</f>
        <v>45967</v>
      </c>
      <c r="O4" s="234">
        <f>'C завтраками| Bed and breakfast'!I4</f>
        <v>45968</v>
      </c>
      <c r="P4" s="234">
        <f>'C завтраками| Bed and breakfast'!J4</f>
        <v>45969</v>
      </c>
      <c r="Q4" s="234">
        <f>'C завтраками| Bed and breakfast'!K4</f>
        <v>45970</v>
      </c>
      <c r="R4" s="234">
        <f>'C завтраками| Bed and breakfast'!L4</f>
        <v>45971</v>
      </c>
      <c r="S4" s="234">
        <f>'C завтраками| Bed and breakfast'!M4</f>
        <v>45972</v>
      </c>
      <c r="T4" s="234">
        <f>'C завтраками| Bed and breakfast'!N4</f>
        <v>45973</v>
      </c>
      <c r="U4" s="234">
        <f>'C завтраками| Bed and breakfast'!O4</f>
        <v>45974</v>
      </c>
      <c r="V4" s="234">
        <f>'C завтраками| Bed and breakfast'!P4</f>
        <v>45975</v>
      </c>
      <c r="W4" s="234">
        <f>'C завтраками| Bed and breakfast'!Q4</f>
        <v>45976</v>
      </c>
      <c r="X4" s="234">
        <f>'C завтраками| Bed and breakfast'!R4</f>
        <v>45977</v>
      </c>
      <c r="Y4" s="234">
        <f>'C завтраками| Bed and breakfast'!S4</f>
        <v>45978</v>
      </c>
      <c r="Z4" s="234">
        <f>'C завтраками| Bed and breakfast'!T4</f>
        <v>45979</v>
      </c>
      <c r="AA4" s="234">
        <f>'C завтраками| Bed and breakfast'!U4</f>
        <v>45980</v>
      </c>
      <c r="AB4" s="234">
        <f>'C завтраками| Bed and breakfast'!V4</f>
        <v>45981</v>
      </c>
      <c r="AC4" s="234">
        <f>'C завтраками| Bed and breakfast'!W4</f>
        <v>45982</v>
      </c>
      <c r="AD4" s="234">
        <f>'C завтраками| Bed and breakfast'!X4</f>
        <v>45983</v>
      </c>
      <c r="AE4" s="234">
        <f>'C завтраками| Bed and breakfast'!Y4</f>
        <v>45984</v>
      </c>
      <c r="AF4" s="234">
        <f>'C завтраками| Bed and breakfast'!Z4</f>
        <v>45985</v>
      </c>
      <c r="AG4" s="234">
        <f>'C завтраками| Bed and breakfast'!AA4</f>
        <v>45986</v>
      </c>
      <c r="AH4" s="234">
        <f>'C завтраками| Bed and breakfast'!AB4</f>
        <v>45987</v>
      </c>
      <c r="AI4" s="234">
        <f>'C завтраками| Bed and breakfast'!AC4</f>
        <v>45988</v>
      </c>
      <c r="AJ4" s="234">
        <f>'C завтраками| Bed and breakfast'!AD4</f>
        <v>45989</v>
      </c>
      <c r="AK4" s="234">
        <f>'C завтраками| Bed and breakfast'!AE4</f>
        <v>45990</v>
      </c>
      <c r="AL4" s="234">
        <f>'C завтраками| Bed and breakfast'!AF4</f>
        <v>45991</v>
      </c>
      <c r="AM4" s="234">
        <f>'C завтраками| Bed and breakfast'!AG4</f>
        <v>45992</v>
      </c>
      <c r="AN4" s="234">
        <f>'C завтраками| Bed and breakfast'!AH4</f>
        <v>45993</v>
      </c>
      <c r="AO4" s="234">
        <f>'C завтраками| Bed and breakfast'!AI4</f>
        <v>45994</v>
      </c>
      <c r="AP4" s="234">
        <f>'C завтраками| Bed and breakfast'!AJ4</f>
        <v>45995</v>
      </c>
      <c r="AQ4" s="234">
        <f>'C завтраками| Bed and breakfast'!AK4</f>
        <v>45996</v>
      </c>
      <c r="AR4" s="234">
        <f>'C завтраками| Bed and breakfast'!AL4</f>
        <v>45997</v>
      </c>
      <c r="AS4" s="234">
        <f>'C завтраками| Bed and breakfast'!AM4</f>
        <v>45998</v>
      </c>
      <c r="AT4" s="234">
        <f>'C завтраками| Bed and breakfast'!AN4</f>
        <v>45999</v>
      </c>
      <c r="AU4" s="234">
        <f>'C завтраками| Bed and breakfast'!AO4</f>
        <v>46000</v>
      </c>
      <c r="AV4" s="234">
        <f>'C завтраками| Bed and breakfast'!AP4</f>
        <v>46001</v>
      </c>
      <c r="AW4" s="234">
        <f>'C завтраками| Bed and breakfast'!AQ4</f>
        <v>46002</v>
      </c>
    </row>
    <row r="5" spans="1:49" s="92" customFormat="1" ht="24" customHeight="1" x14ac:dyDescent="0.2">
      <c r="A5" s="67" t="s">
        <v>124</v>
      </c>
      <c r="B5" s="234" t="e">
        <f>'C завтраками| Bed and breakfast'!#REF!</f>
        <v>#REF!</v>
      </c>
      <c r="C5" s="234" t="e">
        <f>'C завтраками| Bed and breakfast'!#REF!</f>
        <v>#REF!</v>
      </c>
      <c r="D5" s="234" t="e">
        <f>'C завтраками| Bed and breakfast'!#REF!</f>
        <v>#REF!</v>
      </c>
      <c r="E5" s="234" t="e">
        <f>'C завтраками| Bed and breakfast'!#REF!</f>
        <v>#REF!</v>
      </c>
      <c r="F5" s="234" t="e">
        <f>'C завтраками| Bed and breakfast'!#REF!</f>
        <v>#REF!</v>
      </c>
      <c r="G5" s="234" t="e">
        <f>'C завтраками| Bed and breakfast'!#REF!</f>
        <v>#REF!</v>
      </c>
      <c r="H5" s="234">
        <f>'C завтраками| Bed and breakfast'!B5</f>
        <v>45961</v>
      </c>
      <c r="I5" s="234">
        <f>'C завтраками| Bed and breakfast'!C5</f>
        <v>45962</v>
      </c>
      <c r="J5" s="234">
        <f>'C завтраками| Bed and breakfast'!D5</f>
        <v>45963</v>
      </c>
      <c r="K5" s="234">
        <f>'C завтраками| Bed and breakfast'!E5</f>
        <v>45964</v>
      </c>
      <c r="L5" s="234">
        <f>'C завтраками| Bed and breakfast'!F5</f>
        <v>45965</v>
      </c>
      <c r="M5" s="234">
        <f>'C завтраками| Bed and breakfast'!G5</f>
        <v>45966</v>
      </c>
      <c r="N5" s="234">
        <f>'C завтраками| Bed and breakfast'!H5</f>
        <v>45967</v>
      </c>
      <c r="O5" s="234">
        <f>'C завтраками| Bed and breakfast'!I5</f>
        <v>45968</v>
      </c>
      <c r="P5" s="234">
        <f>'C завтраками| Bed and breakfast'!J5</f>
        <v>45969</v>
      </c>
      <c r="Q5" s="234">
        <f>'C завтраками| Bed and breakfast'!K5</f>
        <v>45970</v>
      </c>
      <c r="R5" s="234">
        <f>'C завтраками| Bed and breakfast'!L5</f>
        <v>45971</v>
      </c>
      <c r="S5" s="234">
        <f>'C завтраками| Bed and breakfast'!M5</f>
        <v>45972</v>
      </c>
      <c r="T5" s="234">
        <f>'C завтраками| Bed and breakfast'!N5</f>
        <v>45973</v>
      </c>
      <c r="U5" s="234">
        <f>'C завтраками| Bed and breakfast'!O5</f>
        <v>45974</v>
      </c>
      <c r="V5" s="234">
        <f>'C завтраками| Bed and breakfast'!P5</f>
        <v>45975</v>
      </c>
      <c r="W5" s="234">
        <f>'C завтраками| Bed and breakfast'!Q5</f>
        <v>45976</v>
      </c>
      <c r="X5" s="234">
        <f>'C завтраками| Bed and breakfast'!R5</f>
        <v>45977</v>
      </c>
      <c r="Y5" s="234">
        <f>'C завтраками| Bed and breakfast'!S5</f>
        <v>45978</v>
      </c>
      <c r="Z5" s="234">
        <f>'C завтраками| Bed and breakfast'!T5</f>
        <v>45979</v>
      </c>
      <c r="AA5" s="234">
        <f>'C завтраками| Bed and breakfast'!U5</f>
        <v>45980</v>
      </c>
      <c r="AB5" s="234">
        <f>'C завтраками| Bed and breakfast'!V5</f>
        <v>45981</v>
      </c>
      <c r="AC5" s="234">
        <f>'C завтраками| Bed and breakfast'!W5</f>
        <v>45982</v>
      </c>
      <c r="AD5" s="234">
        <f>'C завтраками| Bed and breakfast'!X5</f>
        <v>45983</v>
      </c>
      <c r="AE5" s="234">
        <f>'C завтраками| Bed and breakfast'!Y5</f>
        <v>45984</v>
      </c>
      <c r="AF5" s="234">
        <f>'C завтраками| Bed and breakfast'!Z5</f>
        <v>45985</v>
      </c>
      <c r="AG5" s="234">
        <f>'C завтраками| Bed and breakfast'!AA5</f>
        <v>45986</v>
      </c>
      <c r="AH5" s="234">
        <f>'C завтраками| Bed and breakfast'!AB5</f>
        <v>45987</v>
      </c>
      <c r="AI5" s="234">
        <f>'C завтраками| Bed and breakfast'!AC5</f>
        <v>45988</v>
      </c>
      <c r="AJ5" s="234">
        <f>'C завтраками| Bed and breakfast'!AD5</f>
        <v>45989</v>
      </c>
      <c r="AK5" s="234">
        <f>'C завтраками| Bed and breakfast'!AE5</f>
        <v>45990</v>
      </c>
      <c r="AL5" s="234">
        <f>'C завтраками| Bed and breakfast'!AF5</f>
        <v>45991</v>
      </c>
      <c r="AM5" s="234">
        <f>'C завтраками| Bed and breakfast'!AG5</f>
        <v>45992</v>
      </c>
      <c r="AN5" s="234">
        <f>'C завтраками| Bed and breakfast'!AH5</f>
        <v>45993</v>
      </c>
      <c r="AO5" s="234">
        <f>'C завтраками| Bed and breakfast'!AI5</f>
        <v>45994</v>
      </c>
      <c r="AP5" s="234">
        <f>'C завтраками| Bed and breakfast'!AJ5</f>
        <v>45995</v>
      </c>
      <c r="AQ5" s="234">
        <f>'C завтраками| Bed and breakfast'!AK5</f>
        <v>45996</v>
      </c>
      <c r="AR5" s="234">
        <f>'C завтраками| Bed and breakfast'!AL5</f>
        <v>45997</v>
      </c>
      <c r="AS5" s="234">
        <f>'C завтраками| Bed and breakfast'!AM5</f>
        <v>45998</v>
      </c>
      <c r="AT5" s="234">
        <f>'C завтраками| Bed and breakfast'!AN5</f>
        <v>45999</v>
      </c>
      <c r="AU5" s="234">
        <f>'C завтраками| Bed and breakfast'!AO5</f>
        <v>46000</v>
      </c>
      <c r="AV5" s="234">
        <f>'C завтраками| Bed and breakfast'!AP5</f>
        <v>46001</v>
      </c>
      <c r="AW5" s="234">
        <f>'C завтраками| Bed and breakfast'!AQ5</f>
        <v>46002</v>
      </c>
    </row>
    <row r="6" spans="1:49" s="202" customFormat="1" x14ac:dyDescent="0.2">
      <c r="A6" s="73" t="s">
        <v>144</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row>
    <row r="7" spans="1:49" s="202" customFormat="1" ht="10.35" customHeight="1" x14ac:dyDescent="0.2">
      <c r="A7" s="269">
        <v>1</v>
      </c>
      <c r="B7" s="284" t="e">
        <f>'C завтраками| Bed and breakfast'!#REF!</f>
        <v>#REF!</v>
      </c>
      <c r="C7" s="284" t="e">
        <f>'C завтраками| Bed and breakfast'!#REF!</f>
        <v>#REF!</v>
      </c>
      <c r="D7" s="284" t="e">
        <f>'C завтраками| Bed and breakfast'!#REF!</f>
        <v>#REF!</v>
      </c>
      <c r="E7" s="284" t="e">
        <f>'C завтраками| Bed and breakfast'!#REF!</f>
        <v>#REF!</v>
      </c>
      <c r="F7" s="284" t="e">
        <f>'C завтраками| Bed and breakfast'!#REF!</f>
        <v>#REF!</v>
      </c>
      <c r="G7" s="284" t="e">
        <f>'C завтраками| Bed and breakfast'!#REF!</f>
        <v>#REF!</v>
      </c>
      <c r="H7" s="284">
        <f>'C завтраками| Bed and breakfast'!B7</f>
        <v>16700</v>
      </c>
      <c r="I7" s="284">
        <f>'C завтраками| Bed and breakfast'!C7</f>
        <v>16700</v>
      </c>
      <c r="J7" s="284">
        <f>'C завтраками| Bed and breakfast'!D7</f>
        <v>16700</v>
      </c>
      <c r="K7" s="284">
        <f>'C завтраками| Bed and breakfast'!E7</f>
        <v>14300</v>
      </c>
      <c r="L7" s="284">
        <f>'C завтраками| Bed and breakfast'!F7</f>
        <v>10000</v>
      </c>
      <c r="M7" s="284">
        <f>'C завтраками| Bed and breakfast'!G7</f>
        <v>10700</v>
      </c>
      <c r="N7" s="284">
        <f>'C завтраками| Bed and breakfast'!H7</f>
        <v>10000</v>
      </c>
      <c r="O7" s="284">
        <f>'C завтраками| Bed and breakfast'!I7</f>
        <v>11900</v>
      </c>
      <c r="P7" s="284">
        <f>'C завтраками| Bed and breakfast'!J7</f>
        <v>11900</v>
      </c>
      <c r="Q7" s="284">
        <f>'C завтраками| Bed and breakfast'!K7</f>
        <v>8600</v>
      </c>
      <c r="R7" s="284">
        <f>'C завтраками| Bed and breakfast'!L7</f>
        <v>8600</v>
      </c>
      <c r="S7" s="284">
        <f>'C завтраками| Bed and breakfast'!M7</f>
        <v>8600</v>
      </c>
      <c r="T7" s="284">
        <f>'C завтраками| Bed and breakfast'!N7</f>
        <v>9300</v>
      </c>
      <c r="U7" s="284">
        <f>'C завтраками| Bed and breakfast'!O7</f>
        <v>8600</v>
      </c>
      <c r="V7" s="284">
        <f>'C завтраками| Bed and breakfast'!P7</f>
        <v>9300</v>
      </c>
      <c r="W7" s="284">
        <f>'C завтраками| Bed and breakfast'!Q7</f>
        <v>9300</v>
      </c>
      <c r="X7" s="284">
        <f>'C завтраками| Bed and breakfast'!R7</f>
        <v>10000</v>
      </c>
      <c r="Y7" s="284">
        <f>'C завтраками| Bed and breakfast'!S7</f>
        <v>10700</v>
      </c>
      <c r="Z7" s="284">
        <f>'C завтраками| Bed and breakfast'!T7</f>
        <v>10700</v>
      </c>
      <c r="AA7" s="284">
        <f>'C завтраками| Bed and breakfast'!U7</f>
        <v>11900</v>
      </c>
      <c r="AB7" s="284">
        <f>'C завтраками| Bed and breakfast'!V7</f>
        <v>11900</v>
      </c>
      <c r="AC7" s="284">
        <f>'C завтраками| Bed and breakfast'!W7</f>
        <v>10000</v>
      </c>
      <c r="AD7" s="284">
        <f>'C завтраками| Bed and breakfast'!X7</f>
        <v>10000</v>
      </c>
      <c r="AE7" s="284">
        <f>'C завтраками| Bed and breakfast'!Y7</f>
        <v>8600</v>
      </c>
      <c r="AF7" s="284">
        <f>'C завтраками| Bed and breakfast'!Z7</f>
        <v>8600</v>
      </c>
      <c r="AG7" s="284">
        <f>'C завтраками| Bed and breakfast'!AA7</f>
        <v>8600</v>
      </c>
      <c r="AH7" s="284">
        <f>'C завтраками| Bed and breakfast'!AB7</f>
        <v>8600</v>
      </c>
      <c r="AI7" s="284">
        <f>'C завтраками| Bed and breakfast'!AC7</f>
        <v>8600</v>
      </c>
      <c r="AJ7" s="284">
        <f>'C завтраками| Bed and breakfast'!AD7</f>
        <v>9300</v>
      </c>
      <c r="AK7" s="284">
        <f>'C завтраками| Bed and breakfast'!AE7</f>
        <v>9300</v>
      </c>
      <c r="AL7" s="284">
        <f>'C завтраками| Bed and breakfast'!AF7</f>
        <v>8600</v>
      </c>
      <c r="AM7" s="284">
        <f>'C завтраками| Bed and breakfast'!AG7</f>
        <v>10600</v>
      </c>
      <c r="AN7" s="284">
        <f>'C завтраками| Bed and breakfast'!AH7</f>
        <v>10600</v>
      </c>
      <c r="AO7" s="284">
        <f>'C завтраками| Bed and breakfast'!AI7</f>
        <v>10600</v>
      </c>
      <c r="AP7" s="284">
        <f>'C завтраками| Bed and breakfast'!AJ7</f>
        <v>10600</v>
      </c>
      <c r="AQ7" s="284">
        <f>'C завтраками| Bed and breakfast'!AK7</f>
        <v>10600</v>
      </c>
      <c r="AR7" s="284">
        <f>'C завтраками| Bed and breakfast'!AL7</f>
        <v>10600</v>
      </c>
      <c r="AS7" s="284">
        <f>'C завтраками| Bed and breakfast'!AM7</f>
        <v>8800</v>
      </c>
      <c r="AT7" s="284">
        <f>'C завтраками| Bed and breakfast'!AN7</f>
        <v>8800</v>
      </c>
      <c r="AU7" s="284">
        <f>'C завтраками| Bed and breakfast'!AO7</f>
        <v>8800</v>
      </c>
      <c r="AV7" s="284">
        <f>'C завтраками| Bed and breakfast'!AP7</f>
        <v>8800</v>
      </c>
      <c r="AW7" s="284">
        <f>'C завтраками| Bed and breakfast'!AQ7</f>
        <v>13100</v>
      </c>
    </row>
    <row r="8" spans="1:49" s="202" customFormat="1" ht="10.35" customHeight="1" x14ac:dyDescent="0.2">
      <c r="A8" s="269">
        <v>2</v>
      </c>
      <c r="B8" s="284" t="e">
        <f>'C завтраками| Bed and breakfast'!#REF!</f>
        <v>#REF!</v>
      </c>
      <c r="C8" s="284" t="e">
        <f>'C завтраками| Bed and breakfast'!#REF!</f>
        <v>#REF!</v>
      </c>
      <c r="D8" s="284" t="e">
        <f>'C завтраками| Bed and breakfast'!#REF!</f>
        <v>#REF!</v>
      </c>
      <c r="E8" s="284" t="e">
        <f>'C завтраками| Bed and breakfast'!#REF!</f>
        <v>#REF!</v>
      </c>
      <c r="F8" s="284" t="e">
        <f>'C завтраками| Bed and breakfast'!#REF!</f>
        <v>#REF!</v>
      </c>
      <c r="G8" s="284" t="e">
        <f>'C завтраками| Bed and breakfast'!#REF!</f>
        <v>#REF!</v>
      </c>
      <c r="H8" s="284">
        <f>'C завтраками| Bed and breakfast'!B8</f>
        <v>18600</v>
      </c>
      <c r="I8" s="284">
        <f>'C завтраками| Bed and breakfast'!C8</f>
        <v>18600</v>
      </c>
      <c r="J8" s="284">
        <f>'C завтраками| Bed and breakfast'!D8</f>
        <v>18600</v>
      </c>
      <c r="K8" s="284">
        <f>'C завтраками| Bed and breakfast'!E8</f>
        <v>16200</v>
      </c>
      <c r="L8" s="284">
        <f>'C завтраками| Bed and breakfast'!F8</f>
        <v>11900</v>
      </c>
      <c r="M8" s="284">
        <f>'C завтраками| Bed and breakfast'!G8</f>
        <v>12600</v>
      </c>
      <c r="N8" s="284">
        <f>'C завтраками| Bed and breakfast'!H8</f>
        <v>11900</v>
      </c>
      <c r="O8" s="284">
        <f>'C завтраками| Bed and breakfast'!I8</f>
        <v>13800</v>
      </c>
      <c r="P8" s="284">
        <f>'C завтраками| Bed and breakfast'!J8</f>
        <v>13800</v>
      </c>
      <c r="Q8" s="284">
        <f>'C завтраками| Bed and breakfast'!K8</f>
        <v>10500</v>
      </c>
      <c r="R8" s="284">
        <f>'C завтраками| Bed and breakfast'!L8</f>
        <v>10500</v>
      </c>
      <c r="S8" s="284">
        <f>'C завтраками| Bed and breakfast'!M8</f>
        <v>10500</v>
      </c>
      <c r="T8" s="284">
        <f>'C завтраками| Bed and breakfast'!N8</f>
        <v>11200</v>
      </c>
      <c r="U8" s="284">
        <f>'C завтраками| Bed and breakfast'!O8</f>
        <v>10500</v>
      </c>
      <c r="V8" s="284">
        <f>'C завтраками| Bed and breakfast'!P8</f>
        <v>11200</v>
      </c>
      <c r="W8" s="284">
        <f>'C завтраками| Bed and breakfast'!Q8</f>
        <v>11200</v>
      </c>
      <c r="X8" s="284">
        <f>'C завтраками| Bed and breakfast'!R8</f>
        <v>11900</v>
      </c>
      <c r="Y8" s="284">
        <f>'C завтраками| Bed and breakfast'!S8</f>
        <v>12600</v>
      </c>
      <c r="Z8" s="284">
        <f>'C завтраками| Bed and breakfast'!T8</f>
        <v>12600</v>
      </c>
      <c r="AA8" s="284">
        <f>'C завтраками| Bed and breakfast'!U8</f>
        <v>13800</v>
      </c>
      <c r="AB8" s="284">
        <f>'C завтраками| Bed and breakfast'!V8</f>
        <v>13800</v>
      </c>
      <c r="AC8" s="284">
        <f>'C завтраками| Bed and breakfast'!W8</f>
        <v>11900</v>
      </c>
      <c r="AD8" s="284">
        <f>'C завтраками| Bed and breakfast'!X8</f>
        <v>11900</v>
      </c>
      <c r="AE8" s="284">
        <f>'C завтраками| Bed and breakfast'!Y8</f>
        <v>10500</v>
      </c>
      <c r="AF8" s="284">
        <f>'C завтраками| Bed and breakfast'!Z8</f>
        <v>10500</v>
      </c>
      <c r="AG8" s="284">
        <f>'C завтраками| Bed and breakfast'!AA8</f>
        <v>10500</v>
      </c>
      <c r="AH8" s="284">
        <f>'C завтраками| Bed and breakfast'!AB8</f>
        <v>10500</v>
      </c>
      <c r="AI8" s="284">
        <f>'C завтраками| Bed and breakfast'!AC8</f>
        <v>10500</v>
      </c>
      <c r="AJ8" s="284">
        <f>'C завтраками| Bed and breakfast'!AD8</f>
        <v>11200</v>
      </c>
      <c r="AK8" s="284">
        <f>'C завтраками| Bed and breakfast'!AE8</f>
        <v>11200</v>
      </c>
      <c r="AL8" s="284">
        <f>'C завтраками| Bed and breakfast'!AF8</f>
        <v>10500</v>
      </c>
      <c r="AM8" s="284">
        <f>'C завтраками| Bed and breakfast'!AG8</f>
        <v>12500</v>
      </c>
      <c r="AN8" s="284">
        <f>'C завтраками| Bed and breakfast'!AH8</f>
        <v>12500</v>
      </c>
      <c r="AO8" s="284">
        <f>'C завтраками| Bed and breakfast'!AI8</f>
        <v>12500</v>
      </c>
      <c r="AP8" s="284">
        <f>'C завтраками| Bed and breakfast'!AJ8</f>
        <v>12500</v>
      </c>
      <c r="AQ8" s="284">
        <f>'C завтраками| Bed and breakfast'!AK8</f>
        <v>12500</v>
      </c>
      <c r="AR8" s="284">
        <f>'C завтраками| Bed and breakfast'!AL8</f>
        <v>12500</v>
      </c>
      <c r="AS8" s="284">
        <f>'C завтраками| Bed and breakfast'!AM8</f>
        <v>10700</v>
      </c>
      <c r="AT8" s="284">
        <f>'C завтраками| Bed and breakfast'!AN8</f>
        <v>10700</v>
      </c>
      <c r="AU8" s="284">
        <f>'C завтраками| Bed and breakfast'!AO8</f>
        <v>10700</v>
      </c>
      <c r="AV8" s="284">
        <f>'C завтраками| Bed and breakfast'!AP8</f>
        <v>10700</v>
      </c>
      <c r="AW8" s="284">
        <f>'C завтраками| Bed and breakfast'!AQ8</f>
        <v>15000</v>
      </c>
    </row>
    <row r="9" spans="1:49" s="202" customFormat="1" ht="10.35" customHeight="1" x14ac:dyDescent="0.2">
      <c r="A9" s="73" t="s">
        <v>145</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row>
    <row r="10" spans="1:49" s="202" customFormat="1" ht="10.35" customHeight="1" x14ac:dyDescent="0.2">
      <c r="A10" s="269">
        <v>1</v>
      </c>
      <c r="B10" s="284" t="e">
        <f>'C завтраками| Bed and breakfast'!#REF!</f>
        <v>#REF!</v>
      </c>
      <c r="C10" s="284" t="e">
        <f>'C завтраками| Bed and breakfast'!#REF!</f>
        <v>#REF!</v>
      </c>
      <c r="D10" s="284" t="e">
        <f>'C завтраками| Bed and breakfast'!#REF!</f>
        <v>#REF!</v>
      </c>
      <c r="E10" s="284" t="e">
        <f>'C завтраками| Bed and breakfast'!#REF!</f>
        <v>#REF!</v>
      </c>
      <c r="F10" s="284" t="e">
        <f>'C завтраками| Bed and breakfast'!#REF!</f>
        <v>#REF!</v>
      </c>
      <c r="G10" s="284" t="e">
        <f>'C завтраками| Bed and breakfast'!#REF!</f>
        <v>#REF!</v>
      </c>
      <c r="H10" s="284">
        <f>'C завтраками| Bed and breakfast'!B10</f>
        <v>18700</v>
      </c>
      <c r="I10" s="284">
        <f>'C завтраками| Bed and breakfast'!C10</f>
        <v>18700</v>
      </c>
      <c r="J10" s="284">
        <f>'C завтраками| Bed and breakfast'!D10</f>
        <v>18700</v>
      </c>
      <c r="K10" s="284">
        <f>'C завтраками| Bed and breakfast'!E10</f>
        <v>16300</v>
      </c>
      <c r="L10" s="284">
        <f>'C завтраками| Bed and breakfast'!F10</f>
        <v>12000</v>
      </c>
      <c r="M10" s="284">
        <f>'C завтраками| Bed and breakfast'!G10</f>
        <v>12700</v>
      </c>
      <c r="N10" s="284">
        <f>'C завтраками| Bed and breakfast'!H10</f>
        <v>12000</v>
      </c>
      <c r="O10" s="284">
        <f>'C завтраками| Bed and breakfast'!I10</f>
        <v>13900</v>
      </c>
      <c r="P10" s="284">
        <f>'C завтраками| Bed and breakfast'!J10</f>
        <v>13900</v>
      </c>
      <c r="Q10" s="284">
        <f>'C завтраками| Bed and breakfast'!K10</f>
        <v>10600</v>
      </c>
      <c r="R10" s="284">
        <f>'C завтраками| Bed and breakfast'!L10</f>
        <v>10600</v>
      </c>
      <c r="S10" s="284">
        <f>'C завтраками| Bed and breakfast'!M10</f>
        <v>10600</v>
      </c>
      <c r="T10" s="284">
        <f>'C завтраками| Bed and breakfast'!N10</f>
        <v>11300</v>
      </c>
      <c r="U10" s="284">
        <f>'C завтраками| Bed and breakfast'!O10</f>
        <v>10600</v>
      </c>
      <c r="V10" s="284">
        <f>'C завтраками| Bed and breakfast'!P10</f>
        <v>11300</v>
      </c>
      <c r="W10" s="284">
        <f>'C завтраками| Bed and breakfast'!Q10</f>
        <v>11300</v>
      </c>
      <c r="X10" s="284">
        <f>'C завтраками| Bed and breakfast'!R10</f>
        <v>12000</v>
      </c>
      <c r="Y10" s="284">
        <f>'C завтраками| Bed and breakfast'!S10</f>
        <v>12700</v>
      </c>
      <c r="Z10" s="284">
        <f>'C завтраками| Bed and breakfast'!T10</f>
        <v>12700</v>
      </c>
      <c r="AA10" s="284">
        <f>'C завтраками| Bed and breakfast'!U10</f>
        <v>13900</v>
      </c>
      <c r="AB10" s="284">
        <f>'C завтраками| Bed and breakfast'!V10</f>
        <v>13900</v>
      </c>
      <c r="AC10" s="284">
        <f>'C завтраками| Bed and breakfast'!W10</f>
        <v>12000</v>
      </c>
      <c r="AD10" s="284">
        <f>'C завтраками| Bed and breakfast'!X10</f>
        <v>12000</v>
      </c>
      <c r="AE10" s="284">
        <f>'C завтраками| Bed and breakfast'!Y10</f>
        <v>10600</v>
      </c>
      <c r="AF10" s="284">
        <f>'C завтраками| Bed and breakfast'!Z10</f>
        <v>10600</v>
      </c>
      <c r="AG10" s="284">
        <f>'C завтраками| Bed and breakfast'!AA10</f>
        <v>10600</v>
      </c>
      <c r="AH10" s="284">
        <f>'C завтраками| Bed and breakfast'!AB10</f>
        <v>10600</v>
      </c>
      <c r="AI10" s="284">
        <f>'C завтраками| Bed and breakfast'!AC10</f>
        <v>10600</v>
      </c>
      <c r="AJ10" s="284">
        <f>'C завтраками| Bed and breakfast'!AD10</f>
        <v>11300</v>
      </c>
      <c r="AK10" s="284">
        <f>'C завтраками| Bed and breakfast'!AE10</f>
        <v>11300</v>
      </c>
      <c r="AL10" s="284">
        <f>'C завтраками| Bed and breakfast'!AF10</f>
        <v>10600</v>
      </c>
      <c r="AM10" s="284">
        <f>'C завтраками| Bed and breakfast'!AG10</f>
        <v>13600</v>
      </c>
      <c r="AN10" s="284">
        <f>'C завтраками| Bed and breakfast'!AH10</f>
        <v>13600</v>
      </c>
      <c r="AO10" s="284">
        <f>'C завтраками| Bed and breakfast'!AI10</f>
        <v>13600</v>
      </c>
      <c r="AP10" s="284">
        <f>'C завтраками| Bed and breakfast'!AJ10</f>
        <v>13600</v>
      </c>
      <c r="AQ10" s="284">
        <f>'C завтраками| Bed and breakfast'!AK10</f>
        <v>13600</v>
      </c>
      <c r="AR10" s="284">
        <f>'C завтраками| Bed and breakfast'!AL10</f>
        <v>13600</v>
      </c>
      <c r="AS10" s="284">
        <f>'C завтраками| Bed and breakfast'!AM10</f>
        <v>11800</v>
      </c>
      <c r="AT10" s="284">
        <f>'C завтраками| Bed and breakfast'!AN10</f>
        <v>11800</v>
      </c>
      <c r="AU10" s="284">
        <f>'C завтраками| Bed and breakfast'!AO10</f>
        <v>11800</v>
      </c>
      <c r="AV10" s="284">
        <f>'C завтраками| Bed and breakfast'!AP10</f>
        <v>11800</v>
      </c>
      <c r="AW10" s="284">
        <f>'C завтраками| Bed and breakfast'!AQ10</f>
        <v>16100</v>
      </c>
    </row>
    <row r="11" spans="1:49" s="202" customFormat="1" ht="10.35" customHeight="1" x14ac:dyDescent="0.2">
      <c r="A11" s="269">
        <v>2</v>
      </c>
      <c r="B11" s="284" t="e">
        <f>'C завтраками| Bed and breakfast'!#REF!</f>
        <v>#REF!</v>
      </c>
      <c r="C11" s="284" t="e">
        <f>'C завтраками| Bed and breakfast'!#REF!</f>
        <v>#REF!</v>
      </c>
      <c r="D11" s="284" t="e">
        <f>'C завтраками| Bed and breakfast'!#REF!</f>
        <v>#REF!</v>
      </c>
      <c r="E11" s="284" t="e">
        <f>'C завтраками| Bed and breakfast'!#REF!</f>
        <v>#REF!</v>
      </c>
      <c r="F11" s="284" t="e">
        <f>'C завтраками| Bed and breakfast'!#REF!</f>
        <v>#REF!</v>
      </c>
      <c r="G11" s="284" t="e">
        <f>'C завтраками| Bed and breakfast'!#REF!</f>
        <v>#REF!</v>
      </c>
      <c r="H11" s="284">
        <f>'C завтраками| Bed and breakfast'!B11</f>
        <v>20600</v>
      </c>
      <c r="I11" s="284">
        <f>'C завтраками| Bed and breakfast'!C11</f>
        <v>20600</v>
      </c>
      <c r="J11" s="284">
        <f>'C завтраками| Bed and breakfast'!D11</f>
        <v>20600</v>
      </c>
      <c r="K11" s="284">
        <f>'C завтраками| Bed and breakfast'!E11</f>
        <v>18200</v>
      </c>
      <c r="L11" s="284">
        <f>'C завтраками| Bed and breakfast'!F11</f>
        <v>13900</v>
      </c>
      <c r="M11" s="284">
        <f>'C завтраками| Bed and breakfast'!G11</f>
        <v>14600</v>
      </c>
      <c r="N11" s="284">
        <f>'C завтраками| Bed and breakfast'!H11</f>
        <v>13900</v>
      </c>
      <c r="O11" s="284">
        <f>'C завтраками| Bed and breakfast'!I11</f>
        <v>15800</v>
      </c>
      <c r="P11" s="284">
        <f>'C завтраками| Bed and breakfast'!J11</f>
        <v>15800</v>
      </c>
      <c r="Q11" s="284">
        <f>'C завтраками| Bed and breakfast'!K11</f>
        <v>12500</v>
      </c>
      <c r="R11" s="284">
        <f>'C завтраками| Bed and breakfast'!L11</f>
        <v>12500</v>
      </c>
      <c r="S11" s="284">
        <f>'C завтраками| Bed and breakfast'!M11</f>
        <v>12500</v>
      </c>
      <c r="T11" s="284">
        <f>'C завтраками| Bed and breakfast'!N11</f>
        <v>13200</v>
      </c>
      <c r="U11" s="284">
        <f>'C завтраками| Bed and breakfast'!O11</f>
        <v>12500</v>
      </c>
      <c r="V11" s="284">
        <f>'C завтраками| Bed and breakfast'!P11</f>
        <v>13200</v>
      </c>
      <c r="W11" s="284">
        <f>'C завтраками| Bed and breakfast'!Q11</f>
        <v>13200</v>
      </c>
      <c r="X11" s="284">
        <f>'C завтраками| Bed and breakfast'!R11</f>
        <v>13900</v>
      </c>
      <c r="Y11" s="284">
        <f>'C завтраками| Bed and breakfast'!S11</f>
        <v>14600</v>
      </c>
      <c r="Z11" s="284">
        <f>'C завтраками| Bed and breakfast'!T11</f>
        <v>14600</v>
      </c>
      <c r="AA11" s="284">
        <f>'C завтраками| Bed and breakfast'!U11</f>
        <v>15800</v>
      </c>
      <c r="AB11" s="284">
        <f>'C завтраками| Bed and breakfast'!V11</f>
        <v>15800</v>
      </c>
      <c r="AC11" s="284">
        <f>'C завтраками| Bed and breakfast'!W11</f>
        <v>13900</v>
      </c>
      <c r="AD11" s="284">
        <f>'C завтраками| Bed and breakfast'!X11</f>
        <v>13900</v>
      </c>
      <c r="AE11" s="284">
        <f>'C завтраками| Bed and breakfast'!Y11</f>
        <v>12500</v>
      </c>
      <c r="AF11" s="284">
        <f>'C завтраками| Bed and breakfast'!Z11</f>
        <v>12500</v>
      </c>
      <c r="AG11" s="284">
        <f>'C завтраками| Bed and breakfast'!AA11</f>
        <v>12500</v>
      </c>
      <c r="AH11" s="284">
        <f>'C завтраками| Bed and breakfast'!AB11</f>
        <v>12500</v>
      </c>
      <c r="AI11" s="284">
        <f>'C завтраками| Bed and breakfast'!AC11</f>
        <v>12500</v>
      </c>
      <c r="AJ11" s="284">
        <f>'C завтраками| Bed and breakfast'!AD11</f>
        <v>13200</v>
      </c>
      <c r="AK11" s="284">
        <f>'C завтраками| Bed and breakfast'!AE11</f>
        <v>13200</v>
      </c>
      <c r="AL11" s="284">
        <f>'C завтраками| Bed and breakfast'!AF11</f>
        <v>12500</v>
      </c>
      <c r="AM11" s="284">
        <f>'C завтраками| Bed and breakfast'!AG11</f>
        <v>15500</v>
      </c>
      <c r="AN11" s="284">
        <f>'C завтраками| Bed and breakfast'!AH11</f>
        <v>15500</v>
      </c>
      <c r="AO11" s="284">
        <f>'C завтраками| Bed and breakfast'!AI11</f>
        <v>15500</v>
      </c>
      <c r="AP11" s="284">
        <f>'C завтраками| Bed and breakfast'!AJ11</f>
        <v>15500</v>
      </c>
      <c r="AQ11" s="284">
        <f>'C завтраками| Bed and breakfast'!AK11</f>
        <v>15500</v>
      </c>
      <c r="AR11" s="284">
        <f>'C завтраками| Bed and breakfast'!AL11</f>
        <v>15500</v>
      </c>
      <c r="AS11" s="284">
        <f>'C завтраками| Bed and breakfast'!AM11</f>
        <v>13700</v>
      </c>
      <c r="AT11" s="284">
        <f>'C завтраками| Bed and breakfast'!AN11</f>
        <v>13700</v>
      </c>
      <c r="AU11" s="284">
        <f>'C завтраками| Bed and breakfast'!AO11</f>
        <v>13700</v>
      </c>
      <c r="AV11" s="284">
        <f>'C завтраками| Bed and breakfast'!AP11</f>
        <v>13700</v>
      </c>
      <c r="AW11" s="284">
        <f>'C завтраками| Bed and breakfast'!AQ11</f>
        <v>18000</v>
      </c>
    </row>
    <row r="12" spans="1:49" s="202" customFormat="1" ht="10.35" customHeight="1" x14ac:dyDescent="0.2">
      <c r="A12" s="86" t="s">
        <v>134</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row>
    <row r="13" spans="1:49" s="202" customFormat="1" ht="10.35" customHeight="1" x14ac:dyDescent="0.2">
      <c r="A13" s="274">
        <v>1</v>
      </c>
      <c r="B13" s="284" t="e">
        <f>'C завтраками| Bed and breakfast'!#REF!</f>
        <v>#REF!</v>
      </c>
      <c r="C13" s="284" t="e">
        <f>'C завтраками| Bed and breakfast'!#REF!</f>
        <v>#REF!</v>
      </c>
      <c r="D13" s="284" t="e">
        <f>'C завтраками| Bed and breakfast'!#REF!</f>
        <v>#REF!</v>
      </c>
      <c r="E13" s="284" t="e">
        <f>'C завтраками| Bed and breakfast'!#REF!</f>
        <v>#REF!</v>
      </c>
      <c r="F13" s="284" t="e">
        <f>'C завтраками| Bed and breakfast'!#REF!</f>
        <v>#REF!</v>
      </c>
      <c r="G13" s="284" t="e">
        <f>'C завтраками| Bed and breakfast'!#REF!</f>
        <v>#REF!</v>
      </c>
      <c r="H13" s="284">
        <f>'C завтраками| Bed and breakfast'!B13</f>
        <v>25700</v>
      </c>
      <c r="I13" s="284">
        <f>'C завтраками| Bed and breakfast'!C13</f>
        <v>25700</v>
      </c>
      <c r="J13" s="284">
        <f>'C завтраками| Bed and breakfast'!D13</f>
        <v>25700</v>
      </c>
      <c r="K13" s="284">
        <f>'C завтраками| Bed and breakfast'!E13</f>
        <v>23300</v>
      </c>
      <c r="L13" s="284">
        <f>'C завтраками| Bed and breakfast'!F13</f>
        <v>19000</v>
      </c>
      <c r="M13" s="284">
        <f>'C завтраками| Bed and breakfast'!G13</f>
        <v>19700</v>
      </c>
      <c r="N13" s="284">
        <f>'C завтраками| Bed and breakfast'!H13</f>
        <v>19000</v>
      </c>
      <c r="O13" s="284">
        <f>'C завтраками| Bed and breakfast'!I13</f>
        <v>20900</v>
      </c>
      <c r="P13" s="284">
        <f>'C завтраками| Bed and breakfast'!J13</f>
        <v>20900</v>
      </c>
      <c r="Q13" s="284">
        <f>'C завтраками| Bed and breakfast'!K13</f>
        <v>17600</v>
      </c>
      <c r="R13" s="284">
        <f>'C завтраками| Bed and breakfast'!L13</f>
        <v>17600</v>
      </c>
      <c r="S13" s="284">
        <f>'C завтраками| Bed and breakfast'!M13</f>
        <v>17600</v>
      </c>
      <c r="T13" s="284">
        <f>'C завтраками| Bed and breakfast'!N13</f>
        <v>18300</v>
      </c>
      <c r="U13" s="284">
        <f>'C завтраками| Bed and breakfast'!O13</f>
        <v>17600</v>
      </c>
      <c r="V13" s="284">
        <f>'C завтраками| Bed and breakfast'!P13</f>
        <v>18300</v>
      </c>
      <c r="W13" s="284">
        <f>'C завтраками| Bed and breakfast'!Q13</f>
        <v>18300</v>
      </c>
      <c r="X13" s="284">
        <f>'C завтраками| Bed and breakfast'!R13</f>
        <v>19000</v>
      </c>
      <c r="Y13" s="284">
        <f>'C завтраками| Bed and breakfast'!S13</f>
        <v>19700</v>
      </c>
      <c r="Z13" s="284">
        <f>'C завтраками| Bed and breakfast'!T13</f>
        <v>19700</v>
      </c>
      <c r="AA13" s="284">
        <f>'C завтраками| Bed and breakfast'!U13</f>
        <v>20900</v>
      </c>
      <c r="AB13" s="284">
        <f>'C завтраками| Bed and breakfast'!V13</f>
        <v>20900</v>
      </c>
      <c r="AC13" s="284">
        <f>'C завтраками| Bed and breakfast'!W13</f>
        <v>19000</v>
      </c>
      <c r="AD13" s="284">
        <f>'C завтраками| Bed and breakfast'!X13</f>
        <v>19000</v>
      </c>
      <c r="AE13" s="284">
        <f>'C завтраками| Bed and breakfast'!Y13</f>
        <v>17600</v>
      </c>
      <c r="AF13" s="284">
        <f>'C завтраками| Bed and breakfast'!Z13</f>
        <v>17600</v>
      </c>
      <c r="AG13" s="284">
        <f>'C завтраками| Bed and breakfast'!AA13</f>
        <v>17600</v>
      </c>
      <c r="AH13" s="284">
        <f>'C завтраками| Bed and breakfast'!AB13</f>
        <v>17600</v>
      </c>
      <c r="AI13" s="284">
        <f>'C завтраками| Bed and breakfast'!AC13</f>
        <v>17600</v>
      </c>
      <c r="AJ13" s="284">
        <f>'C завтраками| Bed and breakfast'!AD13</f>
        <v>18300</v>
      </c>
      <c r="AK13" s="284">
        <f>'C завтраками| Bed and breakfast'!AE13</f>
        <v>18300</v>
      </c>
      <c r="AL13" s="284">
        <f>'C завтраками| Bed and breakfast'!AF13</f>
        <v>17600</v>
      </c>
      <c r="AM13" s="284">
        <f>'C завтраками| Bed and breakfast'!AG13</f>
        <v>19600</v>
      </c>
      <c r="AN13" s="284">
        <f>'C завтраками| Bed and breakfast'!AH13</f>
        <v>19600</v>
      </c>
      <c r="AO13" s="284">
        <f>'C завтраками| Bed and breakfast'!AI13</f>
        <v>19600</v>
      </c>
      <c r="AP13" s="284">
        <f>'C завтраками| Bed and breakfast'!AJ13</f>
        <v>19600</v>
      </c>
      <c r="AQ13" s="284">
        <f>'C завтраками| Bed and breakfast'!AK13</f>
        <v>19600</v>
      </c>
      <c r="AR13" s="284">
        <f>'C завтраками| Bed and breakfast'!AL13</f>
        <v>19600</v>
      </c>
      <c r="AS13" s="284">
        <f>'C завтраками| Bed and breakfast'!AM13</f>
        <v>17800</v>
      </c>
      <c r="AT13" s="284">
        <f>'C завтраками| Bed and breakfast'!AN13</f>
        <v>17800</v>
      </c>
      <c r="AU13" s="284">
        <f>'C завтраками| Bed and breakfast'!AO13</f>
        <v>17800</v>
      </c>
      <c r="AV13" s="284">
        <f>'C завтраками| Bed and breakfast'!AP13</f>
        <v>17800</v>
      </c>
      <c r="AW13" s="284">
        <f>'C завтраками| Bed and breakfast'!AQ13</f>
        <v>22100</v>
      </c>
    </row>
    <row r="14" spans="1:49" s="202" customFormat="1" ht="10.35" customHeight="1" x14ac:dyDescent="0.2">
      <c r="A14" s="274">
        <v>2</v>
      </c>
      <c r="B14" s="284" t="e">
        <f>'C завтраками| Bed and breakfast'!#REF!</f>
        <v>#REF!</v>
      </c>
      <c r="C14" s="284" t="e">
        <f>'C завтраками| Bed and breakfast'!#REF!</f>
        <v>#REF!</v>
      </c>
      <c r="D14" s="284" t="e">
        <f>'C завтраками| Bed and breakfast'!#REF!</f>
        <v>#REF!</v>
      </c>
      <c r="E14" s="284" t="e">
        <f>'C завтраками| Bed and breakfast'!#REF!</f>
        <v>#REF!</v>
      </c>
      <c r="F14" s="284" t="e">
        <f>'C завтраками| Bed and breakfast'!#REF!</f>
        <v>#REF!</v>
      </c>
      <c r="G14" s="284" t="e">
        <f>'C завтраками| Bed and breakfast'!#REF!</f>
        <v>#REF!</v>
      </c>
      <c r="H14" s="284">
        <f>'C завтраками| Bed and breakfast'!B14</f>
        <v>27600</v>
      </c>
      <c r="I14" s="284">
        <f>'C завтраками| Bed and breakfast'!C14</f>
        <v>27600</v>
      </c>
      <c r="J14" s="284">
        <f>'C завтраками| Bed and breakfast'!D14</f>
        <v>27600</v>
      </c>
      <c r="K14" s="284">
        <f>'C завтраками| Bed and breakfast'!E14</f>
        <v>25200</v>
      </c>
      <c r="L14" s="284">
        <f>'C завтраками| Bed and breakfast'!F14</f>
        <v>20900</v>
      </c>
      <c r="M14" s="284">
        <f>'C завтраками| Bed and breakfast'!G14</f>
        <v>21600</v>
      </c>
      <c r="N14" s="284">
        <f>'C завтраками| Bed and breakfast'!H14</f>
        <v>20900</v>
      </c>
      <c r="O14" s="284">
        <f>'C завтраками| Bed and breakfast'!I14</f>
        <v>22800</v>
      </c>
      <c r="P14" s="284">
        <f>'C завтраками| Bed and breakfast'!J14</f>
        <v>22800</v>
      </c>
      <c r="Q14" s="284">
        <f>'C завтраками| Bed and breakfast'!K14</f>
        <v>19500</v>
      </c>
      <c r="R14" s="284">
        <f>'C завтраками| Bed and breakfast'!L14</f>
        <v>19500</v>
      </c>
      <c r="S14" s="284">
        <f>'C завтраками| Bed and breakfast'!M14</f>
        <v>19500</v>
      </c>
      <c r="T14" s="284">
        <f>'C завтраками| Bed and breakfast'!N14</f>
        <v>20200</v>
      </c>
      <c r="U14" s="284">
        <f>'C завтраками| Bed and breakfast'!O14</f>
        <v>19500</v>
      </c>
      <c r="V14" s="284">
        <f>'C завтраками| Bed and breakfast'!P14</f>
        <v>20200</v>
      </c>
      <c r="W14" s="284">
        <f>'C завтраками| Bed and breakfast'!Q14</f>
        <v>20200</v>
      </c>
      <c r="X14" s="284">
        <f>'C завтраками| Bed and breakfast'!R14</f>
        <v>20900</v>
      </c>
      <c r="Y14" s="284">
        <f>'C завтраками| Bed and breakfast'!S14</f>
        <v>21600</v>
      </c>
      <c r="Z14" s="284">
        <f>'C завтраками| Bed and breakfast'!T14</f>
        <v>21600</v>
      </c>
      <c r="AA14" s="284">
        <f>'C завтраками| Bed and breakfast'!U14</f>
        <v>22800</v>
      </c>
      <c r="AB14" s="284">
        <f>'C завтраками| Bed and breakfast'!V14</f>
        <v>22800</v>
      </c>
      <c r="AC14" s="284">
        <f>'C завтраками| Bed and breakfast'!W14</f>
        <v>20900</v>
      </c>
      <c r="AD14" s="284">
        <f>'C завтраками| Bed and breakfast'!X14</f>
        <v>20900</v>
      </c>
      <c r="AE14" s="284">
        <f>'C завтраками| Bed and breakfast'!Y14</f>
        <v>19500</v>
      </c>
      <c r="AF14" s="284">
        <f>'C завтраками| Bed and breakfast'!Z14</f>
        <v>19500</v>
      </c>
      <c r="AG14" s="284">
        <f>'C завтраками| Bed and breakfast'!AA14</f>
        <v>19500</v>
      </c>
      <c r="AH14" s="284">
        <f>'C завтраками| Bed and breakfast'!AB14</f>
        <v>19500</v>
      </c>
      <c r="AI14" s="284">
        <f>'C завтраками| Bed and breakfast'!AC14</f>
        <v>19500</v>
      </c>
      <c r="AJ14" s="284">
        <f>'C завтраками| Bed and breakfast'!AD14</f>
        <v>20200</v>
      </c>
      <c r="AK14" s="284">
        <f>'C завтраками| Bed and breakfast'!AE14</f>
        <v>20200</v>
      </c>
      <c r="AL14" s="284">
        <f>'C завтраками| Bed and breakfast'!AF14</f>
        <v>19500</v>
      </c>
      <c r="AM14" s="284">
        <f>'C завтраками| Bed and breakfast'!AG14</f>
        <v>21500</v>
      </c>
      <c r="AN14" s="284">
        <f>'C завтраками| Bed and breakfast'!AH14</f>
        <v>21500</v>
      </c>
      <c r="AO14" s="284">
        <f>'C завтраками| Bed and breakfast'!AI14</f>
        <v>21500</v>
      </c>
      <c r="AP14" s="284">
        <f>'C завтраками| Bed and breakfast'!AJ14</f>
        <v>21500</v>
      </c>
      <c r="AQ14" s="284">
        <f>'C завтраками| Bed and breakfast'!AK14</f>
        <v>21500</v>
      </c>
      <c r="AR14" s="284">
        <f>'C завтраками| Bed and breakfast'!AL14</f>
        <v>21500</v>
      </c>
      <c r="AS14" s="284">
        <f>'C завтраками| Bed and breakfast'!AM14</f>
        <v>19700</v>
      </c>
      <c r="AT14" s="284">
        <f>'C завтраками| Bed and breakfast'!AN14</f>
        <v>19700</v>
      </c>
      <c r="AU14" s="284">
        <f>'C завтраками| Bed and breakfast'!AO14</f>
        <v>19700</v>
      </c>
      <c r="AV14" s="284">
        <f>'C завтраками| Bed and breakfast'!AP14</f>
        <v>19700</v>
      </c>
      <c r="AW14" s="284">
        <f>'C завтраками| Bed and breakfast'!AQ14</f>
        <v>24000</v>
      </c>
    </row>
    <row r="15" spans="1:49" s="202" customFormat="1" ht="10.35" customHeight="1" x14ac:dyDescent="0.2">
      <c r="A15" s="86" t="s">
        <v>136</v>
      </c>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row>
    <row r="16" spans="1:49" s="202" customFormat="1" ht="10.35" customHeight="1" x14ac:dyDescent="0.2">
      <c r="A16" s="274">
        <v>1</v>
      </c>
      <c r="B16" s="284" t="e">
        <f>'C завтраками| Bed and breakfast'!#REF!</f>
        <v>#REF!</v>
      </c>
      <c r="C16" s="284" t="e">
        <f>'C завтраками| Bed and breakfast'!#REF!</f>
        <v>#REF!</v>
      </c>
      <c r="D16" s="284" t="e">
        <f>'C завтраками| Bed and breakfast'!#REF!</f>
        <v>#REF!</v>
      </c>
      <c r="E16" s="284" t="e">
        <f>'C завтраками| Bed and breakfast'!#REF!</f>
        <v>#REF!</v>
      </c>
      <c r="F16" s="284" t="e">
        <f>'C завтраками| Bed and breakfast'!#REF!</f>
        <v>#REF!</v>
      </c>
      <c r="G16" s="284" t="e">
        <f>'C завтраками| Bed and breakfast'!#REF!</f>
        <v>#REF!</v>
      </c>
      <c r="H16" s="284">
        <f>'C завтраками| Bed and breakfast'!B16</f>
        <v>30700</v>
      </c>
      <c r="I16" s="284">
        <f>'C завтраками| Bed and breakfast'!C16</f>
        <v>30700</v>
      </c>
      <c r="J16" s="284">
        <f>'C завтраками| Bed and breakfast'!D16</f>
        <v>30700</v>
      </c>
      <c r="K16" s="284">
        <f>'C завтраками| Bed and breakfast'!E16</f>
        <v>28300</v>
      </c>
      <c r="L16" s="284">
        <f>'C завтраками| Bed and breakfast'!F16</f>
        <v>24000</v>
      </c>
      <c r="M16" s="284">
        <f>'C завтраками| Bed and breakfast'!G16</f>
        <v>24700</v>
      </c>
      <c r="N16" s="284">
        <f>'C завтраками| Bed and breakfast'!H16</f>
        <v>24000</v>
      </c>
      <c r="O16" s="284">
        <f>'C завтраками| Bed and breakfast'!I16</f>
        <v>25900</v>
      </c>
      <c r="P16" s="284">
        <f>'C завтраками| Bed and breakfast'!J16</f>
        <v>25900</v>
      </c>
      <c r="Q16" s="284">
        <f>'C завтраками| Bed and breakfast'!K16</f>
        <v>22600</v>
      </c>
      <c r="R16" s="284">
        <f>'C завтраками| Bed and breakfast'!L16</f>
        <v>22600</v>
      </c>
      <c r="S16" s="284">
        <f>'C завтраками| Bed and breakfast'!M16</f>
        <v>22600</v>
      </c>
      <c r="T16" s="284">
        <f>'C завтраками| Bed and breakfast'!N16</f>
        <v>23300</v>
      </c>
      <c r="U16" s="284">
        <f>'C завтраками| Bed and breakfast'!O16</f>
        <v>22600</v>
      </c>
      <c r="V16" s="284">
        <f>'C завтраками| Bed and breakfast'!P16</f>
        <v>23300</v>
      </c>
      <c r="W16" s="284">
        <f>'C завтраками| Bed and breakfast'!Q16</f>
        <v>23300</v>
      </c>
      <c r="X16" s="284">
        <f>'C завтраками| Bed and breakfast'!R16</f>
        <v>24000</v>
      </c>
      <c r="Y16" s="284">
        <f>'C завтраками| Bed and breakfast'!S16</f>
        <v>24700</v>
      </c>
      <c r="Z16" s="284">
        <f>'C завтраками| Bed and breakfast'!T16</f>
        <v>24700</v>
      </c>
      <c r="AA16" s="284">
        <f>'C завтраками| Bed and breakfast'!U16</f>
        <v>25900</v>
      </c>
      <c r="AB16" s="284">
        <f>'C завтраками| Bed and breakfast'!V16</f>
        <v>25900</v>
      </c>
      <c r="AC16" s="284">
        <f>'C завтраками| Bed and breakfast'!W16</f>
        <v>24000</v>
      </c>
      <c r="AD16" s="284">
        <f>'C завтраками| Bed and breakfast'!X16</f>
        <v>24000</v>
      </c>
      <c r="AE16" s="284">
        <f>'C завтраками| Bed and breakfast'!Y16</f>
        <v>22600</v>
      </c>
      <c r="AF16" s="284">
        <f>'C завтраками| Bed and breakfast'!Z16</f>
        <v>22600</v>
      </c>
      <c r="AG16" s="284">
        <f>'C завтраками| Bed and breakfast'!AA16</f>
        <v>22600</v>
      </c>
      <c r="AH16" s="284">
        <f>'C завтраками| Bed and breakfast'!AB16</f>
        <v>22600</v>
      </c>
      <c r="AI16" s="284">
        <f>'C завтраками| Bed and breakfast'!AC16</f>
        <v>22600</v>
      </c>
      <c r="AJ16" s="284">
        <f>'C завтраками| Bed and breakfast'!AD16</f>
        <v>23300</v>
      </c>
      <c r="AK16" s="284">
        <f>'C завтраками| Bed and breakfast'!AE16</f>
        <v>23300</v>
      </c>
      <c r="AL16" s="284">
        <f>'C завтраками| Bed and breakfast'!AF16</f>
        <v>22600</v>
      </c>
      <c r="AM16" s="284">
        <f>'C завтраками| Bed and breakfast'!AG16</f>
        <v>24600</v>
      </c>
      <c r="AN16" s="284">
        <f>'C завтраками| Bed and breakfast'!AH16</f>
        <v>24600</v>
      </c>
      <c r="AO16" s="284">
        <f>'C завтраками| Bed and breakfast'!AI16</f>
        <v>24600</v>
      </c>
      <c r="AP16" s="284">
        <f>'C завтраками| Bed and breakfast'!AJ16</f>
        <v>24600</v>
      </c>
      <c r="AQ16" s="284">
        <f>'C завтраками| Bed and breakfast'!AK16</f>
        <v>24600</v>
      </c>
      <c r="AR16" s="284">
        <f>'C завтраками| Bed and breakfast'!AL16</f>
        <v>24600</v>
      </c>
      <c r="AS16" s="284">
        <f>'C завтраками| Bed and breakfast'!AM16</f>
        <v>22800</v>
      </c>
      <c r="AT16" s="284">
        <f>'C завтраками| Bed and breakfast'!AN16</f>
        <v>22800</v>
      </c>
      <c r="AU16" s="284">
        <f>'C завтраками| Bed and breakfast'!AO16</f>
        <v>22800</v>
      </c>
      <c r="AV16" s="284">
        <f>'C завтраками| Bed and breakfast'!AP16</f>
        <v>22800</v>
      </c>
      <c r="AW16" s="284">
        <f>'C завтраками| Bed and breakfast'!AQ16</f>
        <v>27100</v>
      </c>
    </row>
    <row r="17" spans="1:49" s="202" customFormat="1" ht="10.35" customHeight="1" x14ac:dyDescent="0.2">
      <c r="A17" s="274">
        <v>2</v>
      </c>
      <c r="B17" s="284" t="e">
        <f>'C завтраками| Bed and breakfast'!#REF!</f>
        <v>#REF!</v>
      </c>
      <c r="C17" s="284" t="e">
        <f>'C завтраками| Bed and breakfast'!#REF!</f>
        <v>#REF!</v>
      </c>
      <c r="D17" s="284" t="e">
        <f>'C завтраками| Bed and breakfast'!#REF!</f>
        <v>#REF!</v>
      </c>
      <c r="E17" s="284" t="e">
        <f>'C завтраками| Bed and breakfast'!#REF!</f>
        <v>#REF!</v>
      </c>
      <c r="F17" s="284" t="e">
        <f>'C завтраками| Bed and breakfast'!#REF!</f>
        <v>#REF!</v>
      </c>
      <c r="G17" s="284" t="e">
        <f>'C завтраками| Bed and breakfast'!#REF!</f>
        <v>#REF!</v>
      </c>
      <c r="H17" s="284">
        <f>'C завтраками| Bed and breakfast'!B17</f>
        <v>32600</v>
      </c>
      <c r="I17" s="284">
        <f>'C завтраками| Bed and breakfast'!C17</f>
        <v>32600</v>
      </c>
      <c r="J17" s="284">
        <f>'C завтраками| Bed and breakfast'!D17</f>
        <v>32600</v>
      </c>
      <c r="K17" s="284">
        <f>'C завтраками| Bed and breakfast'!E17</f>
        <v>30200</v>
      </c>
      <c r="L17" s="284">
        <f>'C завтраками| Bed and breakfast'!F17</f>
        <v>25900</v>
      </c>
      <c r="M17" s="284">
        <f>'C завтраками| Bed and breakfast'!G17</f>
        <v>26600</v>
      </c>
      <c r="N17" s="284">
        <f>'C завтраками| Bed and breakfast'!H17</f>
        <v>25900</v>
      </c>
      <c r="O17" s="284">
        <f>'C завтраками| Bed and breakfast'!I17</f>
        <v>27800</v>
      </c>
      <c r="P17" s="284">
        <f>'C завтраками| Bed and breakfast'!J17</f>
        <v>27800</v>
      </c>
      <c r="Q17" s="284">
        <f>'C завтраками| Bed and breakfast'!K17</f>
        <v>24500</v>
      </c>
      <c r="R17" s="284">
        <f>'C завтраками| Bed and breakfast'!L17</f>
        <v>24500</v>
      </c>
      <c r="S17" s="284">
        <f>'C завтраками| Bed and breakfast'!M17</f>
        <v>24500</v>
      </c>
      <c r="T17" s="284">
        <f>'C завтраками| Bed and breakfast'!N17</f>
        <v>25200</v>
      </c>
      <c r="U17" s="284">
        <f>'C завтраками| Bed and breakfast'!O17</f>
        <v>24500</v>
      </c>
      <c r="V17" s="284">
        <f>'C завтраками| Bed and breakfast'!P17</f>
        <v>25200</v>
      </c>
      <c r="W17" s="284">
        <f>'C завтраками| Bed and breakfast'!Q17</f>
        <v>25200</v>
      </c>
      <c r="X17" s="284">
        <f>'C завтраками| Bed and breakfast'!R17</f>
        <v>25900</v>
      </c>
      <c r="Y17" s="284">
        <f>'C завтраками| Bed and breakfast'!S17</f>
        <v>26600</v>
      </c>
      <c r="Z17" s="284">
        <f>'C завтраками| Bed and breakfast'!T17</f>
        <v>26600</v>
      </c>
      <c r="AA17" s="284">
        <f>'C завтраками| Bed and breakfast'!U17</f>
        <v>27800</v>
      </c>
      <c r="AB17" s="284">
        <f>'C завтраками| Bed and breakfast'!V17</f>
        <v>27800</v>
      </c>
      <c r="AC17" s="284">
        <f>'C завтраками| Bed and breakfast'!W17</f>
        <v>25900</v>
      </c>
      <c r="AD17" s="284">
        <f>'C завтраками| Bed and breakfast'!X17</f>
        <v>25900</v>
      </c>
      <c r="AE17" s="284">
        <f>'C завтраками| Bed and breakfast'!Y17</f>
        <v>24500</v>
      </c>
      <c r="AF17" s="284">
        <f>'C завтраками| Bed and breakfast'!Z17</f>
        <v>24500</v>
      </c>
      <c r="AG17" s="284">
        <f>'C завтраками| Bed and breakfast'!AA17</f>
        <v>24500</v>
      </c>
      <c r="AH17" s="284">
        <f>'C завтраками| Bed and breakfast'!AB17</f>
        <v>24500</v>
      </c>
      <c r="AI17" s="284">
        <f>'C завтраками| Bed and breakfast'!AC17</f>
        <v>24500</v>
      </c>
      <c r="AJ17" s="284">
        <f>'C завтраками| Bed and breakfast'!AD17</f>
        <v>25200</v>
      </c>
      <c r="AK17" s="284">
        <f>'C завтраками| Bed and breakfast'!AE17</f>
        <v>25200</v>
      </c>
      <c r="AL17" s="284">
        <f>'C завтраками| Bed and breakfast'!AF17</f>
        <v>24500</v>
      </c>
      <c r="AM17" s="284">
        <f>'C завтраками| Bed and breakfast'!AG17</f>
        <v>26500</v>
      </c>
      <c r="AN17" s="284">
        <f>'C завтраками| Bed and breakfast'!AH17</f>
        <v>26500</v>
      </c>
      <c r="AO17" s="284">
        <f>'C завтраками| Bed and breakfast'!AI17</f>
        <v>26500</v>
      </c>
      <c r="AP17" s="284">
        <f>'C завтраками| Bed and breakfast'!AJ17</f>
        <v>26500</v>
      </c>
      <c r="AQ17" s="284">
        <f>'C завтраками| Bed and breakfast'!AK17</f>
        <v>26500</v>
      </c>
      <c r="AR17" s="284">
        <f>'C завтраками| Bed and breakfast'!AL17</f>
        <v>26500</v>
      </c>
      <c r="AS17" s="284">
        <f>'C завтраками| Bed and breakfast'!AM17</f>
        <v>24700</v>
      </c>
      <c r="AT17" s="284">
        <f>'C завтраками| Bed and breakfast'!AN17</f>
        <v>24700</v>
      </c>
      <c r="AU17" s="284">
        <f>'C завтраками| Bed and breakfast'!AO17</f>
        <v>24700</v>
      </c>
      <c r="AV17" s="284">
        <f>'C завтраками| Bed and breakfast'!AP17</f>
        <v>24700</v>
      </c>
      <c r="AW17" s="284">
        <f>'C завтраками| Bed and breakfast'!AQ17</f>
        <v>29000</v>
      </c>
    </row>
    <row r="18" spans="1:49" s="202" customFormat="1" ht="10.35" customHeight="1" x14ac:dyDescent="0.2">
      <c r="A18" s="86" t="s">
        <v>138</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row>
    <row r="19" spans="1:49" s="202" customFormat="1" ht="10.35" customHeight="1" x14ac:dyDescent="0.2">
      <c r="A19" s="274" t="s">
        <v>78</v>
      </c>
      <c r="B19" s="284" t="e">
        <f>'C завтраками| Bed and breakfast'!#REF!</f>
        <v>#REF!</v>
      </c>
      <c r="C19" s="284" t="e">
        <f>'C завтраками| Bed and breakfast'!#REF!</f>
        <v>#REF!</v>
      </c>
      <c r="D19" s="284" t="e">
        <f>'C завтраками| Bed and breakfast'!#REF!</f>
        <v>#REF!</v>
      </c>
      <c r="E19" s="284" t="e">
        <f>'C завтраками| Bed and breakfast'!#REF!</f>
        <v>#REF!</v>
      </c>
      <c r="F19" s="284" t="e">
        <f>'C завтраками| Bed and breakfast'!#REF!</f>
        <v>#REF!</v>
      </c>
      <c r="G19" s="284" t="e">
        <f>'C завтраками| Bed and breakfast'!#REF!</f>
        <v>#REF!</v>
      </c>
      <c r="H19" s="284">
        <f>'C завтраками| Bed and breakfast'!B19</f>
        <v>53600</v>
      </c>
      <c r="I19" s="284">
        <f>'C завтраками| Bed and breakfast'!C19</f>
        <v>53600</v>
      </c>
      <c r="J19" s="284">
        <f>'C завтраками| Bed and breakfast'!D19</f>
        <v>53600</v>
      </c>
      <c r="K19" s="284">
        <f>'C завтраками| Bed and breakfast'!E19</f>
        <v>51200</v>
      </c>
      <c r="L19" s="284">
        <f>'C завтраками| Bed and breakfast'!F19</f>
        <v>46900</v>
      </c>
      <c r="M19" s="284">
        <f>'C завтраками| Bed and breakfast'!G19</f>
        <v>47600</v>
      </c>
      <c r="N19" s="284">
        <f>'C завтраками| Bed and breakfast'!H19</f>
        <v>46900</v>
      </c>
      <c r="O19" s="284">
        <f>'C завтраками| Bed and breakfast'!I19</f>
        <v>48800</v>
      </c>
      <c r="P19" s="284">
        <f>'C завтраками| Bed and breakfast'!J19</f>
        <v>48800</v>
      </c>
      <c r="Q19" s="284">
        <f>'C завтраками| Bed and breakfast'!K19</f>
        <v>45500</v>
      </c>
      <c r="R19" s="284">
        <f>'C завтраками| Bed and breakfast'!L19</f>
        <v>45500</v>
      </c>
      <c r="S19" s="284">
        <f>'C завтраками| Bed and breakfast'!M19</f>
        <v>45500</v>
      </c>
      <c r="T19" s="284">
        <f>'C завтраками| Bed and breakfast'!N19</f>
        <v>46200</v>
      </c>
      <c r="U19" s="284">
        <f>'C завтраками| Bed and breakfast'!O19</f>
        <v>45500</v>
      </c>
      <c r="V19" s="284">
        <f>'C завтраками| Bed and breakfast'!P19</f>
        <v>46200</v>
      </c>
      <c r="W19" s="284">
        <f>'C завтраками| Bed and breakfast'!Q19</f>
        <v>46200</v>
      </c>
      <c r="X19" s="284">
        <f>'C завтраками| Bed and breakfast'!R19</f>
        <v>46900</v>
      </c>
      <c r="Y19" s="284">
        <f>'C завтраками| Bed and breakfast'!S19</f>
        <v>47600</v>
      </c>
      <c r="Z19" s="284">
        <f>'C завтраками| Bed and breakfast'!T19</f>
        <v>47600</v>
      </c>
      <c r="AA19" s="284">
        <f>'C завтраками| Bed and breakfast'!U19</f>
        <v>48800</v>
      </c>
      <c r="AB19" s="284">
        <f>'C завтраками| Bed and breakfast'!V19</f>
        <v>48800</v>
      </c>
      <c r="AC19" s="284">
        <f>'C завтраками| Bed and breakfast'!W19</f>
        <v>46900</v>
      </c>
      <c r="AD19" s="284">
        <f>'C завтраками| Bed and breakfast'!X19</f>
        <v>46900</v>
      </c>
      <c r="AE19" s="284">
        <f>'C завтраками| Bed and breakfast'!Y19</f>
        <v>45500</v>
      </c>
      <c r="AF19" s="284">
        <f>'C завтраками| Bed and breakfast'!Z19</f>
        <v>45500</v>
      </c>
      <c r="AG19" s="284">
        <f>'C завтраками| Bed and breakfast'!AA19</f>
        <v>45500</v>
      </c>
      <c r="AH19" s="284">
        <f>'C завтраками| Bed and breakfast'!AB19</f>
        <v>45500</v>
      </c>
      <c r="AI19" s="284">
        <f>'C завтраками| Bed and breakfast'!AC19</f>
        <v>45500</v>
      </c>
      <c r="AJ19" s="284">
        <f>'C завтраками| Bed and breakfast'!AD19</f>
        <v>46200</v>
      </c>
      <c r="AK19" s="284">
        <f>'C завтраками| Bed and breakfast'!AE19</f>
        <v>46200</v>
      </c>
      <c r="AL19" s="284">
        <f>'C завтраками| Bed and breakfast'!AF19</f>
        <v>45500</v>
      </c>
      <c r="AM19" s="284">
        <f>'C завтраками| Bed and breakfast'!AG19</f>
        <v>57500</v>
      </c>
      <c r="AN19" s="284">
        <f>'C завтраками| Bed and breakfast'!AH19</f>
        <v>57500</v>
      </c>
      <c r="AO19" s="284">
        <f>'C завтраками| Bed and breakfast'!AI19</f>
        <v>57500</v>
      </c>
      <c r="AP19" s="284">
        <f>'C завтраками| Bed and breakfast'!AJ19</f>
        <v>57500</v>
      </c>
      <c r="AQ19" s="284">
        <f>'C завтраками| Bed and breakfast'!AK19</f>
        <v>57500</v>
      </c>
      <c r="AR19" s="284">
        <f>'C завтраками| Bed and breakfast'!AL19</f>
        <v>57500</v>
      </c>
      <c r="AS19" s="284">
        <f>'C завтраками| Bed and breakfast'!AM19</f>
        <v>55700</v>
      </c>
      <c r="AT19" s="284">
        <f>'C завтраками| Bed and breakfast'!AN19</f>
        <v>55700</v>
      </c>
      <c r="AU19" s="284">
        <f>'C завтраками| Bed and breakfast'!AO19</f>
        <v>55700</v>
      </c>
      <c r="AV19" s="284">
        <f>'C завтраками| Bed and breakfast'!AP19</f>
        <v>55700</v>
      </c>
      <c r="AW19" s="284">
        <f>'C завтраками| Bed and breakfast'!AQ19</f>
        <v>60000</v>
      </c>
    </row>
    <row r="20" spans="1:49" s="202" customFormat="1" ht="10.35" customHeight="1" x14ac:dyDescent="0.2">
      <c r="A20" s="86" t="s">
        <v>137</v>
      </c>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row>
    <row r="21" spans="1:49" s="202" customFormat="1" ht="9.6" customHeight="1" x14ac:dyDescent="0.2">
      <c r="A21" s="274" t="s">
        <v>67</v>
      </c>
      <c r="B21" s="284" t="e">
        <f>'C завтраками| Bed and breakfast'!#REF!</f>
        <v>#REF!</v>
      </c>
      <c r="C21" s="284" t="e">
        <f>'C завтраками| Bed and breakfast'!#REF!</f>
        <v>#REF!</v>
      </c>
      <c r="D21" s="284" t="e">
        <f>'C завтраками| Bed and breakfast'!#REF!</f>
        <v>#REF!</v>
      </c>
      <c r="E21" s="284" t="e">
        <f>'C завтраками| Bed and breakfast'!#REF!</f>
        <v>#REF!</v>
      </c>
      <c r="F21" s="284" t="e">
        <f>'C завтраками| Bed and breakfast'!#REF!</f>
        <v>#REF!</v>
      </c>
      <c r="G21" s="284" t="e">
        <f>'C завтраками| Bed and breakfast'!#REF!</f>
        <v>#REF!</v>
      </c>
      <c r="H21" s="284">
        <f>'C завтраками| Bed and breakfast'!B21</f>
        <v>73600</v>
      </c>
      <c r="I21" s="284">
        <f>'C завтраками| Bed and breakfast'!C21</f>
        <v>73600</v>
      </c>
      <c r="J21" s="284">
        <f>'C завтраками| Bed and breakfast'!D21</f>
        <v>73600</v>
      </c>
      <c r="K21" s="284">
        <f>'C завтраками| Bed and breakfast'!E21</f>
        <v>71200</v>
      </c>
      <c r="L21" s="284">
        <f>'C завтраками| Bed and breakfast'!F21</f>
        <v>66900</v>
      </c>
      <c r="M21" s="284">
        <f>'C завтраками| Bed and breakfast'!G21</f>
        <v>67600</v>
      </c>
      <c r="N21" s="284">
        <f>'C завтраками| Bed and breakfast'!H21</f>
        <v>66900</v>
      </c>
      <c r="O21" s="284">
        <f>'C завтраками| Bed and breakfast'!I21</f>
        <v>68800</v>
      </c>
      <c r="P21" s="284">
        <f>'C завтраками| Bed and breakfast'!J21</f>
        <v>68800</v>
      </c>
      <c r="Q21" s="284">
        <f>'C завтраками| Bed and breakfast'!K21</f>
        <v>65500</v>
      </c>
      <c r="R21" s="284">
        <f>'C завтраками| Bed and breakfast'!L21</f>
        <v>65500</v>
      </c>
      <c r="S21" s="284">
        <f>'C завтраками| Bed and breakfast'!M21</f>
        <v>65500</v>
      </c>
      <c r="T21" s="284">
        <f>'C завтраками| Bed and breakfast'!N21</f>
        <v>66200</v>
      </c>
      <c r="U21" s="284">
        <f>'C завтраками| Bed and breakfast'!O21</f>
        <v>65500</v>
      </c>
      <c r="V21" s="284">
        <f>'C завтраками| Bed and breakfast'!P21</f>
        <v>66200</v>
      </c>
      <c r="W21" s="284">
        <f>'C завтраками| Bed and breakfast'!Q21</f>
        <v>66200</v>
      </c>
      <c r="X21" s="284">
        <f>'C завтраками| Bed and breakfast'!R21</f>
        <v>66900</v>
      </c>
      <c r="Y21" s="284">
        <f>'C завтраками| Bed and breakfast'!S21</f>
        <v>67600</v>
      </c>
      <c r="Z21" s="284">
        <f>'C завтраками| Bed and breakfast'!T21</f>
        <v>67600</v>
      </c>
      <c r="AA21" s="284">
        <f>'C завтраками| Bed and breakfast'!U21</f>
        <v>68800</v>
      </c>
      <c r="AB21" s="284">
        <f>'C завтраками| Bed and breakfast'!V21</f>
        <v>68800</v>
      </c>
      <c r="AC21" s="284">
        <f>'C завтраками| Bed and breakfast'!W21</f>
        <v>66900</v>
      </c>
      <c r="AD21" s="284">
        <f>'C завтраками| Bed and breakfast'!X21</f>
        <v>66900</v>
      </c>
      <c r="AE21" s="284">
        <f>'C завтраками| Bed and breakfast'!Y21</f>
        <v>65500</v>
      </c>
      <c r="AF21" s="284">
        <f>'C завтраками| Bed and breakfast'!Z21</f>
        <v>65500</v>
      </c>
      <c r="AG21" s="284">
        <f>'C завтраками| Bed and breakfast'!AA21</f>
        <v>65500</v>
      </c>
      <c r="AH21" s="284">
        <f>'C завтраками| Bed and breakfast'!AB21</f>
        <v>65500</v>
      </c>
      <c r="AI21" s="284">
        <f>'C завтраками| Bed and breakfast'!AC21</f>
        <v>65500</v>
      </c>
      <c r="AJ21" s="284">
        <f>'C завтраками| Bed and breakfast'!AD21</f>
        <v>66200</v>
      </c>
      <c r="AK21" s="284">
        <f>'C завтраками| Bed and breakfast'!AE21</f>
        <v>66200</v>
      </c>
      <c r="AL21" s="284">
        <f>'C завтраками| Bed and breakfast'!AF21</f>
        <v>65500</v>
      </c>
      <c r="AM21" s="284">
        <f>'C завтраками| Bed and breakfast'!AG21</f>
        <v>82500</v>
      </c>
      <c r="AN21" s="284">
        <f>'C завтраками| Bed and breakfast'!AH21</f>
        <v>82500</v>
      </c>
      <c r="AO21" s="284">
        <f>'C завтраками| Bed and breakfast'!AI21</f>
        <v>82500</v>
      </c>
      <c r="AP21" s="284">
        <f>'C завтраками| Bed and breakfast'!AJ21</f>
        <v>82500</v>
      </c>
      <c r="AQ21" s="284">
        <f>'C завтраками| Bed and breakfast'!AK21</f>
        <v>82500</v>
      </c>
      <c r="AR21" s="284">
        <f>'C завтраками| Bed and breakfast'!AL21</f>
        <v>82500</v>
      </c>
      <c r="AS21" s="284">
        <f>'C завтраками| Bed and breakfast'!AM21</f>
        <v>80700</v>
      </c>
      <c r="AT21" s="284">
        <f>'C завтраками| Bed and breakfast'!AN21</f>
        <v>80700</v>
      </c>
      <c r="AU21" s="284">
        <f>'C завтраками| Bed and breakfast'!AO21</f>
        <v>80700</v>
      </c>
      <c r="AV21" s="284">
        <f>'C завтраками| Bed and breakfast'!AP21</f>
        <v>80700</v>
      </c>
      <c r="AW21" s="284">
        <f>'C завтраками| Bed and breakfast'!AQ21</f>
        <v>85000</v>
      </c>
    </row>
    <row r="22" spans="1:49" s="202" customFormat="1" ht="15.75" customHeight="1" x14ac:dyDescent="0.2">
      <c r="A22" s="147"/>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row>
    <row r="23" spans="1:49" ht="9.6" customHeight="1" x14ac:dyDescent="0.2">
      <c r="B23" s="286"/>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row>
    <row r="24" spans="1:49" ht="12.6" customHeight="1" x14ac:dyDescent="0.2">
      <c r="A24" s="146" t="s">
        <v>159</v>
      </c>
      <c r="B24" s="288" t="e">
        <f t="shared" ref="B24:L24" si="0">B4</f>
        <v>#REF!</v>
      </c>
      <c r="C24" s="288" t="e">
        <f t="shared" si="0"/>
        <v>#REF!</v>
      </c>
      <c r="D24" s="288" t="e">
        <f t="shared" si="0"/>
        <v>#REF!</v>
      </c>
      <c r="E24" s="288" t="e">
        <f t="shared" si="0"/>
        <v>#REF!</v>
      </c>
      <c r="F24" s="288" t="e">
        <f t="shared" si="0"/>
        <v>#REF!</v>
      </c>
      <c r="G24" s="288" t="e">
        <f t="shared" si="0"/>
        <v>#REF!</v>
      </c>
      <c r="H24" s="288">
        <f t="shared" si="0"/>
        <v>45961</v>
      </c>
      <c r="I24" s="288">
        <f t="shared" si="0"/>
        <v>45962</v>
      </c>
      <c r="J24" s="288">
        <f t="shared" si="0"/>
        <v>45963</v>
      </c>
      <c r="K24" s="288">
        <f t="shared" si="0"/>
        <v>45964</v>
      </c>
      <c r="L24" s="288">
        <f t="shared" si="0"/>
        <v>45965</v>
      </c>
      <c r="M24" s="288">
        <f t="shared" ref="M24:AN24" si="1">M4</f>
        <v>45966</v>
      </c>
      <c r="N24" s="288">
        <f t="shared" si="1"/>
        <v>45967</v>
      </c>
      <c r="O24" s="288">
        <f t="shared" si="1"/>
        <v>45968</v>
      </c>
      <c r="P24" s="288">
        <f t="shared" si="1"/>
        <v>45969</v>
      </c>
      <c r="Q24" s="288">
        <f t="shared" si="1"/>
        <v>45970</v>
      </c>
      <c r="R24" s="288">
        <f t="shared" si="1"/>
        <v>45971</v>
      </c>
      <c r="S24" s="288">
        <f t="shared" si="1"/>
        <v>45972</v>
      </c>
      <c r="T24" s="288">
        <f t="shared" si="1"/>
        <v>45973</v>
      </c>
      <c r="U24" s="288">
        <f t="shared" si="1"/>
        <v>45974</v>
      </c>
      <c r="V24" s="288">
        <f t="shared" si="1"/>
        <v>45975</v>
      </c>
      <c r="W24" s="288">
        <f t="shared" si="1"/>
        <v>45976</v>
      </c>
      <c r="X24" s="288">
        <f t="shared" si="1"/>
        <v>45977</v>
      </c>
      <c r="Y24" s="288">
        <f t="shared" si="1"/>
        <v>45978</v>
      </c>
      <c r="Z24" s="288">
        <f t="shared" si="1"/>
        <v>45979</v>
      </c>
      <c r="AA24" s="288">
        <f t="shared" si="1"/>
        <v>45980</v>
      </c>
      <c r="AB24" s="288">
        <f t="shared" si="1"/>
        <v>45981</v>
      </c>
      <c r="AC24" s="288">
        <f t="shared" si="1"/>
        <v>45982</v>
      </c>
      <c r="AD24" s="288">
        <f t="shared" si="1"/>
        <v>45983</v>
      </c>
      <c r="AE24" s="288">
        <f t="shared" si="1"/>
        <v>45984</v>
      </c>
      <c r="AF24" s="288">
        <f t="shared" si="1"/>
        <v>45985</v>
      </c>
      <c r="AG24" s="288">
        <f t="shared" si="1"/>
        <v>45986</v>
      </c>
      <c r="AH24" s="288">
        <f t="shared" si="1"/>
        <v>45987</v>
      </c>
      <c r="AI24" s="288">
        <f t="shared" si="1"/>
        <v>45988</v>
      </c>
      <c r="AJ24" s="288">
        <f t="shared" si="1"/>
        <v>45989</v>
      </c>
      <c r="AK24" s="288">
        <f t="shared" si="1"/>
        <v>45990</v>
      </c>
      <c r="AL24" s="288">
        <f t="shared" si="1"/>
        <v>45991</v>
      </c>
      <c r="AM24" s="288">
        <f t="shared" si="1"/>
        <v>45992</v>
      </c>
      <c r="AN24" s="288">
        <f t="shared" si="1"/>
        <v>45993</v>
      </c>
      <c r="AO24" s="288">
        <f t="shared" ref="AO24:AW24" si="2">AO4</f>
        <v>45994</v>
      </c>
      <c r="AP24" s="288">
        <f t="shared" si="2"/>
        <v>45995</v>
      </c>
      <c r="AQ24" s="288">
        <f t="shared" si="2"/>
        <v>45996</v>
      </c>
      <c r="AR24" s="288">
        <f t="shared" si="2"/>
        <v>45997</v>
      </c>
      <c r="AS24" s="288">
        <f t="shared" si="2"/>
        <v>45998</v>
      </c>
      <c r="AT24" s="288">
        <f t="shared" si="2"/>
        <v>45999</v>
      </c>
      <c r="AU24" s="288">
        <f t="shared" si="2"/>
        <v>46000</v>
      </c>
      <c r="AV24" s="288">
        <f t="shared" si="2"/>
        <v>46001</v>
      </c>
      <c r="AW24" s="288">
        <f t="shared" si="2"/>
        <v>46002</v>
      </c>
    </row>
    <row r="25" spans="1:49" s="70" customFormat="1" ht="22.5" customHeight="1" x14ac:dyDescent="0.2">
      <c r="A25" s="67" t="s">
        <v>124</v>
      </c>
      <c r="B25" s="288" t="e">
        <f t="shared" ref="B25:L25" si="3">B5</f>
        <v>#REF!</v>
      </c>
      <c r="C25" s="288" t="e">
        <f t="shared" si="3"/>
        <v>#REF!</v>
      </c>
      <c r="D25" s="288" t="e">
        <f t="shared" si="3"/>
        <v>#REF!</v>
      </c>
      <c r="E25" s="288" t="e">
        <f t="shared" si="3"/>
        <v>#REF!</v>
      </c>
      <c r="F25" s="288" t="e">
        <f t="shared" si="3"/>
        <v>#REF!</v>
      </c>
      <c r="G25" s="288" t="e">
        <f t="shared" si="3"/>
        <v>#REF!</v>
      </c>
      <c r="H25" s="288">
        <f t="shared" si="3"/>
        <v>45961</v>
      </c>
      <c r="I25" s="288">
        <f t="shared" si="3"/>
        <v>45962</v>
      </c>
      <c r="J25" s="288">
        <f t="shared" si="3"/>
        <v>45963</v>
      </c>
      <c r="K25" s="288">
        <f t="shared" si="3"/>
        <v>45964</v>
      </c>
      <c r="L25" s="288">
        <f t="shared" si="3"/>
        <v>45965</v>
      </c>
      <c r="M25" s="288">
        <f t="shared" ref="M25:AN25" si="4">M5</f>
        <v>45966</v>
      </c>
      <c r="N25" s="288">
        <f t="shared" si="4"/>
        <v>45967</v>
      </c>
      <c r="O25" s="288">
        <f t="shared" si="4"/>
        <v>45968</v>
      </c>
      <c r="P25" s="288">
        <f t="shared" si="4"/>
        <v>45969</v>
      </c>
      <c r="Q25" s="288">
        <f t="shared" si="4"/>
        <v>45970</v>
      </c>
      <c r="R25" s="288">
        <f t="shared" si="4"/>
        <v>45971</v>
      </c>
      <c r="S25" s="288">
        <f t="shared" si="4"/>
        <v>45972</v>
      </c>
      <c r="T25" s="288">
        <f t="shared" si="4"/>
        <v>45973</v>
      </c>
      <c r="U25" s="288">
        <f t="shared" si="4"/>
        <v>45974</v>
      </c>
      <c r="V25" s="288">
        <f t="shared" si="4"/>
        <v>45975</v>
      </c>
      <c r="W25" s="288">
        <f t="shared" si="4"/>
        <v>45976</v>
      </c>
      <c r="X25" s="288">
        <f t="shared" si="4"/>
        <v>45977</v>
      </c>
      <c r="Y25" s="288">
        <f t="shared" si="4"/>
        <v>45978</v>
      </c>
      <c r="Z25" s="288">
        <f t="shared" si="4"/>
        <v>45979</v>
      </c>
      <c r="AA25" s="288">
        <f t="shared" si="4"/>
        <v>45980</v>
      </c>
      <c r="AB25" s="288">
        <f t="shared" si="4"/>
        <v>45981</v>
      </c>
      <c r="AC25" s="288">
        <f t="shared" si="4"/>
        <v>45982</v>
      </c>
      <c r="AD25" s="288">
        <f t="shared" si="4"/>
        <v>45983</v>
      </c>
      <c r="AE25" s="288">
        <f t="shared" si="4"/>
        <v>45984</v>
      </c>
      <c r="AF25" s="288">
        <f t="shared" si="4"/>
        <v>45985</v>
      </c>
      <c r="AG25" s="288">
        <f t="shared" si="4"/>
        <v>45986</v>
      </c>
      <c r="AH25" s="288">
        <f t="shared" si="4"/>
        <v>45987</v>
      </c>
      <c r="AI25" s="288">
        <f t="shared" si="4"/>
        <v>45988</v>
      </c>
      <c r="AJ25" s="288">
        <f t="shared" si="4"/>
        <v>45989</v>
      </c>
      <c r="AK25" s="288">
        <f t="shared" si="4"/>
        <v>45990</v>
      </c>
      <c r="AL25" s="288">
        <f t="shared" si="4"/>
        <v>45991</v>
      </c>
      <c r="AM25" s="288">
        <f t="shared" si="4"/>
        <v>45992</v>
      </c>
      <c r="AN25" s="288">
        <f t="shared" si="4"/>
        <v>45993</v>
      </c>
      <c r="AO25" s="288">
        <f t="shared" ref="AO25:AW25" si="5">AO5</f>
        <v>45994</v>
      </c>
      <c r="AP25" s="288">
        <f t="shared" si="5"/>
        <v>45995</v>
      </c>
      <c r="AQ25" s="288">
        <f t="shared" si="5"/>
        <v>45996</v>
      </c>
      <c r="AR25" s="288">
        <f t="shared" si="5"/>
        <v>45997</v>
      </c>
      <c r="AS25" s="288">
        <f t="shared" si="5"/>
        <v>45998</v>
      </c>
      <c r="AT25" s="288">
        <f t="shared" si="5"/>
        <v>45999</v>
      </c>
      <c r="AU25" s="288">
        <f t="shared" si="5"/>
        <v>46000</v>
      </c>
      <c r="AV25" s="288">
        <f t="shared" si="5"/>
        <v>46001</v>
      </c>
      <c r="AW25" s="288">
        <f t="shared" si="5"/>
        <v>46002</v>
      </c>
    </row>
    <row r="26" spans="1:49" s="85" customFormat="1" ht="10.35" customHeight="1" x14ac:dyDescent="0.2">
      <c r="A26" s="86" t="s">
        <v>135</v>
      </c>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row>
    <row r="27" spans="1:49" s="85" customFormat="1" ht="10.35" customHeight="1" x14ac:dyDescent="0.2">
      <c r="A27" s="274">
        <v>1</v>
      </c>
      <c r="B27" s="284" t="e">
        <f t="shared" ref="B27:L27" si="6">ROUND(B7*0.75+25,)</f>
        <v>#REF!</v>
      </c>
      <c r="C27" s="284" t="e">
        <f t="shared" si="6"/>
        <v>#REF!</v>
      </c>
      <c r="D27" s="284" t="e">
        <f t="shared" si="6"/>
        <v>#REF!</v>
      </c>
      <c r="E27" s="284" t="e">
        <f t="shared" si="6"/>
        <v>#REF!</v>
      </c>
      <c r="F27" s="284" t="e">
        <f t="shared" si="6"/>
        <v>#REF!</v>
      </c>
      <c r="G27" s="284" t="e">
        <f t="shared" si="6"/>
        <v>#REF!</v>
      </c>
      <c r="H27" s="284">
        <f t="shared" si="6"/>
        <v>12550</v>
      </c>
      <c r="I27" s="284">
        <f t="shared" si="6"/>
        <v>12550</v>
      </c>
      <c r="J27" s="284">
        <f t="shared" si="6"/>
        <v>12550</v>
      </c>
      <c r="K27" s="284">
        <f t="shared" si="6"/>
        <v>10750</v>
      </c>
      <c r="L27" s="284">
        <f t="shared" si="6"/>
        <v>7525</v>
      </c>
      <c r="M27" s="284">
        <f t="shared" ref="M27:AN27" si="7">ROUND(M7*0.75+25,)</f>
        <v>8050</v>
      </c>
      <c r="N27" s="284">
        <f t="shared" si="7"/>
        <v>7525</v>
      </c>
      <c r="O27" s="284">
        <f t="shared" si="7"/>
        <v>8950</v>
      </c>
      <c r="P27" s="284">
        <f t="shared" si="7"/>
        <v>8950</v>
      </c>
      <c r="Q27" s="284">
        <f t="shared" si="7"/>
        <v>6475</v>
      </c>
      <c r="R27" s="284">
        <f t="shared" si="7"/>
        <v>6475</v>
      </c>
      <c r="S27" s="284">
        <f t="shared" si="7"/>
        <v>6475</v>
      </c>
      <c r="T27" s="284">
        <f t="shared" si="7"/>
        <v>7000</v>
      </c>
      <c r="U27" s="284">
        <f t="shared" si="7"/>
        <v>6475</v>
      </c>
      <c r="V27" s="284">
        <f t="shared" si="7"/>
        <v>7000</v>
      </c>
      <c r="W27" s="284">
        <f t="shared" si="7"/>
        <v>7000</v>
      </c>
      <c r="X27" s="284">
        <f t="shared" si="7"/>
        <v>7525</v>
      </c>
      <c r="Y27" s="284">
        <f t="shared" si="7"/>
        <v>8050</v>
      </c>
      <c r="Z27" s="284">
        <f t="shared" si="7"/>
        <v>8050</v>
      </c>
      <c r="AA27" s="284">
        <f t="shared" si="7"/>
        <v>8950</v>
      </c>
      <c r="AB27" s="284">
        <f t="shared" si="7"/>
        <v>8950</v>
      </c>
      <c r="AC27" s="284">
        <f t="shared" si="7"/>
        <v>7525</v>
      </c>
      <c r="AD27" s="284">
        <f t="shared" si="7"/>
        <v>7525</v>
      </c>
      <c r="AE27" s="284">
        <f t="shared" si="7"/>
        <v>6475</v>
      </c>
      <c r="AF27" s="284">
        <f t="shared" si="7"/>
        <v>6475</v>
      </c>
      <c r="AG27" s="284">
        <f t="shared" si="7"/>
        <v>6475</v>
      </c>
      <c r="AH27" s="284">
        <f t="shared" si="7"/>
        <v>6475</v>
      </c>
      <c r="AI27" s="284">
        <f t="shared" si="7"/>
        <v>6475</v>
      </c>
      <c r="AJ27" s="284">
        <f t="shared" si="7"/>
        <v>7000</v>
      </c>
      <c r="AK27" s="284">
        <f t="shared" si="7"/>
        <v>7000</v>
      </c>
      <c r="AL27" s="284">
        <f t="shared" si="7"/>
        <v>6475</v>
      </c>
      <c r="AM27" s="284">
        <f t="shared" si="7"/>
        <v>7975</v>
      </c>
      <c r="AN27" s="284">
        <f t="shared" si="7"/>
        <v>7975</v>
      </c>
      <c r="AO27" s="284">
        <f t="shared" ref="AO27:AW27" si="8">ROUND(AO7*0.75+25,)</f>
        <v>7975</v>
      </c>
      <c r="AP27" s="284">
        <f t="shared" si="8"/>
        <v>7975</v>
      </c>
      <c r="AQ27" s="284">
        <f t="shared" si="8"/>
        <v>7975</v>
      </c>
      <c r="AR27" s="284">
        <f t="shared" si="8"/>
        <v>7975</v>
      </c>
      <c r="AS27" s="284">
        <f t="shared" si="8"/>
        <v>6625</v>
      </c>
      <c r="AT27" s="284">
        <f t="shared" si="8"/>
        <v>6625</v>
      </c>
      <c r="AU27" s="284">
        <f t="shared" si="8"/>
        <v>6625</v>
      </c>
      <c r="AV27" s="284">
        <f t="shared" si="8"/>
        <v>6625</v>
      </c>
      <c r="AW27" s="284">
        <f t="shared" si="8"/>
        <v>9850</v>
      </c>
    </row>
    <row r="28" spans="1:49" s="85" customFormat="1" ht="10.35" customHeight="1" x14ac:dyDescent="0.2">
      <c r="A28" s="274">
        <v>2</v>
      </c>
      <c r="B28" s="284" t="e">
        <f t="shared" ref="B28:L28" si="9">ROUND(B8*0.75+25,)</f>
        <v>#REF!</v>
      </c>
      <c r="C28" s="284" t="e">
        <f t="shared" si="9"/>
        <v>#REF!</v>
      </c>
      <c r="D28" s="284" t="e">
        <f t="shared" si="9"/>
        <v>#REF!</v>
      </c>
      <c r="E28" s="284" t="e">
        <f t="shared" si="9"/>
        <v>#REF!</v>
      </c>
      <c r="F28" s="284" t="e">
        <f t="shared" si="9"/>
        <v>#REF!</v>
      </c>
      <c r="G28" s="284" t="e">
        <f t="shared" si="9"/>
        <v>#REF!</v>
      </c>
      <c r="H28" s="284">
        <f t="shared" si="9"/>
        <v>13975</v>
      </c>
      <c r="I28" s="284">
        <f t="shared" si="9"/>
        <v>13975</v>
      </c>
      <c r="J28" s="284">
        <f t="shared" si="9"/>
        <v>13975</v>
      </c>
      <c r="K28" s="284">
        <f t="shared" si="9"/>
        <v>12175</v>
      </c>
      <c r="L28" s="284">
        <f t="shared" si="9"/>
        <v>8950</v>
      </c>
      <c r="M28" s="284">
        <f t="shared" ref="M28:AN28" si="10">ROUND(M8*0.75+25,)</f>
        <v>9475</v>
      </c>
      <c r="N28" s="284">
        <f t="shared" si="10"/>
        <v>8950</v>
      </c>
      <c r="O28" s="284">
        <f t="shared" si="10"/>
        <v>10375</v>
      </c>
      <c r="P28" s="284">
        <f t="shared" si="10"/>
        <v>10375</v>
      </c>
      <c r="Q28" s="284">
        <f t="shared" si="10"/>
        <v>7900</v>
      </c>
      <c r="R28" s="284">
        <f t="shared" si="10"/>
        <v>7900</v>
      </c>
      <c r="S28" s="284">
        <f t="shared" si="10"/>
        <v>7900</v>
      </c>
      <c r="T28" s="284">
        <f t="shared" si="10"/>
        <v>8425</v>
      </c>
      <c r="U28" s="284">
        <f t="shared" si="10"/>
        <v>7900</v>
      </c>
      <c r="V28" s="284">
        <f t="shared" si="10"/>
        <v>8425</v>
      </c>
      <c r="W28" s="284">
        <f t="shared" si="10"/>
        <v>8425</v>
      </c>
      <c r="X28" s="284">
        <f t="shared" si="10"/>
        <v>8950</v>
      </c>
      <c r="Y28" s="284">
        <f t="shared" si="10"/>
        <v>9475</v>
      </c>
      <c r="Z28" s="284">
        <f t="shared" si="10"/>
        <v>9475</v>
      </c>
      <c r="AA28" s="284">
        <f t="shared" si="10"/>
        <v>10375</v>
      </c>
      <c r="AB28" s="284">
        <f t="shared" si="10"/>
        <v>10375</v>
      </c>
      <c r="AC28" s="284">
        <f t="shared" si="10"/>
        <v>8950</v>
      </c>
      <c r="AD28" s="284">
        <f t="shared" si="10"/>
        <v>8950</v>
      </c>
      <c r="AE28" s="284">
        <f t="shared" si="10"/>
        <v>7900</v>
      </c>
      <c r="AF28" s="284">
        <f t="shared" si="10"/>
        <v>7900</v>
      </c>
      <c r="AG28" s="284">
        <f t="shared" si="10"/>
        <v>7900</v>
      </c>
      <c r="AH28" s="284">
        <f t="shared" si="10"/>
        <v>7900</v>
      </c>
      <c r="AI28" s="284">
        <f t="shared" si="10"/>
        <v>7900</v>
      </c>
      <c r="AJ28" s="284">
        <f t="shared" si="10"/>
        <v>8425</v>
      </c>
      <c r="AK28" s="284">
        <f t="shared" si="10"/>
        <v>8425</v>
      </c>
      <c r="AL28" s="284">
        <f t="shared" si="10"/>
        <v>7900</v>
      </c>
      <c r="AM28" s="284">
        <f t="shared" si="10"/>
        <v>9400</v>
      </c>
      <c r="AN28" s="284">
        <f t="shared" si="10"/>
        <v>9400</v>
      </c>
      <c r="AO28" s="284">
        <f t="shared" ref="AO28:AW28" si="11">ROUND(AO8*0.75+25,)</f>
        <v>9400</v>
      </c>
      <c r="AP28" s="284">
        <f t="shared" si="11"/>
        <v>9400</v>
      </c>
      <c r="AQ28" s="284">
        <f t="shared" si="11"/>
        <v>9400</v>
      </c>
      <c r="AR28" s="284">
        <f t="shared" si="11"/>
        <v>9400</v>
      </c>
      <c r="AS28" s="284">
        <f t="shared" si="11"/>
        <v>8050</v>
      </c>
      <c r="AT28" s="284">
        <f t="shared" si="11"/>
        <v>8050</v>
      </c>
      <c r="AU28" s="284">
        <f t="shared" si="11"/>
        <v>8050</v>
      </c>
      <c r="AV28" s="284">
        <f t="shared" si="11"/>
        <v>8050</v>
      </c>
      <c r="AW28" s="284">
        <f t="shared" si="11"/>
        <v>11275</v>
      </c>
    </row>
    <row r="29" spans="1:49" s="85" customFormat="1" ht="10.35" customHeight="1" x14ac:dyDescent="0.2">
      <c r="A29" s="95" t="s">
        <v>143</v>
      </c>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row>
    <row r="30" spans="1:49" s="85" customFormat="1" ht="10.35" customHeight="1" x14ac:dyDescent="0.2">
      <c r="A30" s="274">
        <v>1</v>
      </c>
      <c r="B30" s="284" t="e">
        <f t="shared" ref="B30:L30" si="12">ROUND(B10*0.75+25,)</f>
        <v>#REF!</v>
      </c>
      <c r="C30" s="284" t="e">
        <f t="shared" si="12"/>
        <v>#REF!</v>
      </c>
      <c r="D30" s="284" t="e">
        <f t="shared" si="12"/>
        <v>#REF!</v>
      </c>
      <c r="E30" s="284" t="e">
        <f t="shared" si="12"/>
        <v>#REF!</v>
      </c>
      <c r="F30" s="284" t="e">
        <f t="shared" si="12"/>
        <v>#REF!</v>
      </c>
      <c r="G30" s="284" t="e">
        <f t="shared" si="12"/>
        <v>#REF!</v>
      </c>
      <c r="H30" s="284">
        <f t="shared" si="12"/>
        <v>14050</v>
      </c>
      <c r="I30" s="284">
        <f t="shared" si="12"/>
        <v>14050</v>
      </c>
      <c r="J30" s="284">
        <f t="shared" si="12"/>
        <v>14050</v>
      </c>
      <c r="K30" s="284">
        <f t="shared" si="12"/>
        <v>12250</v>
      </c>
      <c r="L30" s="284">
        <f t="shared" si="12"/>
        <v>9025</v>
      </c>
      <c r="M30" s="284">
        <f t="shared" ref="M30:AN30" si="13">ROUND(M10*0.75+25,)</f>
        <v>9550</v>
      </c>
      <c r="N30" s="284">
        <f t="shared" si="13"/>
        <v>9025</v>
      </c>
      <c r="O30" s="284">
        <f t="shared" si="13"/>
        <v>10450</v>
      </c>
      <c r="P30" s="284">
        <f t="shared" si="13"/>
        <v>10450</v>
      </c>
      <c r="Q30" s="284">
        <f t="shared" si="13"/>
        <v>7975</v>
      </c>
      <c r="R30" s="284">
        <f t="shared" si="13"/>
        <v>7975</v>
      </c>
      <c r="S30" s="284">
        <f t="shared" si="13"/>
        <v>7975</v>
      </c>
      <c r="T30" s="284">
        <f t="shared" si="13"/>
        <v>8500</v>
      </c>
      <c r="U30" s="284">
        <f t="shared" si="13"/>
        <v>7975</v>
      </c>
      <c r="V30" s="284">
        <f t="shared" si="13"/>
        <v>8500</v>
      </c>
      <c r="W30" s="284">
        <f t="shared" si="13"/>
        <v>8500</v>
      </c>
      <c r="X30" s="284">
        <f t="shared" si="13"/>
        <v>9025</v>
      </c>
      <c r="Y30" s="284">
        <f t="shared" si="13"/>
        <v>9550</v>
      </c>
      <c r="Z30" s="284">
        <f t="shared" si="13"/>
        <v>9550</v>
      </c>
      <c r="AA30" s="284">
        <f t="shared" si="13"/>
        <v>10450</v>
      </c>
      <c r="AB30" s="284">
        <f t="shared" si="13"/>
        <v>10450</v>
      </c>
      <c r="AC30" s="284">
        <f t="shared" si="13"/>
        <v>9025</v>
      </c>
      <c r="AD30" s="284">
        <f t="shared" si="13"/>
        <v>9025</v>
      </c>
      <c r="AE30" s="284">
        <f t="shared" si="13"/>
        <v>7975</v>
      </c>
      <c r="AF30" s="284">
        <f t="shared" si="13"/>
        <v>7975</v>
      </c>
      <c r="AG30" s="284">
        <f t="shared" si="13"/>
        <v>7975</v>
      </c>
      <c r="AH30" s="284">
        <f t="shared" si="13"/>
        <v>7975</v>
      </c>
      <c r="AI30" s="284">
        <f t="shared" si="13"/>
        <v>7975</v>
      </c>
      <c r="AJ30" s="284">
        <f t="shared" si="13"/>
        <v>8500</v>
      </c>
      <c r="AK30" s="284">
        <f t="shared" si="13"/>
        <v>8500</v>
      </c>
      <c r="AL30" s="284">
        <f t="shared" si="13"/>
        <v>7975</v>
      </c>
      <c r="AM30" s="284">
        <f t="shared" si="13"/>
        <v>10225</v>
      </c>
      <c r="AN30" s="284">
        <f t="shared" si="13"/>
        <v>10225</v>
      </c>
      <c r="AO30" s="284">
        <f t="shared" ref="AO30:AW30" si="14">ROUND(AO10*0.75+25,)</f>
        <v>10225</v>
      </c>
      <c r="AP30" s="284">
        <f t="shared" si="14"/>
        <v>10225</v>
      </c>
      <c r="AQ30" s="284">
        <f t="shared" si="14"/>
        <v>10225</v>
      </c>
      <c r="AR30" s="284">
        <f t="shared" si="14"/>
        <v>10225</v>
      </c>
      <c r="AS30" s="284">
        <f t="shared" si="14"/>
        <v>8875</v>
      </c>
      <c r="AT30" s="284">
        <f t="shared" si="14"/>
        <v>8875</v>
      </c>
      <c r="AU30" s="284">
        <f t="shared" si="14"/>
        <v>8875</v>
      </c>
      <c r="AV30" s="284">
        <f t="shared" si="14"/>
        <v>8875</v>
      </c>
      <c r="AW30" s="284">
        <f t="shared" si="14"/>
        <v>12100</v>
      </c>
    </row>
    <row r="31" spans="1:49" s="85" customFormat="1" ht="10.35" customHeight="1" x14ac:dyDescent="0.2">
      <c r="A31" s="274">
        <v>2</v>
      </c>
      <c r="B31" s="284" t="e">
        <f t="shared" ref="B31:L31" si="15">ROUND(B11*0.75+25,)</f>
        <v>#REF!</v>
      </c>
      <c r="C31" s="284" t="e">
        <f t="shared" si="15"/>
        <v>#REF!</v>
      </c>
      <c r="D31" s="284" t="e">
        <f t="shared" si="15"/>
        <v>#REF!</v>
      </c>
      <c r="E31" s="284" t="e">
        <f t="shared" si="15"/>
        <v>#REF!</v>
      </c>
      <c r="F31" s="284" t="e">
        <f t="shared" si="15"/>
        <v>#REF!</v>
      </c>
      <c r="G31" s="284" t="e">
        <f t="shared" si="15"/>
        <v>#REF!</v>
      </c>
      <c r="H31" s="284">
        <f t="shared" si="15"/>
        <v>15475</v>
      </c>
      <c r="I31" s="284">
        <f t="shared" si="15"/>
        <v>15475</v>
      </c>
      <c r="J31" s="284">
        <f t="shared" si="15"/>
        <v>15475</v>
      </c>
      <c r="K31" s="284">
        <f t="shared" si="15"/>
        <v>13675</v>
      </c>
      <c r="L31" s="284">
        <f t="shared" si="15"/>
        <v>10450</v>
      </c>
      <c r="M31" s="284">
        <f t="shared" ref="M31:AN31" si="16">ROUND(M11*0.75+25,)</f>
        <v>10975</v>
      </c>
      <c r="N31" s="284">
        <f t="shared" si="16"/>
        <v>10450</v>
      </c>
      <c r="O31" s="284">
        <f t="shared" si="16"/>
        <v>11875</v>
      </c>
      <c r="P31" s="284">
        <f t="shared" si="16"/>
        <v>11875</v>
      </c>
      <c r="Q31" s="284">
        <f t="shared" si="16"/>
        <v>9400</v>
      </c>
      <c r="R31" s="284">
        <f t="shared" si="16"/>
        <v>9400</v>
      </c>
      <c r="S31" s="284">
        <f t="shared" si="16"/>
        <v>9400</v>
      </c>
      <c r="T31" s="284">
        <f t="shared" si="16"/>
        <v>9925</v>
      </c>
      <c r="U31" s="284">
        <f t="shared" si="16"/>
        <v>9400</v>
      </c>
      <c r="V31" s="284">
        <f t="shared" si="16"/>
        <v>9925</v>
      </c>
      <c r="W31" s="284">
        <f t="shared" si="16"/>
        <v>9925</v>
      </c>
      <c r="X31" s="284">
        <f t="shared" si="16"/>
        <v>10450</v>
      </c>
      <c r="Y31" s="284">
        <f t="shared" si="16"/>
        <v>10975</v>
      </c>
      <c r="Z31" s="284">
        <f t="shared" si="16"/>
        <v>10975</v>
      </c>
      <c r="AA31" s="284">
        <f t="shared" si="16"/>
        <v>11875</v>
      </c>
      <c r="AB31" s="284">
        <f t="shared" si="16"/>
        <v>11875</v>
      </c>
      <c r="AC31" s="284">
        <f t="shared" si="16"/>
        <v>10450</v>
      </c>
      <c r="AD31" s="284">
        <f t="shared" si="16"/>
        <v>10450</v>
      </c>
      <c r="AE31" s="284">
        <f t="shared" si="16"/>
        <v>9400</v>
      </c>
      <c r="AF31" s="284">
        <f t="shared" si="16"/>
        <v>9400</v>
      </c>
      <c r="AG31" s="284">
        <f t="shared" si="16"/>
        <v>9400</v>
      </c>
      <c r="AH31" s="284">
        <f t="shared" si="16"/>
        <v>9400</v>
      </c>
      <c r="AI31" s="284">
        <f t="shared" si="16"/>
        <v>9400</v>
      </c>
      <c r="AJ31" s="284">
        <f t="shared" si="16"/>
        <v>9925</v>
      </c>
      <c r="AK31" s="284">
        <f t="shared" si="16"/>
        <v>9925</v>
      </c>
      <c r="AL31" s="284">
        <f t="shared" si="16"/>
        <v>9400</v>
      </c>
      <c r="AM31" s="284">
        <f t="shared" si="16"/>
        <v>11650</v>
      </c>
      <c r="AN31" s="284">
        <f t="shared" si="16"/>
        <v>11650</v>
      </c>
      <c r="AO31" s="284">
        <f t="shared" ref="AO31:AW31" si="17">ROUND(AO11*0.75+25,)</f>
        <v>11650</v>
      </c>
      <c r="AP31" s="284">
        <f t="shared" si="17"/>
        <v>11650</v>
      </c>
      <c r="AQ31" s="284">
        <f t="shared" si="17"/>
        <v>11650</v>
      </c>
      <c r="AR31" s="284">
        <f t="shared" si="17"/>
        <v>11650</v>
      </c>
      <c r="AS31" s="284">
        <f t="shared" si="17"/>
        <v>10300</v>
      </c>
      <c r="AT31" s="284">
        <f t="shared" si="17"/>
        <v>10300</v>
      </c>
      <c r="AU31" s="284">
        <f t="shared" si="17"/>
        <v>10300</v>
      </c>
      <c r="AV31" s="284">
        <f t="shared" si="17"/>
        <v>10300</v>
      </c>
      <c r="AW31" s="284">
        <f t="shared" si="17"/>
        <v>13525</v>
      </c>
    </row>
    <row r="32" spans="1:49" s="85" customFormat="1" ht="10.35" customHeight="1" x14ac:dyDescent="0.2">
      <c r="A32" s="86" t="s">
        <v>134</v>
      </c>
      <c r="B32" s="284"/>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row>
    <row r="33" spans="1:49" s="85" customFormat="1" ht="10.35" customHeight="1" x14ac:dyDescent="0.2">
      <c r="A33" s="275">
        <v>1</v>
      </c>
      <c r="B33" s="284" t="e">
        <f t="shared" ref="B33:L33" si="18">ROUND(B13*0.75+25,)</f>
        <v>#REF!</v>
      </c>
      <c r="C33" s="284" t="e">
        <f t="shared" si="18"/>
        <v>#REF!</v>
      </c>
      <c r="D33" s="284" t="e">
        <f t="shared" si="18"/>
        <v>#REF!</v>
      </c>
      <c r="E33" s="284" t="e">
        <f t="shared" si="18"/>
        <v>#REF!</v>
      </c>
      <c r="F33" s="284" t="e">
        <f t="shared" si="18"/>
        <v>#REF!</v>
      </c>
      <c r="G33" s="284" t="e">
        <f t="shared" si="18"/>
        <v>#REF!</v>
      </c>
      <c r="H33" s="284">
        <f t="shared" si="18"/>
        <v>19300</v>
      </c>
      <c r="I33" s="284">
        <f t="shared" si="18"/>
        <v>19300</v>
      </c>
      <c r="J33" s="284">
        <f t="shared" si="18"/>
        <v>19300</v>
      </c>
      <c r="K33" s="284">
        <f t="shared" si="18"/>
        <v>17500</v>
      </c>
      <c r="L33" s="284">
        <f t="shared" si="18"/>
        <v>14275</v>
      </c>
      <c r="M33" s="284">
        <f t="shared" ref="M33:AN33" si="19">ROUND(M13*0.75+25,)</f>
        <v>14800</v>
      </c>
      <c r="N33" s="284">
        <f t="shared" si="19"/>
        <v>14275</v>
      </c>
      <c r="O33" s="284">
        <f t="shared" si="19"/>
        <v>15700</v>
      </c>
      <c r="P33" s="284">
        <f t="shared" si="19"/>
        <v>15700</v>
      </c>
      <c r="Q33" s="284">
        <f t="shared" si="19"/>
        <v>13225</v>
      </c>
      <c r="R33" s="284">
        <f t="shared" si="19"/>
        <v>13225</v>
      </c>
      <c r="S33" s="284">
        <f t="shared" si="19"/>
        <v>13225</v>
      </c>
      <c r="T33" s="284">
        <f t="shared" si="19"/>
        <v>13750</v>
      </c>
      <c r="U33" s="284">
        <f t="shared" si="19"/>
        <v>13225</v>
      </c>
      <c r="V33" s="284">
        <f t="shared" si="19"/>
        <v>13750</v>
      </c>
      <c r="W33" s="284">
        <f t="shared" si="19"/>
        <v>13750</v>
      </c>
      <c r="X33" s="284">
        <f t="shared" si="19"/>
        <v>14275</v>
      </c>
      <c r="Y33" s="284">
        <f t="shared" si="19"/>
        <v>14800</v>
      </c>
      <c r="Z33" s="284">
        <f t="shared" si="19"/>
        <v>14800</v>
      </c>
      <c r="AA33" s="284">
        <f t="shared" si="19"/>
        <v>15700</v>
      </c>
      <c r="AB33" s="284">
        <f t="shared" si="19"/>
        <v>15700</v>
      </c>
      <c r="AC33" s="284">
        <f t="shared" si="19"/>
        <v>14275</v>
      </c>
      <c r="AD33" s="284">
        <f t="shared" si="19"/>
        <v>14275</v>
      </c>
      <c r="AE33" s="284">
        <f t="shared" si="19"/>
        <v>13225</v>
      </c>
      <c r="AF33" s="284">
        <f t="shared" si="19"/>
        <v>13225</v>
      </c>
      <c r="AG33" s="284">
        <f t="shared" si="19"/>
        <v>13225</v>
      </c>
      <c r="AH33" s="284">
        <f t="shared" si="19"/>
        <v>13225</v>
      </c>
      <c r="AI33" s="284">
        <f t="shared" si="19"/>
        <v>13225</v>
      </c>
      <c r="AJ33" s="284">
        <f t="shared" si="19"/>
        <v>13750</v>
      </c>
      <c r="AK33" s="284">
        <f t="shared" si="19"/>
        <v>13750</v>
      </c>
      <c r="AL33" s="284">
        <f t="shared" si="19"/>
        <v>13225</v>
      </c>
      <c r="AM33" s="284">
        <f t="shared" si="19"/>
        <v>14725</v>
      </c>
      <c r="AN33" s="284">
        <f t="shared" si="19"/>
        <v>14725</v>
      </c>
      <c r="AO33" s="284">
        <f t="shared" ref="AO33:AW33" si="20">ROUND(AO13*0.75+25,)</f>
        <v>14725</v>
      </c>
      <c r="AP33" s="284">
        <f t="shared" si="20"/>
        <v>14725</v>
      </c>
      <c r="AQ33" s="284">
        <f t="shared" si="20"/>
        <v>14725</v>
      </c>
      <c r="AR33" s="284">
        <f t="shared" si="20"/>
        <v>14725</v>
      </c>
      <c r="AS33" s="284">
        <f t="shared" si="20"/>
        <v>13375</v>
      </c>
      <c r="AT33" s="284">
        <f t="shared" si="20"/>
        <v>13375</v>
      </c>
      <c r="AU33" s="284">
        <f t="shared" si="20"/>
        <v>13375</v>
      </c>
      <c r="AV33" s="284">
        <f t="shared" si="20"/>
        <v>13375</v>
      </c>
      <c r="AW33" s="284">
        <f t="shared" si="20"/>
        <v>16600</v>
      </c>
    </row>
    <row r="34" spans="1:49" s="85" customFormat="1" ht="10.35" customHeight="1" x14ac:dyDescent="0.2">
      <c r="A34" s="275">
        <v>2</v>
      </c>
      <c r="B34" s="284" t="e">
        <f t="shared" ref="B34:L34" si="21">ROUND(B14*0.75+25,)</f>
        <v>#REF!</v>
      </c>
      <c r="C34" s="284" t="e">
        <f t="shared" si="21"/>
        <v>#REF!</v>
      </c>
      <c r="D34" s="284" t="e">
        <f t="shared" si="21"/>
        <v>#REF!</v>
      </c>
      <c r="E34" s="284" t="e">
        <f t="shared" si="21"/>
        <v>#REF!</v>
      </c>
      <c r="F34" s="284" t="e">
        <f t="shared" si="21"/>
        <v>#REF!</v>
      </c>
      <c r="G34" s="284" t="e">
        <f t="shared" si="21"/>
        <v>#REF!</v>
      </c>
      <c r="H34" s="284">
        <f t="shared" si="21"/>
        <v>20725</v>
      </c>
      <c r="I34" s="284">
        <f t="shared" si="21"/>
        <v>20725</v>
      </c>
      <c r="J34" s="284">
        <f t="shared" si="21"/>
        <v>20725</v>
      </c>
      <c r="K34" s="284">
        <f t="shared" si="21"/>
        <v>18925</v>
      </c>
      <c r="L34" s="284">
        <f t="shared" si="21"/>
        <v>15700</v>
      </c>
      <c r="M34" s="284">
        <f t="shared" ref="M34:AN34" si="22">ROUND(M14*0.75+25,)</f>
        <v>16225</v>
      </c>
      <c r="N34" s="284">
        <f t="shared" si="22"/>
        <v>15700</v>
      </c>
      <c r="O34" s="284">
        <f t="shared" si="22"/>
        <v>17125</v>
      </c>
      <c r="P34" s="284">
        <f t="shared" si="22"/>
        <v>17125</v>
      </c>
      <c r="Q34" s="284">
        <f t="shared" si="22"/>
        <v>14650</v>
      </c>
      <c r="R34" s="284">
        <f t="shared" si="22"/>
        <v>14650</v>
      </c>
      <c r="S34" s="284">
        <f t="shared" si="22"/>
        <v>14650</v>
      </c>
      <c r="T34" s="284">
        <f t="shared" si="22"/>
        <v>15175</v>
      </c>
      <c r="U34" s="284">
        <f t="shared" si="22"/>
        <v>14650</v>
      </c>
      <c r="V34" s="284">
        <f t="shared" si="22"/>
        <v>15175</v>
      </c>
      <c r="W34" s="284">
        <f t="shared" si="22"/>
        <v>15175</v>
      </c>
      <c r="X34" s="284">
        <f t="shared" si="22"/>
        <v>15700</v>
      </c>
      <c r="Y34" s="284">
        <f t="shared" si="22"/>
        <v>16225</v>
      </c>
      <c r="Z34" s="284">
        <f t="shared" si="22"/>
        <v>16225</v>
      </c>
      <c r="AA34" s="284">
        <f t="shared" si="22"/>
        <v>17125</v>
      </c>
      <c r="AB34" s="284">
        <f t="shared" si="22"/>
        <v>17125</v>
      </c>
      <c r="AC34" s="284">
        <f t="shared" si="22"/>
        <v>15700</v>
      </c>
      <c r="AD34" s="284">
        <f t="shared" si="22"/>
        <v>15700</v>
      </c>
      <c r="AE34" s="284">
        <f t="shared" si="22"/>
        <v>14650</v>
      </c>
      <c r="AF34" s="284">
        <f t="shared" si="22"/>
        <v>14650</v>
      </c>
      <c r="AG34" s="284">
        <f t="shared" si="22"/>
        <v>14650</v>
      </c>
      <c r="AH34" s="284">
        <f t="shared" si="22"/>
        <v>14650</v>
      </c>
      <c r="AI34" s="284">
        <f t="shared" si="22"/>
        <v>14650</v>
      </c>
      <c r="AJ34" s="284">
        <f t="shared" si="22"/>
        <v>15175</v>
      </c>
      <c r="AK34" s="284">
        <f t="shared" si="22"/>
        <v>15175</v>
      </c>
      <c r="AL34" s="284">
        <f t="shared" si="22"/>
        <v>14650</v>
      </c>
      <c r="AM34" s="284">
        <f t="shared" si="22"/>
        <v>16150</v>
      </c>
      <c r="AN34" s="284">
        <f t="shared" si="22"/>
        <v>16150</v>
      </c>
      <c r="AO34" s="284">
        <f t="shared" ref="AO34:AW34" si="23">ROUND(AO14*0.75+25,)</f>
        <v>16150</v>
      </c>
      <c r="AP34" s="284">
        <f t="shared" si="23"/>
        <v>16150</v>
      </c>
      <c r="AQ34" s="284">
        <f t="shared" si="23"/>
        <v>16150</v>
      </c>
      <c r="AR34" s="284">
        <f t="shared" si="23"/>
        <v>16150</v>
      </c>
      <c r="AS34" s="284">
        <f t="shared" si="23"/>
        <v>14800</v>
      </c>
      <c r="AT34" s="284">
        <f t="shared" si="23"/>
        <v>14800</v>
      </c>
      <c r="AU34" s="284">
        <f t="shared" si="23"/>
        <v>14800</v>
      </c>
      <c r="AV34" s="284">
        <f t="shared" si="23"/>
        <v>14800</v>
      </c>
      <c r="AW34" s="284">
        <f t="shared" si="23"/>
        <v>18025</v>
      </c>
    </row>
    <row r="35" spans="1:49" s="85" customFormat="1" ht="10.35" customHeight="1" x14ac:dyDescent="0.2">
      <c r="A35" s="86" t="s">
        <v>136</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row>
    <row r="36" spans="1:49" s="85" customFormat="1" ht="10.35" customHeight="1" x14ac:dyDescent="0.2">
      <c r="A36" s="275">
        <v>1</v>
      </c>
      <c r="B36" s="284" t="e">
        <f t="shared" ref="B36:L36" si="24">ROUND(B16*0.75+25,)</f>
        <v>#REF!</v>
      </c>
      <c r="C36" s="284" t="e">
        <f t="shared" si="24"/>
        <v>#REF!</v>
      </c>
      <c r="D36" s="284" t="e">
        <f t="shared" si="24"/>
        <v>#REF!</v>
      </c>
      <c r="E36" s="284" t="e">
        <f t="shared" si="24"/>
        <v>#REF!</v>
      </c>
      <c r="F36" s="284" t="e">
        <f t="shared" si="24"/>
        <v>#REF!</v>
      </c>
      <c r="G36" s="284" t="e">
        <f t="shared" si="24"/>
        <v>#REF!</v>
      </c>
      <c r="H36" s="284">
        <f t="shared" si="24"/>
        <v>23050</v>
      </c>
      <c r="I36" s="284">
        <f t="shared" si="24"/>
        <v>23050</v>
      </c>
      <c r="J36" s="284">
        <f t="shared" si="24"/>
        <v>23050</v>
      </c>
      <c r="K36" s="284">
        <f t="shared" si="24"/>
        <v>21250</v>
      </c>
      <c r="L36" s="284">
        <f t="shared" si="24"/>
        <v>18025</v>
      </c>
      <c r="M36" s="284">
        <f t="shared" ref="M36:AN36" si="25">ROUND(M16*0.75+25,)</f>
        <v>18550</v>
      </c>
      <c r="N36" s="284">
        <f t="shared" si="25"/>
        <v>18025</v>
      </c>
      <c r="O36" s="284">
        <f t="shared" si="25"/>
        <v>19450</v>
      </c>
      <c r="P36" s="284">
        <f t="shared" si="25"/>
        <v>19450</v>
      </c>
      <c r="Q36" s="284">
        <f t="shared" si="25"/>
        <v>16975</v>
      </c>
      <c r="R36" s="284">
        <f t="shared" si="25"/>
        <v>16975</v>
      </c>
      <c r="S36" s="284">
        <f t="shared" si="25"/>
        <v>16975</v>
      </c>
      <c r="T36" s="284">
        <f t="shared" si="25"/>
        <v>17500</v>
      </c>
      <c r="U36" s="284">
        <f t="shared" si="25"/>
        <v>16975</v>
      </c>
      <c r="V36" s="284">
        <f t="shared" si="25"/>
        <v>17500</v>
      </c>
      <c r="W36" s="284">
        <f t="shared" si="25"/>
        <v>17500</v>
      </c>
      <c r="X36" s="284">
        <f t="shared" si="25"/>
        <v>18025</v>
      </c>
      <c r="Y36" s="284">
        <f t="shared" si="25"/>
        <v>18550</v>
      </c>
      <c r="Z36" s="284">
        <f t="shared" si="25"/>
        <v>18550</v>
      </c>
      <c r="AA36" s="284">
        <f t="shared" si="25"/>
        <v>19450</v>
      </c>
      <c r="AB36" s="284">
        <f t="shared" si="25"/>
        <v>19450</v>
      </c>
      <c r="AC36" s="284">
        <f t="shared" si="25"/>
        <v>18025</v>
      </c>
      <c r="AD36" s="284">
        <f t="shared" si="25"/>
        <v>18025</v>
      </c>
      <c r="AE36" s="284">
        <f t="shared" si="25"/>
        <v>16975</v>
      </c>
      <c r="AF36" s="284">
        <f t="shared" si="25"/>
        <v>16975</v>
      </c>
      <c r="AG36" s="284">
        <f t="shared" si="25"/>
        <v>16975</v>
      </c>
      <c r="AH36" s="284">
        <f t="shared" si="25"/>
        <v>16975</v>
      </c>
      <c r="AI36" s="284">
        <f t="shared" si="25"/>
        <v>16975</v>
      </c>
      <c r="AJ36" s="284">
        <f t="shared" si="25"/>
        <v>17500</v>
      </c>
      <c r="AK36" s="284">
        <f t="shared" si="25"/>
        <v>17500</v>
      </c>
      <c r="AL36" s="284">
        <f t="shared" si="25"/>
        <v>16975</v>
      </c>
      <c r="AM36" s="284">
        <f t="shared" si="25"/>
        <v>18475</v>
      </c>
      <c r="AN36" s="284">
        <f t="shared" si="25"/>
        <v>18475</v>
      </c>
      <c r="AO36" s="284">
        <f t="shared" ref="AO36:AW36" si="26">ROUND(AO16*0.75+25,)</f>
        <v>18475</v>
      </c>
      <c r="AP36" s="284">
        <f t="shared" si="26"/>
        <v>18475</v>
      </c>
      <c r="AQ36" s="284">
        <f t="shared" si="26"/>
        <v>18475</v>
      </c>
      <c r="AR36" s="284">
        <f t="shared" si="26"/>
        <v>18475</v>
      </c>
      <c r="AS36" s="284">
        <f t="shared" si="26"/>
        <v>17125</v>
      </c>
      <c r="AT36" s="284">
        <f t="shared" si="26"/>
        <v>17125</v>
      </c>
      <c r="AU36" s="284">
        <f t="shared" si="26"/>
        <v>17125</v>
      </c>
      <c r="AV36" s="284">
        <f t="shared" si="26"/>
        <v>17125</v>
      </c>
      <c r="AW36" s="284">
        <f t="shared" si="26"/>
        <v>20350</v>
      </c>
    </row>
    <row r="37" spans="1:49" s="85" customFormat="1" ht="10.35" customHeight="1" x14ac:dyDescent="0.2">
      <c r="A37" s="275">
        <v>2</v>
      </c>
      <c r="B37" s="284" t="e">
        <f t="shared" ref="B37:L37" si="27">ROUND(B17*0.75+25,)</f>
        <v>#REF!</v>
      </c>
      <c r="C37" s="284" t="e">
        <f t="shared" si="27"/>
        <v>#REF!</v>
      </c>
      <c r="D37" s="284" t="e">
        <f t="shared" si="27"/>
        <v>#REF!</v>
      </c>
      <c r="E37" s="284" t="e">
        <f t="shared" si="27"/>
        <v>#REF!</v>
      </c>
      <c r="F37" s="284" t="e">
        <f t="shared" si="27"/>
        <v>#REF!</v>
      </c>
      <c r="G37" s="284" t="e">
        <f t="shared" si="27"/>
        <v>#REF!</v>
      </c>
      <c r="H37" s="284">
        <f t="shared" si="27"/>
        <v>24475</v>
      </c>
      <c r="I37" s="284">
        <f t="shared" si="27"/>
        <v>24475</v>
      </c>
      <c r="J37" s="284">
        <f t="shared" si="27"/>
        <v>24475</v>
      </c>
      <c r="K37" s="284">
        <f t="shared" si="27"/>
        <v>22675</v>
      </c>
      <c r="L37" s="284">
        <f t="shared" si="27"/>
        <v>19450</v>
      </c>
      <c r="M37" s="284">
        <f t="shared" ref="M37:AN37" si="28">ROUND(M17*0.75+25,)</f>
        <v>19975</v>
      </c>
      <c r="N37" s="284">
        <f t="shared" si="28"/>
        <v>19450</v>
      </c>
      <c r="O37" s="284">
        <f t="shared" si="28"/>
        <v>20875</v>
      </c>
      <c r="P37" s="284">
        <f t="shared" si="28"/>
        <v>20875</v>
      </c>
      <c r="Q37" s="284">
        <f t="shared" si="28"/>
        <v>18400</v>
      </c>
      <c r="R37" s="284">
        <f t="shared" si="28"/>
        <v>18400</v>
      </c>
      <c r="S37" s="284">
        <f t="shared" si="28"/>
        <v>18400</v>
      </c>
      <c r="T37" s="284">
        <f t="shared" si="28"/>
        <v>18925</v>
      </c>
      <c r="U37" s="284">
        <f t="shared" si="28"/>
        <v>18400</v>
      </c>
      <c r="V37" s="284">
        <f t="shared" si="28"/>
        <v>18925</v>
      </c>
      <c r="W37" s="284">
        <f t="shared" si="28"/>
        <v>18925</v>
      </c>
      <c r="X37" s="284">
        <f t="shared" si="28"/>
        <v>19450</v>
      </c>
      <c r="Y37" s="284">
        <f t="shared" si="28"/>
        <v>19975</v>
      </c>
      <c r="Z37" s="284">
        <f t="shared" si="28"/>
        <v>19975</v>
      </c>
      <c r="AA37" s="284">
        <f t="shared" si="28"/>
        <v>20875</v>
      </c>
      <c r="AB37" s="284">
        <f t="shared" si="28"/>
        <v>20875</v>
      </c>
      <c r="AC37" s="284">
        <f t="shared" si="28"/>
        <v>19450</v>
      </c>
      <c r="AD37" s="284">
        <f t="shared" si="28"/>
        <v>19450</v>
      </c>
      <c r="AE37" s="284">
        <f t="shared" si="28"/>
        <v>18400</v>
      </c>
      <c r="AF37" s="284">
        <f t="shared" si="28"/>
        <v>18400</v>
      </c>
      <c r="AG37" s="284">
        <f t="shared" si="28"/>
        <v>18400</v>
      </c>
      <c r="AH37" s="284">
        <f t="shared" si="28"/>
        <v>18400</v>
      </c>
      <c r="AI37" s="284">
        <f t="shared" si="28"/>
        <v>18400</v>
      </c>
      <c r="AJ37" s="284">
        <f t="shared" si="28"/>
        <v>18925</v>
      </c>
      <c r="AK37" s="284">
        <f t="shared" si="28"/>
        <v>18925</v>
      </c>
      <c r="AL37" s="284">
        <f t="shared" si="28"/>
        <v>18400</v>
      </c>
      <c r="AM37" s="284">
        <f t="shared" si="28"/>
        <v>19900</v>
      </c>
      <c r="AN37" s="284">
        <f t="shared" si="28"/>
        <v>19900</v>
      </c>
      <c r="AO37" s="284">
        <f t="shared" ref="AO37:AW37" si="29">ROUND(AO17*0.75+25,)</f>
        <v>19900</v>
      </c>
      <c r="AP37" s="284">
        <f t="shared" si="29"/>
        <v>19900</v>
      </c>
      <c r="AQ37" s="284">
        <f t="shared" si="29"/>
        <v>19900</v>
      </c>
      <c r="AR37" s="284">
        <f t="shared" si="29"/>
        <v>19900</v>
      </c>
      <c r="AS37" s="284">
        <f t="shared" si="29"/>
        <v>18550</v>
      </c>
      <c r="AT37" s="284">
        <f t="shared" si="29"/>
        <v>18550</v>
      </c>
      <c r="AU37" s="284">
        <f t="shared" si="29"/>
        <v>18550</v>
      </c>
      <c r="AV37" s="284">
        <f t="shared" si="29"/>
        <v>18550</v>
      </c>
      <c r="AW37" s="284">
        <f t="shared" si="29"/>
        <v>21775</v>
      </c>
    </row>
    <row r="38" spans="1:49" s="85" customFormat="1" ht="10.35" customHeight="1" x14ac:dyDescent="0.2">
      <c r="A38" s="86" t="s">
        <v>138</v>
      </c>
      <c r="B38" s="28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row>
    <row r="39" spans="1:49" s="85" customFormat="1" ht="10.35" customHeight="1" x14ac:dyDescent="0.2">
      <c r="A39" s="274" t="s">
        <v>78</v>
      </c>
      <c r="B39" s="284" t="e">
        <f t="shared" ref="B39:L39" si="30">ROUND(B19*0.75+25,)</f>
        <v>#REF!</v>
      </c>
      <c r="C39" s="284" t="e">
        <f t="shared" si="30"/>
        <v>#REF!</v>
      </c>
      <c r="D39" s="284" t="e">
        <f t="shared" si="30"/>
        <v>#REF!</v>
      </c>
      <c r="E39" s="284" t="e">
        <f t="shared" si="30"/>
        <v>#REF!</v>
      </c>
      <c r="F39" s="284" t="e">
        <f t="shared" si="30"/>
        <v>#REF!</v>
      </c>
      <c r="G39" s="284" t="e">
        <f t="shared" si="30"/>
        <v>#REF!</v>
      </c>
      <c r="H39" s="284">
        <f t="shared" si="30"/>
        <v>40225</v>
      </c>
      <c r="I39" s="284">
        <f t="shared" si="30"/>
        <v>40225</v>
      </c>
      <c r="J39" s="284">
        <f t="shared" si="30"/>
        <v>40225</v>
      </c>
      <c r="K39" s="284">
        <f t="shared" si="30"/>
        <v>38425</v>
      </c>
      <c r="L39" s="284">
        <f t="shared" si="30"/>
        <v>35200</v>
      </c>
      <c r="M39" s="284">
        <f t="shared" ref="M39:AN39" si="31">ROUND(M19*0.75+25,)</f>
        <v>35725</v>
      </c>
      <c r="N39" s="284">
        <f t="shared" si="31"/>
        <v>35200</v>
      </c>
      <c r="O39" s="284">
        <f t="shared" si="31"/>
        <v>36625</v>
      </c>
      <c r="P39" s="284">
        <f t="shared" si="31"/>
        <v>36625</v>
      </c>
      <c r="Q39" s="284">
        <f t="shared" si="31"/>
        <v>34150</v>
      </c>
      <c r="R39" s="284">
        <f t="shared" si="31"/>
        <v>34150</v>
      </c>
      <c r="S39" s="284">
        <f t="shared" si="31"/>
        <v>34150</v>
      </c>
      <c r="T39" s="284">
        <f t="shared" si="31"/>
        <v>34675</v>
      </c>
      <c r="U39" s="284">
        <f t="shared" si="31"/>
        <v>34150</v>
      </c>
      <c r="V39" s="284">
        <f t="shared" si="31"/>
        <v>34675</v>
      </c>
      <c r="W39" s="284">
        <f t="shared" si="31"/>
        <v>34675</v>
      </c>
      <c r="X39" s="284">
        <f t="shared" si="31"/>
        <v>35200</v>
      </c>
      <c r="Y39" s="284">
        <f t="shared" si="31"/>
        <v>35725</v>
      </c>
      <c r="Z39" s="284">
        <f t="shared" si="31"/>
        <v>35725</v>
      </c>
      <c r="AA39" s="284">
        <f t="shared" si="31"/>
        <v>36625</v>
      </c>
      <c r="AB39" s="284">
        <f t="shared" si="31"/>
        <v>36625</v>
      </c>
      <c r="AC39" s="284">
        <f t="shared" si="31"/>
        <v>35200</v>
      </c>
      <c r="AD39" s="284">
        <f t="shared" si="31"/>
        <v>35200</v>
      </c>
      <c r="AE39" s="284">
        <f t="shared" si="31"/>
        <v>34150</v>
      </c>
      <c r="AF39" s="284">
        <f t="shared" si="31"/>
        <v>34150</v>
      </c>
      <c r="AG39" s="284">
        <f t="shared" si="31"/>
        <v>34150</v>
      </c>
      <c r="AH39" s="284">
        <f t="shared" si="31"/>
        <v>34150</v>
      </c>
      <c r="AI39" s="284">
        <f t="shared" si="31"/>
        <v>34150</v>
      </c>
      <c r="AJ39" s="284">
        <f t="shared" si="31"/>
        <v>34675</v>
      </c>
      <c r="AK39" s="284">
        <f t="shared" si="31"/>
        <v>34675</v>
      </c>
      <c r="AL39" s="284">
        <f t="shared" si="31"/>
        <v>34150</v>
      </c>
      <c r="AM39" s="284">
        <f t="shared" si="31"/>
        <v>43150</v>
      </c>
      <c r="AN39" s="284">
        <f t="shared" si="31"/>
        <v>43150</v>
      </c>
      <c r="AO39" s="284">
        <f t="shared" ref="AO39:AW39" si="32">ROUND(AO19*0.75+25,)</f>
        <v>43150</v>
      </c>
      <c r="AP39" s="284">
        <f t="shared" si="32"/>
        <v>43150</v>
      </c>
      <c r="AQ39" s="284">
        <f t="shared" si="32"/>
        <v>43150</v>
      </c>
      <c r="AR39" s="284">
        <f t="shared" si="32"/>
        <v>43150</v>
      </c>
      <c r="AS39" s="284">
        <f t="shared" si="32"/>
        <v>41800</v>
      </c>
      <c r="AT39" s="284">
        <f t="shared" si="32"/>
        <v>41800</v>
      </c>
      <c r="AU39" s="284">
        <f t="shared" si="32"/>
        <v>41800</v>
      </c>
      <c r="AV39" s="284">
        <f t="shared" si="32"/>
        <v>41800</v>
      </c>
      <c r="AW39" s="284">
        <f t="shared" si="32"/>
        <v>45025</v>
      </c>
    </row>
    <row r="40" spans="1:49" s="85" customFormat="1" ht="10.35" customHeight="1" x14ac:dyDescent="0.2">
      <c r="A40" s="86" t="s">
        <v>137</v>
      </c>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row>
    <row r="41" spans="1:49" s="85" customFormat="1" ht="9.6" customHeight="1" x14ac:dyDescent="0.2">
      <c r="A41" s="274" t="s">
        <v>67</v>
      </c>
      <c r="B41" s="284" t="e">
        <f t="shared" ref="B41:L41" si="33">ROUND(B21*0.75+25,)</f>
        <v>#REF!</v>
      </c>
      <c r="C41" s="284" t="e">
        <f t="shared" si="33"/>
        <v>#REF!</v>
      </c>
      <c r="D41" s="284" t="e">
        <f t="shared" si="33"/>
        <v>#REF!</v>
      </c>
      <c r="E41" s="284" t="e">
        <f t="shared" si="33"/>
        <v>#REF!</v>
      </c>
      <c r="F41" s="284" t="e">
        <f t="shared" si="33"/>
        <v>#REF!</v>
      </c>
      <c r="G41" s="284" t="e">
        <f t="shared" si="33"/>
        <v>#REF!</v>
      </c>
      <c r="H41" s="284">
        <f t="shared" si="33"/>
        <v>55225</v>
      </c>
      <c r="I41" s="284">
        <f t="shared" si="33"/>
        <v>55225</v>
      </c>
      <c r="J41" s="284">
        <f t="shared" si="33"/>
        <v>55225</v>
      </c>
      <c r="K41" s="284">
        <f t="shared" si="33"/>
        <v>53425</v>
      </c>
      <c r="L41" s="284">
        <f t="shared" si="33"/>
        <v>50200</v>
      </c>
      <c r="M41" s="284">
        <f t="shared" ref="M41:AN41" si="34">ROUND(M21*0.75+25,)</f>
        <v>50725</v>
      </c>
      <c r="N41" s="284">
        <f t="shared" si="34"/>
        <v>50200</v>
      </c>
      <c r="O41" s="284">
        <f t="shared" si="34"/>
        <v>51625</v>
      </c>
      <c r="P41" s="284">
        <f t="shared" si="34"/>
        <v>51625</v>
      </c>
      <c r="Q41" s="284">
        <f t="shared" si="34"/>
        <v>49150</v>
      </c>
      <c r="R41" s="284">
        <f t="shared" si="34"/>
        <v>49150</v>
      </c>
      <c r="S41" s="284">
        <f t="shared" si="34"/>
        <v>49150</v>
      </c>
      <c r="T41" s="284">
        <f t="shared" si="34"/>
        <v>49675</v>
      </c>
      <c r="U41" s="284">
        <f t="shared" si="34"/>
        <v>49150</v>
      </c>
      <c r="V41" s="284">
        <f t="shared" si="34"/>
        <v>49675</v>
      </c>
      <c r="W41" s="284">
        <f t="shared" si="34"/>
        <v>49675</v>
      </c>
      <c r="X41" s="284">
        <f t="shared" si="34"/>
        <v>50200</v>
      </c>
      <c r="Y41" s="284">
        <f t="shared" si="34"/>
        <v>50725</v>
      </c>
      <c r="Z41" s="284">
        <f t="shared" si="34"/>
        <v>50725</v>
      </c>
      <c r="AA41" s="284">
        <f t="shared" si="34"/>
        <v>51625</v>
      </c>
      <c r="AB41" s="284">
        <f t="shared" si="34"/>
        <v>51625</v>
      </c>
      <c r="AC41" s="284">
        <f t="shared" si="34"/>
        <v>50200</v>
      </c>
      <c r="AD41" s="284">
        <f t="shared" si="34"/>
        <v>50200</v>
      </c>
      <c r="AE41" s="284">
        <f t="shared" si="34"/>
        <v>49150</v>
      </c>
      <c r="AF41" s="284">
        <f t="shared" si="34"/>
        <v>49150</v>
      </c>
      <c r="AG41" s="284">
        <f t="shared" si="34"/>
        <v>49150</v>
      </c>
      <c r="AH41" s="284">
        <f t="shared" si="34"/>
        <v>49150</v>
      </c>
      <c r="AI41" s="284">
        <f t="shared" si="34"/>
        <v>49150</v>
      </c>
      <c r="AJ41" s="284">
        <f t="shared" si="34"/>
        <v>49675</v>
      </c>
      <c r="AK41" s="284">
        <f t="shared" si="34"/>
        <v>49675</v>
      </c>
      <c r="AL41" s="284">
        <f t="shared" si="34"/>
        <v>49150</v>
      </c>
      <c r="AM41" s="284">
        <f t="shared" si="34"/>
        <v>61900</v>
      </c>
      <c r="AN41" s="284">
        <f t="shared" si="34"/>
        <v>61900</v>
      </c>
      <c r="AO41" s="284">
        <f t="shared" ref="AO41:AW41" si="35">ROUND(AO21*0.75+25,)</f>
        <v>61900</v>
      </c>
      <c r="AP41" s="284">
        <f t="shared" si="35"/>
        <v>61900</v>
      </c>
      <c r="AQ41" s="284">
        <f t="shared" si="35"/>
        <v>61900</v>
      </c>
      <c r="AR41" s="284">
        <f t="shared" si="35"/>
        <v>61900</v>
      </c>
      <c r="AS41" s="284">
        <f t="shared" si="35"/>
        <v>60550</v>
      </c>
      <c r="AT41" s="284">
        <f t="shared" si="35"/>
        <v>60550</v>
      </c>
      <c r="AU41" s="284">
        <f t="shared" si="35"/>
        <v>60550</v>
      </c>
      <c r="AV41" s="284">
        <f t="shared" si="35"/>
        <v>60550</v>
      </c>
      <c r="AW41" s="284">
        <f t="shared" si="35"/>
        <v>63775</v>
      </c>
    </row>
    <row r="42" spans="1:49" ht="9.6" customHeight="1" x14ac:dyDescent="0.2"/>
    <row r="43" spans="1:49" ht="9" hidden="1" customHeight="1" x14ac:dyDescent="0.2">
      <c r="A43" s="71"/>
    </row>
    <row r="44" spans="1:49" ht="10.7" customHeight="1" thickBot="1" x14ac:dyDescent="0.25">
      <c r="A44" s="71"/>
    </row>
    <row r="45" spans="1:49" ht="13.35" customHeight="1" x14ac:dyDescent="0.2">
      <c r="A45" s="148" t="s">
        <v>127</v>
      </c>
    </row>
    <row r="46" spans="1:49" ht="20.25" customHeight="1" x14ac:dyDescent="0.2">
      <c r="A46" s="223" t="s">
        <v>128</v>
      </c>
    </row>
    <row r="47" spans="1:49" ht="20.25" customHeight="1" x14ac:dyDescent="0.2">
      <c r="A47" s="223" t="s">
        <v>129</v>
      </c>
    </row>
    <row r="48" spans="1:49" ht="20.25" customHeight="1" x14ac:dyDescent="0.2">
      <c r="A48" s="97" t="s">
        <v>130</v>
      </c>
    </row>
    <row r="49" spans="1:1" ht="20.25" customHeight="1" thickBot="1" x14ac:dyDescent="0.25">
      <c r="A49" s="223" t="s">
        <v>243</v>
      </c>
    </row>
    <row r="50" spans="1:1" ht="12.75" thickBot="1" x14ac:dyDescent="0.25">
      <c r="A50" s="245" t="s">
        <v>218</v>
      </c>
    </row>
    <row r="51" spans="1:1" ht="12.75" thickBot="1" x14ac:dyDescent="0.25">
      <c r="A51" s="313" t="str">
        <f>'AVIA 25'!A51</f>
        <v>Период бронирования: 20.06.2025 - 12.12.2025 /  Period of sales: 20.06.2025 - 11.12.2025</v>
      </c>
    </row>
    <row r="52" spans="1:1" ht="12.75" thickBot="1" x14ac:dyDescent="0.25">
      <c r="A52" s="313" t="str">
        <f>'AVIA 25'!A52</f>
        <v>Период проживания: 20.06.2025 - 12.12.2025 /  Period of sales: 20.06.2025 - 11.12.2025</v>
      </c>
    </row>
    <row r="53" spans="1:1" ht="12.75" hidden="1" thickBot="1" x14ac:dyDescent="0.25">
      <c r="A53" s="218" t="s">
        <v>372</v>
      </c>
    </row>
    <row r="54" spans="1:1" x14ac:dyDescent="0.2">
      <c r="A54" s="314" t="s">
        <v>132</v>
      </c>
    </row>
    <row r="55" spans="1:1" ht="36.75" thickBot="1" x14ac:dyDescent="0.25">
      <c r="A55" s="315" t="s">
        <v>371</v>
      </c>
    </row>
    <row r="56" spans="1:1" ht="12.75" thickBot="1" x14ac:dyDescent="0.25">
      <c r="A56" s="245" t="s">
        <v>218</v>
      </c>
    </row>
    <row r="57" spans="1:1" x14ac:dyDescent="0.2">
      <c r="A57" s="188" t="s">
        <v>395</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1"/>
  <dimension ref="A1:ET53"/>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69.5703125" style="77" customWidth="1"/>
    <col min="2" max="2" width="9" style="77"/>
    <col min="3" max="10" width="9" style="268"/>
    <col min="11" max="16384" width="9" style="77"/>
  </cols>
  <sheetData>
    <row r="1" spans="1:150" s="90" customFormat="1" ht="12" customHeight="1" x14ac:dyDescent="0.2">
      <c r="A1" s="89" t="s">
        <v>133</v>
      </c>
      <c r="C1" s="203"/>
      <c r="D1" s="203"/>
      <c r="E1" s="203"/>
      <c r="F1" s="203"/>
      <c r="G1" s="203"/>
      <c r="H1" s="203"/>
      <c r="I1" s="203"/>
      <c r="J1" s="203"/>
    </row>
    <row r="2" spans="1:150" s="90" customFormat="1" ht="12" customHeight="1" x14ac:dyDescent="0.2">
      <c r="A2" s="91" t="s">
        <v>126</v>
      </c>
      <c r="C2" s="203"/>
      <c r="D2" s="203"/>
      <c r="E2" s="203"/>
      <c r="F2" s="203"/>
      <c r="G2" s="203"/>
      <c r="H2" s="203"/>
      <c r="I2" s="203"/>
      <c r="J2" s="203"/>
    </row>
    <row r="3" spans="1:150" s="90" customFormat="1" ht="11.1" customHeight="1" x14ac:dyDescent="0.2">
      <c r="A3" s="89"/>
      <c r="C3" s="203"/>
      <c r="D3" s="203"/>
      <c r="E3" s="203"/>
      <c r="F3" s="203"/>
      <c r="G3" s="203"/>
      <c r="H3" s="203"/>
      <c r="I3" s="203"/>
      <c r="J3" s="203"/>
    </row>
    <row r="4" spans="1:150" s="90" customFormat="1" ht="34.5" customHeight="1" x14ac:dyDescent="0.2">
      <c r="A4" s="125" t="s">
        <v>125</v>
      </c>
      <c r="B4" s="234">
        <f>'C завтраками| Bed and breakfast'!B4</f>
        <v>45961</v>
      </c>
      <c r="C4" s="234">
        <f>'C завтраками| Bed and breakfast'!C4</f>
        <v>45962</v>
      </c>
      <c r="D4" s="234">
        <f>'C завтраками| Bed and breakfast'!D4</f>
        <v>45963</v>
      </c>
      <c r="E4" s="234">
        <f>'C завтраками| Bed and breakfast'!E4</f>
        <v>45964</v>
      </c>
      <c r="F4" s="234">
        <f>'C завтраками| Bed and breakfast'!F4</f>
        <v>45965</v>
      </c>
      <c r="G4" s="234">
        <f>'C завтраками| Bed and breakfast'!G4</f>
        <v>45966</v>
      </c>
      <c r="H4" s="234">
        <f>'C завтраками| Bed and breakfast'!H4</f>
        <v>45967</v>
      </c>
      <c r="I4" s="234">
        <f>'C завтраками| Bed and breakfast'!I4</f>
        <v>45968</v>
      </c>
      <c r="J4" s="234">
        <f>'C завтраками| Bed and breakfast'!J4</f>
        <v>45969</v>
      </c>
      <c r="K4" s="234">
        <f>'C завтраками| Bed and breakfast'!K4</f>
        <v>45970</v>
      </c>
      <c r="L4" s="234">
        <f>'C завтраками| Bed and breakfast'!L4</f>
        <v>45971</v>
      </c>
      <c r="M4" s="234">
        <f>'C завтраками| Bed and breakfast'!M4</f>
        <v>45972</v>
      </c>
      <c r="N4" s="234">
        <f>'C завтраками| Bed and breakfast'!N4</f>
        <v>45973</v>
      </c>
      <c r="O4" s="234">
        <f>'C завтраками| Bed and breakfast'!O4</f>
        <v>45974</v>
      </c>
      <c r="P4" s="234">
        <f>'C завтраками| Bed and breakfast'!P4</f>
        <v>45975</v>
      </c>
      <c r="Q4" s="234">
        <f>'C завтраками| Bed and breakfast'!Q4</f>
        <v>45976</v>
      </c>
      <c r="R4" s="234">
        <f>'C завтраками| Bed and breakfast'!R4</f>
        <v>45977</v>
      </c>
      <c r="S4" s="234">
        <f>'C завтраками| Bed and breakfast'!S4</f>
        <v>45978</v>
      </c>
      <c r="T4" s="234">
        <f>'C завтраками| Bed and breakfast'!T4</f>
        <v>45979</v>
      </c>
      <c r="U4" s="234">
        <f>'C завтраками| Bed and breakfast'!U4</f>
        <v>45980</v>
      </c>
      <c r="V4" s="234">
        <f>'C завтраками| Bed and breakfast'!V4</f>
        <v>45981</v>
      </c>
      <c r="W4" s="234">
        <f>'C завтраками| Bed and breakfast'!W4</f>
        <v>45982</v>
      </c>
      <c r="X4" s="234">
        <f>'C завтраками| Bed and breakfast'!X4</f>
        <v>45983</v>
      </c>
      <c r="Y4" s="234">
        <f>'C завтраками| Bed and breakfast'!Y4</f>
        <v>45984</v>
      </c>
      <c r="Z4" s="234">
        <f>'C завтраками| Bed and breakfast'!Z4</f>
        <v>45985</v>
      </c>
      <c r="AA4" s="234">
        <f>'C завтраками| Bed and breakfast'!AA4</f>
        <v>45986</v>
      </c>
      <c r="AB4" s="234">
        <f>'C завтраками| Bed and breakfast'!AB4</f>
        <v>45987</v>
      </c>
      <c r="AC4" s="234">
        <f>'C завтраками| Bed and breakfast'!AC4</f>
        <v>45988</v>
      </c>
      <c r="AD4" s="234">
        <f>'C завтраками| Bed and breakfast'!AD4</f>
        <v>45989</v>
      </c>
      <c r="AE4" s="234">
        <f>'C завтраками| Bed and breakfast'!AE4</f>
        <v>45990</v>
      </c>
      <c r="AF4" s="234">
        <f>'C завтраками| Bed and breakfast'!AF4</f>
        <v>45991</v>
      </c>
      <c r="AG4" s="234">
        <f>'C завтраками| Bed and breakfast'!AG4</f>
        <v>45992</v>
      </c>
      <c r="AH4" s="234">
        <f>'C завтраками| Bed and breakfast'!AH4</f>
        <v>45993</v>
      </c>
      <c r="AI4" s="234">
        <f>'C завтраками| Bed and breakfast'!AI4</f>
        <v>45994</v>
      </c>
      <c r="AJ4" s="234">
        <f>'C завтраками| Bed and breakfast'!AJ4</f>
        <v>45995</v>
      </c>
      <c r="AK4" s="234">
        <f>'C завтраками| Bed and breakfast'!AK4</f>
        <v>45996</v>
      </c>
      <c r="AL4" s="234">
        <f>'C завтраками| Bed and breakfast'!AL4</f>
        <v>45997</v>
      </c>
      <c r="AM4" s="234">
        <f>'C завтраками| Bed and breakfast'!AM4</f>
        <v>45998</v>
      </c>
      <c r="AN4" s="234">
        <f>'C завтраками| Bed and breakfast'!AN4</f>
        <v>45999</v>
      </c>
      <c r="AO4" s="234">
        <f>'C завтраками| Bed and breakfast'!AO4</f>
        <v>46000</v>
      </c>
      <c r="AP4" s="234">
        <f>'C завтраками| Bed and breakfast'!AP4</f>
        <v>46001</v>
      </c>
      <c r="AQ4" s="234">
        <f>'C завтраками| Bed and breakfast'!AQ4</f>
        <v>46002</v>
      </c>
      <c r="AR4" s="234">
        <f>'C завтраками| Bed and breakfast'!AR4</f>
        <v>46003</v>
      </c>
      <c r="AS4" s="234">
        <f>'C завтраками| Bed and breakfast'!AS4</f>
        <v>46004</v>
      </c>
      <c r="AT4" s="234">
        <f>'C завтраками| Bed and breakfast'!AT4</f>
        <v>46005</v>
      </c>
      <c r="AU4" s="234">
        <f>'C завтраками| Bed and breakfast'!AU4</f>
        <v>46006</v>
      </c>
      <c r="AV4" s="234">
        <f>'C завтраками| Bed and breakfast'!AV4</f>
        <v>46010</v>
      </c>
      <c r="AW4" s="234">
        <f>'C завтраками| Bed and breakfast'!AW4</f>
        <v>46011</v>
      </c>
      <c r="AX4" s="234">
        <f>'C завтраками| Bed and breakfast'!AX4</f>
        <v>46012</v>
      </c>
      <c r="AY4" s="234">
        <f>'C завтраками| Bed and breakfast'!AY4</f>
        <v>46013</v>
      </c>
      <c r="AZ4" s="234">
        <f>'C завтраками| Bed and breakfast'!AZ4</f>
        <v>46014</v>
      </c>
      <c r="BA4" s="234">
        <f>'C завтраками| Bed and breakfast'!BA4</f>
        <v>46015</v>
      </c>
      <c r="BB4" s="234">
        <f>'C завтраками| Bed and breakfast'!BB4</f>
        <v>46016</v>
      </c>
      <c r="BC4" s="234">
        <f>'C завтраками| Bed and breakfast'!BC4</f>
        <v>46017</v>
      </c>
      <c r="BD4" s="234">
        <f>'C завтраками| Bed and breakfast'!BD4</f>
        <v>46018</v>
      </c>
      <c r="BE4" s="234">
        <f>'C завтраками| Bed and breakfast'!BE4</f>
        <v>46019</v>
      </c>
      <c r="BF4" s="234">
        <f>'C завтраками| Bed and breakfast'!BF4</f>
        <v>46020</v>
      </c>
      <c r="BG4" s="234">
        <f>'C завтраками| Bed and breakfast'!BG4</f>
        <v>46021</v>
      </c>
      <c r="BH4" s="234">
        <f>'C завтраками| Bed and breakfast'!BH4</f>
        <v>46022</v>
      </c>
      <c r="BI4" s="234">
        <f>'C завтраками| Bed and breakfast'!BI4</f>
        <v>46023</v>
      </c>
      <c r="BJ4" s="234">
        <f>'C завтраками| Bed and breakfast'!BJ4</f>
        <v>46024</v>
      </c>
      <c r="BK4" s="234">
        <f>'C завтраками| Bed and breakfast'!BK4</f>
        <v>46025</v>
      </c>
      <c r="BL4" s="234">
        <f>'C завтраками| Bed and breakfast'!BL4</f>
        <v>46026</v>
      </c>
      <c r="BM4" s="234">
        <f>'C завтраками| Bed and breakfast'!BM4</f>
        <v>46027</v>
      </c>
      <c r="BN4" s="234">
        <f>'C завтраками| Bed and breakfast'!BN4</f>
        <v>46028</v>
      </c>
      <c r="BO4" s="234">
        <f>'C завтраками| Bed and breakfast'!BO4</f>
        <v>46029</v>
      </c>
      <c r="BP4" s="234">
        <f>'C завтраками| Bed and breakfast'!BP4</f>
        <v>46030</v>
      </c>
      <c r="BQ4" s="234">
        <f>'C завтраками| Bed and breakfast'!BQ4</f>
        <v>46031</v>
      </c>
      <c r="BR4" s="234">
        <f>'C завтраками| Bed and breakfast'!BR4</f>
        <v>46032</v>
      </c>
      <c r="BS4" s="234">
        <f>'C завтраками| Bed and breakfast'!BS4</f>
        <v>46033</v>
      </c>
      <c r="BT4" s="234">
        <f>'C завтраками| Bed and breakfast'!BT4</f>
        <v>46034</v>
      </c>
      <c r="BU4" s="234">
        <f>'C завтраками| Bed and breakfast'!BU4</f>
        <v>46035</v>
      </c>
      <c r="BV4" s="234">
        <f>'C завтраками| Bed and breakfast'!BV4</f>
        <v>46036</v>
      </c>
      <c r="BW4" s="234">
        <f>'C завтраками| Bed and breakfast'!BW4</f>
        <v>46037</v>
      </c>
      <c r="BX4" s="234">
        <f>'C завтраками| Bed and breakfast'!BX4</f>
        <v>46038</v>
      </c>
      <c r="BY4" s="234">
        <f>'C завтраками| Bed and breakfast'!BY4</f>
        <v>46039</v>
      </c>
      <c r="BZ4" s="234">
        <f>'C завтраками| Bed and breakfast'!BZ4</f>
        <v>46040</v>
      </c>
      <c r="CA4" s="234">
        <f>'C завтраками| Bed and breakfast'!CA4</f>
        <v>46041</v>
      </c>
      <c r="CB4" s="234">
        <f>'C завтраками| Bed and breakfast'!CB4</f>
        <v>46042</v>
      </c>
      <c r="CC4" s="234">
        <f>'C завтраками| Bed and breakfast'!CC4</f>
        <v>46043</v>
      </c>
      <c r="CD4" s="234">
        <f>'C завтраками| Bed and breakfast'!CD4</f>
        <v>46044</v>
      </c>
      <c r="CE4" s="234">
        <f>'C завтраками| Bed and breakfast'!CE4</f>
        <v>46045</v>
      </c>
      <c r="CF4" s="234">
        <f>'C завтраками| Bed and breakfast'!CF4</f>
        <v>46046</v>
      </c>
      <c r="CG4" s="234">
        <f>'C завтраками| Bed and breakfast'!CG4</f>
        <v>46047</v>
      </c>
      <c r="CH4" s="234">
        <f>'C завтраками| Bed and breakfast'!CH4</f>
        <v>46048</v>
      </c>
      <c r="CI4" s="234">
        <f>'C завтраками| Bed and breakfast'!CI4</f>
        <v>46049</v>
      </c>
      <c r="CJ4" s="234">
        <f>'C завтраками| Bed and breakfast'!CJ4</f>
        <v>46050</v>
      </c>
      <c r="CK4" s="234">
        <f>'C завтраками| Bed and breakfast'!CK4</f>
        <v>46051</v>
      </c>
      <c r="CL4" s="234">
        <f>'C завтраками| Bed and breakfast'!CL4</f>
        <v>46052</v>
      </c>
      <c r="CM4" s="234">
        <f>'C завтраками| Bed and breakfast'!CM4</f>
        <v>46053</v>
      </c>
      <c r="CN4" s="234">
        <f>'C завтраками| Bed and breakfast'!CN4</f>
        <v>46054</v>
      </c>
      <c r="CO4" s="234">
        <f>'C завтраками| Bed and breakfast'!CO4</f>
        <v>46055</v>
      </c>
      <c r="CP4" s="234">
        <f>'C завтраками| Bed and breakfast'!CP4</f>
        <v>46056</v>
      </c>
      <c r="CQ4" s="234">
        <f>'C завтраками| Bed and breakfast'!CQ4</f>
        <v>46057</v>
      </c>
      <c r="CR4" s="234">
        <f>'C завтраками| Bed and breakfast'!CR4</f>
        <v>46058</v>
      </c>
      <c r="CS4" s="234">
        <f>'C завтраками| Bed and breakfast'!CS4</f>
        <v>46059</v>
      </c>
      <c r="CT4" s="234">
        <f>'C завтраками| Bed and breakfast'!CT4</f>
        <v>46060</v>
      </c>
      <c r="CU4" s="234">
        <f>'C завтраками| Bed and breakfast'!CU4</f>
        <v>46061</v>
      </c>
      <c r="CV4" s="234">
        <f>'C завтраками| Bed and breakfast'!CV4</f>
        <v>46062</v>
      </c>
      <c r="CW4" s="234">
        <f>'C завтраками| Bed and breakfast'!CW4</f>
        <v>46063</v>
      </c>
      <c r="CX4" s="234">
        <f>'C завтраками| Bed and breakfast'!CX4</f>
        <v>46064</v>
      </c>
      <c r="CY4" s="234">
        <f>'C завтраками| Bed and breakfast'!CY4</f>
        <v>46065</v>
      </c>
      <c r="CZ4" s="234">
        <f>'C завтраками| Bed and breakfast'!CZ4</f>
        <v>46066</v>
      </c>
      <c r="DA4" s="234">
        <f>'C завтраками| Bed and breakfast'!DA4</f>
        <v>46067</v>
      </c>
      <c r="DB4" s="234">
        <f>'C завтраками| Bed and breakfast'!DB4</f>
        <v>46068</v>
      </c>
      <c r="DC4" s="234">
        <f>'C завтраками| Bed and breakfast'!DC4</f>
        <v>46069</v>
      </c>
      <c r="DD4" s="234">
        <f>'C завтраками| Bed and breakfast'!DD4</f>
        <v>46070</v>
      </c>
      <c r="DE4" s="234">
        <f>'C завтраками| Bed and breakfast'!DE4</f>
        <v>46071</v>
      </c>
      <c r="DF4" s="234">
        <f>'C завтраками| Bed and breakfast'!DF4</f>
        <v>46072</v>
      </c>
      <c r="DG4" s="234">
        <f>'C завтраками| Bed and breakfast'!DG4</f>
        <v>46073</v>
      </c>
      <c r="DH4" s="234">
        <f>'C завтраками| Bed and breakfast'!DH4</f>
        <v>46074</v>
      </c>
      <c r="DI4" s="234">
        <f>'C завтраками| Bed and breakfast'!DI4</f>
        <v>46075</v>
      </c>
      <c r="DJ4" s="234">
        <f>'C завтраками| Bed and breakfast'!DJ4</f>
        <v>46076</v>
      </c>
      <c r="DK4" s="234">
        <f>'C завтраками| Bed and breakfast'!DK4</f>
        <v>46077</v>
      </c>
      <c r="DL4" s="234">
        <f>'C завтраками| Bed and breakfast'!DL4</f>
        <v>46078</v>
      </c>
      <c r="DM4" s="234">
        <f>'C завтраками| Bed and breakfast'!DM4</f>
        <v>46079</v>
      </c>
      <c r="DN4" s="234">
        <f>'C завтраками| Bed and breakfast'!DN4</f>
        <v>46080</v>
      </c>
      <c r="DO4" s="234">
        <f>'C завтраками| Bed and breakfast'!DO4</f>
        <v>46081</v>
      </c>
      <c r="DP4" s="234">
        <f>'C завтраками| Bed and breakfast'!DP4</f>
        <v>46082</v>
      </c>
      <c r="DQ4" s="234">
        <f>'C завтраками| Bed and breakfast'!DQ4</f>
        <v>46083</v>
      </c>
      <c r="DR4" s="234">
        <f>'C завтраками| Bed and breakfast'!DR4</f>
        <v>46084</v>
      </c>
      <c r="DS4" s="234">
        <f>'C завтраками| Bed and breakfast'!DS4</f>
        <v>46085</v>
      </c>
      <c r="DT4" s="234">
        <f>'C завтраками| Bed and breakfast'!DT4</f>
        <v>46086</v>
      </c>
      <c r="DU4" s="234">
        <f>'C завтраками| Bed and breakfast'!DU4</f>
        <v>46087</v>
      </c>
      <c r="DV4" s="234">
        <f>'C завтраками| Bed and breakfast'!DV4</f>
        <v>46088</v>
      </c>
      <c r="DW4" s="234">
        <f>'C завтраками| Bed and breakfast'!DW4</f>
        <v>46089</v>
      </c>
      <c r="DX4" s="234">
        <f>'C завтраками| Bed and breakfast'!DX4</f>
        <v>46090</v>
      </c>
      <c r="DY4" s="234">
        <f>'C завтраками| Bed and breakfast'!DY4</f>
        <v>46091</v>
      </c>
      <c r="DZ4" s="234">
        <f>'C завтраками| Bed and breakfast'!DZ4</f>
        <v>46092</v>
      </c>
      <c r="EA4" s="234">
        <f>'C завтраками| Bed and breakfast'!EA4</f>
        <v>46093</v>
      </c>
      <c r="EB4" s="234">
        <f>'C завтраками| Bed and breakfast'!EB4</f>
        <v>46094</v>
      </c>
      <c r="EC4" s="234">
        <f>'C завтраками| Bed and breakfast'!EC4</f>
        <v>46095</v>
      </c>
      <c r="ED4" s="234">
        <f>'C завтраками| Bed and breakfast'!ED4</f>
        <v>46096</v>
      </c>
      <c r="EE4" s="234">
        <f>'C завтраками| Bed and breakfast'!EE4</f>
        <v>46097</v>
      </c>
      <c r="EF4" s="234">
        <f>'C завтраками| Bed and breakfast'!EF4</f>
        <v>46098</v>
      </c>
      <c r="EG4" s="234">
        <f>'C завтраками| Bed and breakfast'!EG4</f>
        <v>46099</v>
      </c>
      <c r="EH4" s="234">
        <f>'C завтраками| Bed and breakfast'!EH4</f>
        <v>46100</v>
      </c>
      <c r="EI4" s="234">
        <f>'C завтраками| Bed and breakfast'!EI4</f>
        <v>46101</v>
      </c>
      <c r="EJ4" s="234">
        <f>'C завтраками| Bed and breakfast'!EJ4</f>
        <v>46102</v>
      </c>
      <c r="EK4" s="234">
        <f>'C завтраками| Bed and breakfast'!EK4</f>
        <v>46103</v>
      </c>
      <c r="EL4" s="234">
        <f>'C завтраками| Bed and breakfast'!EL4</f>
        <v>46104</v>
      </c>
      <c r="EM4" s="234">
        <f>'C завтраками| Bed and breakfast'!EM4</f>
        <v>46105</v>
      </c>
      <c r="EN4" s="234">
        <f>'C завтраками| Bed and breakfast'!EN4</f>
        <v>46106</v>
      </c>
      <c r="EO4" s="234">
        <f>'C завтраками| Bed and breakfast'!EO4</f>
        <v>46107</v>
      </c>
      <c r="EP4" s="234">
        <f>'C завтраками| Bed and breakfast'!EP4</f>
        <v>46108</v>
      </c>
      <c r="EQ4" s="234">
        <f>'C завтраками| Bed and breakfast'!EQ4</f>
        <v>46109</v>
      </c>
      <c r="ER4" s="234">
        <f>'C завтраками| Bed and breakfast'!ER4</f>
        <v>46110</v>
      </c>
      <c r="ES4" s="234">
        <f>'C завтраками| Bed and breakfast'!ES4</f>
        <v>46111</v>
      </c>
      <c r="ET4" s="234">
        <f>'C завтраками| Bed and breakfast'!ET4</f>
        <v>46112</v>
      </c>
    </row>
    <row r="5" spans="1:150" s="92" customFormat="1" ht="24" customHeight="1" x14ac:dyDescent="0.2">
      <c r="A5" s="67" t="s">
        <v>124</v>
      </c>
      <c r="B5" s="234">
        <f>'C завтраками| Bed and breakfast'!B5</f>
        <v>45961</v>
      </c>
      <c r="C5" s="234">
        <f>'C завтраками| Bed and breakfast'!C5</f>
        <v>45962</v>
      </c>
      <c r="D5" s="234">
        <f>'C завтраками| Bed and breakfast'!D5</f>
        <v>45963</v>
      </c>
      <c r="E5" s="234">
        <f>'C завтраками| Bed and breakfast'!E5</f>
        <v>45964</v>
      </c>
      <c r="F5" s="234">
        <f>'C завтраками| Bed and breakfast'!F5</f>
        <v>45965</v>
      </c>
      <c r="G5" s="234">
        <f>'C завтраками| Bed and breakfast'!G5</f>
        <v>45966</v>
      </c>
      <c r="H5" s="234">
        <f>'C завтраками| Bed and breakfast'!H5</f>
        <v>45967</v>
      </c>
      <c r="I5" s="234">
        <f>'C завтраками| Bed and breakfast'!I5</f>
        <v>45968</v>
      </c>
      <c r="J5" s="234">
        <f>'C завтраками| Bed and breakfast'!J5</f>
        <v>45969</v>
      </c>
      <c r="K5" s="234">
        <f>'C завтраками| Bed and breakfast'!K5</f>
        <v>45970</v>
      </c>
      <c r="L5" s="234">
        <f>'C завтраками| Bed and breakfast'!L5</f>
        <v>45971</v>
      </c>
      <c r="M5" s="234">
        <f>'C завтраками| Bed and breakfast'!M5</f>
        <v>45972</v>
      </c>
      <c r="N5" s="234">
        <f>'C завтраками| Bed and breakfast'!N5</f>
        <v>45973</v>
      </c>
      <c r="O5" s="234">
        <f>'C завтраками| Bed and breakfast'!O5</f>
        <v>45974</v>
      </c>
      <c r="P5" s="234">
        <f>'C завтраками| Bed and breakfast'!P5</f>
        <v>45975</v>
      </c>
      <c r="Q5" s="234">
        <f>'C завтраками| Bed and breakfast'!Q5</f>
        <v>45976</v>
      </c>
      <c r="R5" s="234">
        <f>'C завтраками| Bed and breakfast'!R5</f>
        <v>45977</v>
      </c>
      <c r="S5" s="234">
        <f>'C завтраками| Bed and breakfast'!S5</f>
        <v>45978</v>
      </c>
      <c r="T5" s="234">
        <f>'C завтраками| Bed and breakfast'!T5</f>
        <v>45979</v>
      </c>
      <c r="U5" s="234">
        <f>'C завтраками| Bed and breakfast'!U5</f>
        <v>45980</v>
      </c>
      <c r="V5" s="234">
        <f>'C завтраками| Bed and breakfast'!V5</f>
        <v>45981</v>
      </c>
      <c r="W5" s="234">
        <f>'C завтраками| Bed and breakfast'!W5</f>
        <v>45982</v>
      </c>
      <c r="X5" s="234">
        <f>'C завтраками| Bed and breakfast'!X5</f>
        <v>45983</v>
      </c>
      <c r="Y5" s="234">
        <f>'C завтраками| Bed and breakfast'!Y5</f>
        <v>45984</v>
      </c>
      <c r="Z5" s="234">
        <f>'C завтраками| Bed and breakfast'!Z5</f>
        <v>45985</v>
      </c>
      <c r="AA5" s="234">
        <f>'C завтраками| Bed and breakfast'!AA5</f>
        <v>45986</v>
      </c>
      <c r="AB5" s="234">
        <f>'C завтраками| Bed and breakfast'!AB5</f>
        <v>45987</v>
      </c>
      <c r="AC5" s="234">
        <f>'C завтраками| Bed and breakfast'!AC5</f>
        <v>45988</v>
      </c>
      <c r="AD5" s="234">
        <f>'C завтраками| Bed and breakfast'!AD5</f>
        <v>45989</v>
      </c>
      <c r="AE5" s="234">
        <f>'C завтраками| Bed and breakfast'!AE5</f>
        <v>45990</v>
      </c>
      <c r="AF5" s="234">
        <f>'C завтраками| Bed and breakfast'!AF5</f>
        <v>45991</v>
      </c>
      <c r="AG5" s="234">
        <f>'C завтраками| Bed and breakfast'!AG5</f>
        <v>45992</v>
      </c>
      <c r="AH5" s="234">
        <f>'C завтраками| Bed and breakfast'!AH5</f>
        <v>45993</v>
      </c>
      <c r="AI5" s="234">
        <f>'C завтраками| Bed and breakfast'!AI5</f>
        <v>45994</v>
      </c>
      <c r="AJ5" s="234">
        <f>'C завтраками| Bed and breakfast'!AJ5</f>
        <v>45995</v>
      </c>
      <c r="AK5" s="234">
        <f>'C завтраками| Bed and breakfast'!AK5</f>
        <v>45996</v>
      </c>
      <c r="AL5" s="234">
        <f>'C завтраками| Bed and breakfast'!AL5</f>
        <v>45997</v>
      </c>
      <c r="AM5" s="234">
        <f>'C завтраками| Bed and breakfast'!AM5</f>
        <v>45998</v>
      </c>
      <c r="AN5" s="234">
        <f>'C завтраками| Bed and breakfast'!AN5</f>
        <v>45999</v>
      </c>
      <c r="AO5" s="234">
        <f>'C завтраками| Bed and breakfast'!AO5</f>
        <v>46000</v>
      </c>
      <c r="AP5" s="234">
        <f>'C завтраками| Bed and breakfast'!AP5</f>
        <v>46001</v>
      </c>
      <c r="AQ5" s="234">
        <f>'C завтраками| Bed and breakfast'!AQ5</f>
        <v>46002</v>
      </c>
      <c r="AR5" s="234">
        <f>'C завтраками| Bed and breakfast'!AR5</f>
        <v>46003</v>
      </c>
      <c r="AS5" s="234">
        <f>'C завтраками| Bed and breakfast'!AS5</f>
        <v>46004</v>
      </c>
      <c r="AT5" s="234">
        <f>'C завтраками| Bed and breakfast'!AT5</f>
        <v>46005</v>
      </c>
      <c r="AU5" s="234">
        <f>'C завтраками| Bed and breakfast'!AU5</f>
        <v>46006</v>
      </c>
      <c r="AV5" s="234">
        <f>'C завтраками| Bed and breakfast'!AV5</f>
        <v>46010</v>
      </c>
      <c r="AW5" s="234">
        <f>'C завтраками| Bed and breakfast'!AW5</f>
        <v>46011</v>
      </c>
      <c r="AX5" s="234">
        <f>'C завтраками| Bed and breakfast'!AX5</f>
        <v>46012</v>
      </c>
      <c r="AY5" s="234">
        <f>'C завтраками| Bed and breakfast'!AY5</f>
        <v>46013</v>
      </c>
      <c r="AZ5" s="234">
        <f>'C завтраками| Bed and breakfast'!AZ5</f>
        <v>46014</v>
      </c>
      <c r="BA5" s="234">
        <f>'C завтраками| Bed and breakfast'!BA5</f>
        <v>46015</v>
      </c>
      <c r="BB5" s="234">
        <f>'C завтраками| Bed and breakfast'!BB5</f>
        <v>46016</v>
      </c>
      <c r="BC5" s="234">
        <f>'C завтраками| Bed and breakfast'!BC5</f>
        <v>46017</v>
      </c>
      <c r="BD5" s="234">
        <f>'C завтраками| Bed and breakfast'!BD5</f>
        <v>46018</v>
      </c>
      <c r="BE5" s="234">
        <f>'C завтраками| Bed and breakfast'!BE5</f>
        <v>46019</v>
      </c>
      <c r="BF5" s="234">
        <f>'C завтраками| Bed and breakfast'!BF5</f>
        <v>46020</v>
      </c>
      <c r="BG5" s="234">
        <f>'C завтраками| Bed and breakfast'!BG5</f>
        <v>46021</v>
      </c>
      <c r="BH5" s="234">
        <f>'C завтраками| Bed and breakfast'!BH5</f>
        <v>46022</v>
      </c>
      <c r="BI5" s="234">
        <f>'C завтраками| Bed and breakfast'!BI5</f>
        <v>46023</v>
      </c>
      <c r="BJ5" s="234">
        <f>'C завтраками| Bed and breakfast'!BJ5</f>
        <v>46024</v>
      </c>
      <c r="BK5" s="234">
        <f>'C завтраками| Bed and breakfast'!BK5</f>
        <v>46025</v>
      </c>
      <c r="BL5" s="234">
        <f>'C завтраками| Bed and breakfast'!BL5</f>
        <v>46026</v>
      </c>
      <c r="BM5" s="234">
        <f>'C завтраками| Bed and breakfast'!BM5</f>
        <v>46027</v>
      </c>
      <c r="BN5" s="234">
        <f>'C завтраками| Bed and breakfast'!BN5</f>
        <v>46028</v>
      </c>
      <c r="BO5" s="234">
        <f>'C завтраками| Bed and breakfast'!BO5</f>
        <v>46029</v>
      </c>
      <c r="BP5" s="234">
        <f>'C завтраками| Bed and breakfast'!BP5</f>
        <v>46030</v>
      </c>
      <c r="BQ5" s="234">
        <f>'C завтраками| Bed and breakfast'!BQ5</f>
        <v>46031</v>
      </c>
      <c r="BR5" s="234">
        <f>'C завтраками| Bed and breakfast'!BR5</f>
        <v>46032</v>
      </c>
      <c r="BS5" s="234">
        <f>'C завтраками| Bed and breakfast'!BS5</f>
        <v>46033</v>
      </c>
      <c r="BT5" s="234">
        <f>'C завтраками| Bed and breakfast'!BT5</f>
        <v>46034</v>
      </c>
      <c r="BU5" s="234">
        <f>'C завтраками| Bed and breakfast'!BU5</f>
        <v>46035</v>
      </c>
      <c r="BV5" s="234">
        <f>'C завтраками| Bed and breakfast'!BV5</f>
        <v>46036</v>
      </c>
      <c r="BW5" s="234">
        <f>'C завтраками| Bed and breakfast'!BW5</f>
        <v>46037</v>
      </c>
      <c r="BX5" s="234">
        <f>'C завтраками| Bed and breakfast'!BX5</f>
        <v>46038</v>
      </c>
      <c r="BY5" s="234">
        <f>'C завтраками| Bed and breakfast'!BY5</f>
        <v>46039</v>
      </c>
      <c r="BZ5" s="234">
        <f>'C завтраками| Bed and breakfast'!BZ5</f>
        <v>46040</v>
      </c>
      <c r="CA5" s="234">
        <f>'C завтраками| Bed and breakfast'!CA5</f>
        <v>46041</v>
      </c>
      <c r="CB5" s="234">
        <f>'C завтраками| Bed and breakfast'!CB5</f>
        <v>46042</v>
      </c>
      <c r="CC5" s="234">
        <f>'C завтраками| Bed and breakfast'!CC5</f>
        <v>46043</v>
      </c>
      <c r="CD5" s="234">
        <f>'C завтраками| Bed and breakfast'!CD5</f>
        <v>46044</v>
      </c>
      <c r="CE5" s="234">
        <f>'C завтраками| Bed and breakfast'!CE5</f>
        <v>46045</v>
      </c>
      <c r="CF5" s="234">
        <f>'C завтраками| Bed and breakfast'!CF5</f>
        <v>46046</v>
      </c>
      <c r="CG5" s="234">
        <f>'C завтраками| Bed and breakfast'!CG5</f>
        <v>46047</v>
      </c>
      <c r="CH5" s="234">
        <f>'C завтраками| Bed and breakfast'!CH5</f>
        <v>46048</v>
      </c>
      <c r="CI5" s="234">
        <f>'C завтраками| Bed and breakfast'!CI5</f>
        <v>46049</v>
      </c>
      <c r="CJ5" s="234">
        <f>'C завтраками| Bed and breakfast'!CJ5</f>
        <v>46050</v>
      </c>
      <c r="CK5" s="234">
        <f>'C завтраками| Bed and breakfast'!CK5</f>
        <v>46051</v>
      </c>
      <c r="CL5" s="234">
        <f>'C завтраками| Bed and breakfast'!CL5</f>
        <v>46052</v>
      </c>
      <c r="CM5" s="234">
        <f>'C завтраками| Bed and breakfast'!CM5</f>
        <v>46053</v>
      </c>
      <c r="CN5" s="234">
        <f>'C завтраками| Bed and breakfast'!CN5</f>
        <v>46054</v>
      </c>
      <c r="CO5" s="234">
        <f>'C завтраками| Bed and breakfast'!CO5</f>
        <v>46055</v>
      </c>
      <c r="CP5" s="234">
        <f>'C завтраками| Bed and breakfast'!CP5</f>
        <v>46056</v>
      </c>
      <c r="CQ5" s="234">
        <f>'C завтраками| Bed and breakfast'!CQ5</f>
        <v>46057</v>
      </c>
      <c r="CR5" s="234">
        <f>'C завтраками| Bed and breakfast'!CR5</f>
        <v>46058</v>
      </c>
      <c r="CS5" s="234">
        <f>'C завтраками| Bed and breakfast'!CS5</f>
        <v>46059</v>
      </c>
      <c r="CT5" s="234">
        <f>'C завтраками| Bed and breakfast'!CT5</f>
        <v>46060</v>
      </c>
      <c r="CU5" s="234">
        <f>'C завтраками| Bed and breakfast'!CU5</f>
        <v>46061</v>
      </c>
      <c r="CV5" s="234">
        <f>'C завтраками| Bed and breakfast'!CV5</f>
        <v>46062</v>
      </c>
      <c r="CW5" s="234">
        <f>'C завтраками| Bed and breakfast'!CW5</f>
        <v>46063</v>
      </c>
      <c r="CX5" s="234">
        <f>'C завтраками| Bed and breakfast'!CX5</f>
        <v>46064</v>
      </c>
      <c r="CY5" s="234">
        <f>'C завтраками| Bed and breakfast'!CY5</f>
        <v>46065</v>
      </c>
      <c r="CZ5" s="234">
        <f>'C завтраками| Bed and breakfast'!CZ5</f>
        <v>46066</v>
      </c>
      <c r="DA5" s="234">
        <f>'C завтраками| Bed and breakfast'!DA5</f>
        <v>46067</v>
      </c>
      <c r="DB5" s="234">
        <f>'C завтраками| Bed and breakfast'!DB5</f>
        <v>46068</v>
      </c>
      <c r="DC5" s="234">
        <f>'C завтраками| Bed and breakfast'!DC5</f>
        <v>46069</v>
      </c>
      <c r="DD5" s="234">
        <f>'C завтраками| Bed and breakfast'!DD5</f>
        <v>46070</v>
      </c>
      <c r="DE5" s="234">
        <f>'C завтраками| Bed and breakfast'!DE5</f>
        <v>46071</v>
      </c>
      <c r="DF5" s="234">
        <f>'C завтраками| Bed and breakfast'!DF5</f>
        <v>46072</v>
      </c>
      <c r="DG5" s="234">
        <f>'C завтраками| Bed and breakfast'!DG5</f>
        <v>46073</v>
      </c>
      <c r="DH5" s="234">
        <f>'C завтраками| Bed and breakfast'!DH5</f>
        <v>46074</v>
      </c>
      <c r="DI5" s="234">
        <f>'C завтраками| Bed and breakfast'!DI5</f>
        <v>46075</v>
      </c>
      <c r="DJ5" s="234">
        <f>'C завтраками| Bed and breakfast'!DJ5</f>
        <v>46076</v>
      </c>
      <c r="DK5" s="234">
        <f>'C завтраками| Bed and breakfast'!DK5</f>
        <v>46077</v>
      </c>
      <c r="DL5" s="234">
        <f>'C завтраками| Bed and breakfast'!DL5</f>
        <v>46078</v>
      </c>
      <c r="DM5" s="234">
        <f>'C завтраками| Bed and breakfast'!DM5</f>
        <v>46079</v>
      </c>
      <c r="DN5" s="234">
        <f>'C завтраками| Bed and breakfast'!DN5</f>
        <v>46080</v>
      </c>
      <c r="DO5" s="234">
        <f>'C завтраками| Bed and breakfast'!DO5</f>
        <v>46081</v>
      </c>
      <c r="DP5" s="234">
        <f>'C завтраками| Bed and breakfast'!DP5</f>
        <v>46082</v>
      </c>
      <c r="DQ5" s="234">
        <f>'C завтраками| Bed and breakfast'!DQ5</f>
        <v>46083</v>
      </c>
      <c r="DR5" s="234">
        <f>'C завтраками| Bed and breakfast'!DR5</f>
        <v>46084</v>
      </c>
      <c r="DS5" s="234">
        <f>'C завтраками| Bed and breakfast'!DS5</f>
        <v>46085</v>
      </c>
      <c r="DT5" s="234">
        <f>'C завтраками| Bed and breakfast'!DT5</f>
        <v>46086</v>
      </c>
      <c r="DU5" s="234">
        <f>'C завтраками| Bed and breakfast'!DU5</f>
        <v>46087</v>
      </c>
      <c r="DV5" s="234">
        <f>'C завтраками| Bed and breakfast'!DV5</f>
        <v>46088</v>
      </c>
      <c r="DW5" s="234">
        <f>'C завтраками| Bed and breakfast'!DW5</f>
        <v>46089</v>
      </c>
      <c r="DX5" s="234">
        <f>'C завтраками| Bed and breakfast'!DX5</f>
        <v>46090</v>
      </c>
      <c r="DY5" s="234">
        <f>'C завтраками| Bed and breakfast'!DY5</f>
        <v>46091</v>
      </c>
      <c r="DZ5" s="234">
        <f>'C завтраками| Bed and breakfast'!DZ5</f>
        <v>46092</v>
      </c>
      <c r="EA5" s="234">
        <f>'C завтраками| Bed and breakfast'!EA5</f>
        <v>46093</v>
      </c>
      <c r="EB5" s="234">
        <f>'C завтраками| Bed and breakfast'!EB5</f>
        <v>46094</v>
      </c>
      <c r="EC5" s="234">
        <f>'C завтраками| Bed and breakfast'!EC5</f>
        <v>46095</v>
      </c>
      <c r="ED5" s="234">
        <f>'C завтраками| Bed and breakfast'!ED5</f>
        <v>46096</v>
      </c>
      <c r="EE5" s="234">
        <f>'C завтраками| Bed and breakfast'!EE5</f>
        <v>46097</v>
      </c>
      <c r="EF5" s="234">
        <f>'C завтраками| Bed and breakfast'!EF5</f>
        <v>46098</v>
      </c>
      <c r="EG5" s="234">
        <f>'C завтраками| Bed and breakfast'!EG5</f>
        <v>46099</v>
      </c>
      <c r="EH5" s="234">
        <f>'C завтраками| Bed and breakfast'!EH5</f>
        <v>46100</v>
      </c>
      <c r="EI5" s="234">
        <f>'C завтраками| Bed and breakfast'!EI5</f>
        <v>46101</v>
      </c>
      <c r="EJ5" s="234">
        <f>'C завтраками| Bed and breakfast'!EJ5</f>
        <v>46102</v>
      </c>
      <c r="EK5" s="234">
        <f>'C завтраками| Bed and breakfast'!EK5</f>
        <v>46103</v>
      </c>
      <c r="EL5" s="234">
        <f>'C завтраками| Bed and breakfast'!EL5</f>
        <v>46104</v>
      </c>
      <c r="EM5" s="234">
        <f>'C завтраками| Bed and breakfast'!EM5</f>
        <v>46105</v>
      </c>
      <c r="EN5" s="234">
        <f>'C завтраками| Bed and breakfast'!EN5</f>
        <v>46106</v>
      </c>
      <c r="EO5" s="234">
        <f>'C завтраками| Bed and breakfast'!EO5</f>
        <v>46107</v>
      </c>
      <c r="EP5" s="234">
        <f>'C завтраками| Bed and breakfast'!EP5</f>
        <v>46108</v>
      </c>
      <c r="EQ5" s="234">
        <f>'C завтраками| Bed and breakfast'!EQ5</f>
        <v>46109</v>
      </c>
      <c r="ER5" s="234">
        <f>'C завтраками| Bed and breakfast'!ER5</f>
        <v>46110</v>
      </c>
      <c r="ES5" s="234">
        <f>'C завтраками| Bed and breakfast'!ES5</f>
        <v>46111</v>
      </c>
      <c r="ET5" s="234">
        <f>'C завтраками| Bed and breakfast'!ET5</f>
        <v>46112</v>
      </c>
    </row>
    <row r="6" spans="1:150" s="93" customFormat="1" x14ac:dyDescent="0.2">
      <c r="A6" s="73" t="s">
        <v>144</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3"/>
      <c r="CW6" s="283"/>
      <c r="CX6" s="283"/>
      <c r="CY6" s="283"/>
      <c r="CZ6" s="283"/>
      <c r="DA6" s="283"/>
      <c r="DB6" s="283"/>
      <c r="DC6" s="283"/>
      <c r="DD6" s="283"/>
      <c r="DE6" s="283"/>
      <c r="DF6" s="283"/>
      <c r="DG6" s="283"/>
      <c r="DH6" s="283"/>
      <c r="DI6" s="283"/>
      <c r="DJ6" s="283"/>
      <c r="DK6" s="283"/>
      <c r="DL6" s="283"/>
      <c r="DM6" s="283"/>
      <c r="DN6" s="283"/>
      <c r="DO6" s="283"/>
      <c r="DP6" s="283"/>
      <c r="DQ6" s="283"/>
      <c r="DR6" s="283"/>
      <c r="DS6" s="283"/>
      <c r="DT6" s="283"/>
      <c r="DU6" s="283"/>
      <c r="DV6" s="283"/>
      <c r="DW6" s="283"/>
      <c r="DX6" s="283"/>
      <c r="DY6" s="283"/>
      <c r="DZ6" s="283"/>
      <c r="EA6" s="283"/>
      <c r="EB6" s="283"/>
      <c r="EC6" s="283"/>
      <c r="ED6" s="283"/>
      <c r="EE6" s="283"/>
      <c r="EF6" s="283"/>
      <c r="EG6" s="283"/>
      <c r="EH6" s="283"/>
      <c r="EI6" s="283"/>
      <c r="EJ6" s="283"/>
      <c r="EK6" s="283"/>
      <c r="EL6" s="283"/>
      <c r="EM6" s="283"/>
      <c r="EN6" s="283"/>
      <c r="EO6" s="283"/>
      <c r="EP6" s="283"/>
      <c r="EQ6" s="283"/>
      <c r="ER6" s="283"/>
      <c r="ES6" s="283"/>
      <c r="ET6" s="283"/>
    </row>
    <row r="7" spans="1:150" s="93" customFormat="1" ht="10.35" customHeight="1" x14ac:dyDescent="0.2">
      <c r="A7" s="74">
        <v>1</v>
      </c>
      <c r="B7" s="284">
        <f>'C завтраками| Bed and breakfast'!B7</f>
        <v>16700</v>
      </c>
      <c r="C7" s="284">
        <f>'C завтраками| Bed and breakfast'!C7</f>
        <v>16700</v>
      </c>
      <c r="D7" s="284">
        <f>'C завтраками| Bed and breakfast'!D7</f>
        <v>16700</v>
      </c>
      <c r="E7" s="284">
        <f>'C завтраками| Bed and breakfast'!E7</f>
        <v>14300</v>
      </c>
      <c r="F7" s="284">
        <f>'C завтраками| Bed and breakfast'!F7</f>
        <v>10000</v>
      </c>
      <c r="G7" s="284">
        <f>'C завтраками| Bed and breakfast'!G7</f>
        <v>10700</v>
      </c>
      <c r="H7" s="284">
        <f>'C завтраками| Bed and breakfast'!H7</f>
        <v>10000</v>
      </c>
      <c r="I7" s="284">
        <f>'C завтраками| Bed and breakfast'!I7</f>
        <v>11900</v>
      </c>
      <c r="J7" s="284">
        <f>'C завтраками| Bed and breakfast'!J7</f>
        <v>11900</v>
      </c>
      <c r="K7" s="284">
        <f>'C завтраками| Bed and breakfast'!K7</f>
        <v>8600</v>
      </c>
      <c r="L7" s="284">
        <f>'C завтраками| Bed and breakfast'!L7</f>
        <v>8600</v>
      </c>
      <c r="M7" s="284">
        <f>'C завтраками| Bed and breakfast'!M7</f>
        <v>8600</v>
      </c>
      <c r="N7" s="284">
        <f>'C завтраками| Bed and breakfast'!N7</f>
        <v>9300</v>
      </c>
      <c r="O7" s="284">
        <f>'C завтраками| Bed and breakfast'!O7</f>
        <v>8600</v>
      </c>
      <c r="P7" s="284">
        <f>'C завтраками| Bed and breakfast'!P7</f>
        <v>9300</v>
      </c>
      <c r="Q7" s="284">
        <f>'C завтраками| Bed and breakfast'!Q7</f>
        <v>9300</v>
      </c>
      <c r="R7" s="284">
        <f>'C завтраками| Bed and breakfast'!R7</f>
        <v>10000</v>
      </c>
      <c r="S7" s="284">
        <f>'C завтраками| Bed and breakfast'!S7</f>
        <v>10700</v>
      </c>
      <c r="T7" s="284">
        <f>'C завтраками| Bed and breakfast'!T7</f>
        <v>10700</v>
      </c>
      <c r="U7" s="284">
        <f>'C завтраками| Bed and breakfast'!U7</f>
        <v>11900</v>
      </c>
      <c r="V7" s="284">
        <f>'C завтраками| Bed and breakfast'!V7</f>
        <v>11900</v>
      </c>
      <c r="W7" s="284">
        <f>'C завтраками| Bed and breakfast'!W7</f>
        <v>10000</v>
      </c>
      <c r="X7" s="284">
        <f>'C завтраками| Bed and breakfast'!X7</f>
        <v>10000</v>
      </c>
      <c r="Y7" s="284">
        <f>'C завтраками| Bed and breakfast'!Y7</f>
        <v>8600</v>
      </c>
      <c r="Z7" s="284">
        <f>'C завтраками| Bed and breakfast'!Z7</f>
        <v>8600</v>
      </c>
      <c r="AA7" s="284">
        <f>'C завтраками| Bed and breakfast'!AA7</f>
        <v>8600</v>
      </c>
      <c r="AB7" s="284">
        <f>'C завтраками| Bed and breakfast'!AB7</f>
        <v>8600</v>
      </c>
      <c r="AC7" s="284">
        <f>'C завтраками| Bed and breakfast'!AC7</f>
        <v>8600</v>
      </c>
      <c r="AD7" s="284">
        <f>'C завтраками| Bed and breakfast'!AD7</f>
        <v>9300</v>
      </c>
      <c r="AE7" s="284">
        <f>'C завтраками| Bed and breakfast'!AE7</f>
        <v>9300</v>
      </c>
      <c r="AF7" s="284">
        <f>'C завтраками| Bed and breakfast'!AF7</f>
        <v>8600</v>
      </c>
      <c r="AG7" s="284">
        <f>'C завтраками| Bed and breakfast'!AG7</f>
        <v>10600</v>
      </c>
      <c r="AH7" s="284">
        <f>'C завтраками| Bed and breakfast'!AH7</f>
        <v>10600</v>
      </c>
      <c r="AI7" s="284">
        <f>'C завтраками| Bed and breakfast'!AI7</f>
        <v>10600</v>
      </c>
      <c r="AJ7" s="284">
        <f>'C завтраками| Bed and breakfast'!AJ7</f>
        <v>10600</v>
      </c>
      <c r="AK7" s="284">
        <f>'C завтраками| Bed and breakfast'!AK7</f>
        <v>10600</v>
      </c>
      <c r="AL7" s="284">
        <f>'C завтраками| Bed and breakfast'!AL7</f>
        <v>10600</v>
      </c>
      <c r="AM7" s="284">
        <f>'C завтраками| Bed and breakfast'!AM7</f>
        <v>8800</v>
      </c>
      <c r="AN7" s="284">
        <f>'C завтраками| Bed and breakfast'!AN7</f>
        <v>8800</v>
      </c>
      <c r="AO7" s="284">
        <f>'C завтраками| Bed and breakfast'!AO7</f>
        <v>8800</v>
      </c>
      <c r="AP7" s="284">
        <f>'C завтраками| Bed and breakfast'!AP7</f>
        <v>8800</v>
      </c>
      <c r="AQ7" s="284">
        <f>'C завтраками| Bed and breakfast'!AQ7</f>
        <v>13100</v>
      </c>
      <c r="AR7" s="284">
        <f>'C завтраками| Bed and breakfast'!AR7</f>
        <v>14700</v>
      </c>
      <c r="AS7" s="284">
        <f>'C завтраками| Bed and breakfast'!AS7</f>
        <v>14700</v>
      </c>
      <c r="AT7" s="284">
        <f>'C завтраками| Bed and breakfast'!AT7</f>
        <v>11500</v>
      </c>
      <c r="AU7" s="284">
        <f>'C завтраками| Bed and breakfast'!AU7</f>
        <v>13100</v>
      </c>
      <c r="AV7" s="284">
        <f>'C завтраками| Bed and breakfast'!AV7</f>
        <v>13100</v>
      </c>
      <c r="AW7" s="284">
        <f>'C завтраками| Bed and breakfast'!AW7</f>
        <v>14700</v>
      </c>
      <c r="AX7" s="284">
        <f>'C завтраками| Bed and breakfast'!AX7</f>
        <v>14700</v>
      </c>
      <c r="AY7" s="284">
        <f>'C завтраками| Bed and breakfast'!AY7</f>
        <v>14700</v>
      </c>
      <c r="AZ7" s="284">
        <f>'C завтраками| Bed and breakfast'!AZ7</f>
        <v>17900</v>
      </c>
      <c r="BA7" s="284">
        <f>'C завтраками| Bed and breakfast'!BA7</f>
        <v>17900</v>
      </c>
      <c r="BB7" s="284">
        <f>'C завтраками| Bed and breakfast'!BB7</f>
        <v>19500</v>
      </c>
      <c r="BC7" s="284">
        <f>'C завтраками| Bed and breakfast'!BC7</f>
        <v>19500</v>
      </c>
      <c r="BD7" s="284">
        <f>'C завтраками| Bed and breakfast'!BD7</f>
        <v>19500</v>
      </c>
      <c r="BE7" s="284">
        <f>'C завтраками| Bed and breakfast'!BE7</f>
        <v>16300</v>
      </c>
      <c r="BF7" s="284">
        <f>'C завтраками| Bed and breakfast'!BF7</f>
        <v>24850</v>
      </c>
      <c r="BG7" s="284">
        <f>'C завтраками| Bed and breakfast'!BG7</f>
        <v>48350</v>
      </c>
      <c r="BH7" s="284">
        <f>'C завтраками| Bed and breakfast'!BH7</f>
        <v>70850</v>
      </c>
      <c r="BI7" s="284">
        <f>'C завтраками| Bed and breakfast'!BI7</f>
        <v>70850</v>
      </c>
      <c r="BJ7" s="284">
        <f>'C завтраками| Bed and breakfast'!BJ7</f>
        <v>65850</v>
      </c>
      <c r="BK7" s="284">
        <f>'C завтраками| Bed and breakfast'!BK7</f>
        <v>70850</v>
      </c>
      <c r="BL7" s="284">
        <f>'C завтраками| Bed and breakfast'!BL7</f>
        <v>65850</v>
      </c>
      <c r="BM7" s="284">
        <f>'C завтраками| Bed and breakfast'!BM7</f>
        <v>52350</v>
      </c>
      <c r="BN7" s="284">
        <f>'C завтраками| Bed and breakfast'!BN7</f>
        <v>52350</v>
      </c>
      <c r="BO7" s="284">
        <f>'C завтраками| Bed and breakfast'!BO7</f>
        <v>52350</v>
      </c>
      <c r="BP7" s="284">
        <f>'C завтраками| Bed and breakfast'!BP7</f>
        <v>44350</v>
      </c>
      <c r="BQ7" s="284">
        <f>'C завтраками| Bed and breakfast'!BQ7</f>
        <v>29150</v>
      </c>
      <c r="BR7" s="284">
        <f>'C завтраками| Bed and breakfast'!BR7</f>
        <v>24150</v>
      </c>
      <c r="BS7" s="284">
        <f>'C завтраками| Bed and breakfast'!BS7</f>
        <v>22150</v>
      </c>
      <c r="BT7" s="284">
        <f>'C завтраками| Bed and breakfast'!BT7</f>
        <v>22150</v>
      </c>
      <c r="BU7" s="284">
        <f>'C завтраками| Bed and breakfast'!BU7</f>
        <v>22150</v>
      </c>
      <c r="BV7" s="284">
        <f>'C завтраками| Bed and breakfast'!BV7</f>
        <v>24150</v>
      </c>
      <c r="BW7" s="284">
        <f>'C завтраками| Bed and breakfast'!BW7</f>
        <v>24150</v>
      </c>
      <c r="BX7" s="284">
        <f>'C завтраками| Bed and breakfast'!BX7</f>
        <v>24150</v>
      </c>
      <c r="BY7" s="284">
        <f>'C завтраками| Bed and breakfast'!BY7</f>
        <v>22150</v>
      </c>
      <c r="BZ7" s="284">
        <f>'C завтраками| Bed and breakfast'!BZ7</f>
        <v>22150</v>
      </c>
      <c r="CA7" s="284">
        <f>'C завтраками| Bed and breakfast'!CA7</f>
        <v>22150</v>
      </c>
      <c r="CB7" s="284">
        <f>'C завтраками| Bed and breakfast'!CB7</f>
        <v>22150</v>
      </c>
      <c r="CC7" s="284">
        <f>'C завтраками| Bed and breakfast'!CC7</f>
        <v>22150</v>
      </c>
      <c r="CD7" s="284">
        <f>'C завтраками| Bed and breakfast'!CD7</f>
        <v>22150</v>
      </c>
      <c r="CE7" s="284">
        <f>'C завтраками| Bed and breakfast'!CE7</f>
        <v>22150</v>
      </c>
      <c r="CF7" s="284">
        <f>'C завтраками| Bed and breakfast'!CF7</f>
        <v>24150</v>
      </c>
      <c r="CG7" s="284">
        <f>'C завтраками| Bed and breakfast'!CG7</f>
        <v>24150</v>
      </c>
      <c r="CH7" s="284">
        <f>'C завтраками| Bed and breakfast'!CH7</f>
        <v>26650</v>
      </c>
      <c r="CI7" s="284">
        <f>'C завтраками| Bed and breakfast'!CI7</f>
        <v>26650</v>
      </c>
      <c r="CJ7" s="284">
        <f>'C завтраками| Bed and breakfast'!CJ7</f>
        <v>26650</v>
      </c>
      <c r="CK7" s="284">
        <f>'C завтраками| Bed and breakfast'!CK7</f>
        <v>26650</v>
      </c>
      <c r="CL7" s="284">
        <f>'C завтраками| Bed and breakfast'!CL7</f>
        <v>26650</v>
      </c>
      <c r="CM7" s="284">
        <f>'C завтраками| Bed and breakfast'!CM7</f>
        <v>26650</v>
      </c>
      <c r="CN7" s="284">
        <f>'C завтраками| Bed and breakfast'!CN7</f>
        <v>27650</v>
      </c>
      <c r="CO7" s="284">
        <f>'C завтраками| Bed and breakfast'!CO7</f>
        <v>25650</v>
      </c>
      <c r="CP7" s="284">
        <f>'C завтраками| Bed and breakfast'!CP7</f>
        <v>25650</v>
      </c>
      <c r="CQ7" s="284">
        <f>'C завтраками| Bed and breakfast'!CQ7</f>
        <v>25650</v>
      </c>
      <c r="CR7" s="284">
        <f>'C завтраками| Bed and breakfast'!CR7</f>
        <v>25650</v>
      </c>
      <c r="CS7" s="284">
        <f>'C завтраками| Bed and breakfast'!CS7</f>
        <v>29650</v>
      </c>
      <c r="CT7" s="284">
        <f>'C завтраками| Bed and breakfast'!CT7</f>
        <v>29650</v>
      </c>
      <c r="CU7" s="284">
        <f>'C завтраками| Bed and breakfast'!CU7</f>
        <v>25650</v>
      </c>
      <c r="CV7" s="284">
        <f>'C завтраками| Bed and breakfast'!CV7</f>
        <v>27650</v>
      </c>
      <c r="CW7" s="284">
        <f>'C завтраками| Bed and breakfast'!CW7</f>
        <v>25650</v>
      </c>
      <c r="CX7" s="284">
        <f>'C завтраками| Bed and breakfast'!CX7</f>
        <v>25650</v>
      </c>
      <c r="CY7" s="284">
        <f>'C завтраками| Bed and breakfast'!CY7</f>
        <v>25650</v>
      </c>
      <c r="CZ7" s="284">
        <f>'C завтраками| Bed and breakfast'!CZ7</f>
        <v>29650</v>
      </c>
      <c r="DA7" s="284">
        <f>'C завтраками| Bed and breakfast'!DA7</f>
        <v>29650</v>
      </c>
      <c r="DB7" s="284">
        <f>'C завтраками| Bed and breakfast'!DB7</f>
        <v>34650</v>
      </c>
      <c r="DC7" s="284">
        <f>'C завтраками| Bed and breakfast'!DC7</f>
        <v>34650</v>
      </c>
      <c r="DD7" s="284">
        <f>'C завтраками| Bed and breakfast'!DD7</f>
        <v>34650</v>
      </c>
      <c r="DE7" s="284">
        <f>'C завтраками| Bed and breakfast'!DE7</f>
        <v>34650</v>
      </c>
      <c r="DF7" s="284">
        <f>'C завтраками| Bed and breakfast'!DF7</f>
        <v>34650</v>
      </c>
      <c r="DG7" s="284">
        <f>'C завтраками| Bed and breakfast'!DG7</f>
        <v>40650</v>
      </c>
      <c r="DH7" s="284">
        <f>'C завтраками| Bed and breakfast'!DH7</f>
        <v>40650</v>
      </c>
      <c r="DI7" s="284">
        <f>'C завтраками| Bed and breakfast'!DI7</f>
        <v>37650</v>
      </c>
      <c r="DJ7" s="284">
        <f>'C завтраками| Bed and breakfast'!DJ7</f>
        <v>40650</v>
      </c>
      <c r="DK7" s="284">
        <f>'C завтраками| Bed and breakfast'!DK7</f>
        <v>37650</v>
      </c>
      <c r="DL7" s="284">
        <f>'C завтраками| Bed and breakfast'!DL7</f>
        <v>40650</v>
      </c>
      <c r="DM7" s="284">
        <f>'C завтраками| Bed and breakfast'!DM7</f>
        <v>37650</v>
      </c>
      <c r="DN7" s="284">
        <f>'C завтраками| Bed and breakfast'!DN7</f>
        <v>37650</v>
      </c>
      <c r="DO7" s="284">
        <f>'C завтраками| Bed and breakfast'!DO7</f>
        <v>32150</v>
      </c>
      <c r="DP7" s="284">
        <f>'C завтраками| Bed and breakfast'!DP7</f>
        <v>25650</v>
      </c>
      <c r="DQ7" s="284">
        <f>'C завтраками| Bed and breakfast'!DQ7</f>
        <v>25650</v>
      </c>
      <c r="DR7" s="284">
        <f>'C завтраками| Bed and breakfast'!DR7</f>
        <v>25650</v>
      </c>
      <c r="DS7" s="284">
        <f>'C завтраками| Bed and breakfast'!DS7</f>
        <v>23650</v>
      </c>
      <c r="DT7" s="284">
        <f>'C завтраками| Bed and breakfast'!DT7</f>
        <v>20650</v>
      </c>
      <c r="DU7" s="284">
        <f>'C завтраками| Bed and breakfast'!DU7</f>
        <v>22150</v>
      </c>
      <c r="DV7" s="284">
        <f>'C завтраками| Bed and breakfast'!DV7</f>
        <v>22150</v>
      </c>
      <c r="DW7" s="284">
        <f>'C завтраками| Bed and breakfast'!DW7</f>
        <v>22150</v>
      </c>
      <c r="DX7" s="284">
        <f>'C завтраками| Bed and breakfast'!DX7</f>
        <v>18150</v>
      </c>
      <c r="DY7" s="284">
        <f>'C завтраками| Bed and breakfast'!DY7</f>
        <v>18150</v>
      </c>
      <c r="DZ7" s="284">
        <f>'C завтраками| Bed and breakfast'!DZ7</f>
        <v>18150</v>
      </c>
      <c r="EA7" s="284">
        <f>'C завтраками| Bed and breakfast'!EA7</f>
        <v>18150</v>
      </c>
      <c r="EB7" s="284">
        <f>'C завтраками| Bed and breakfast'!EB7</f>
        <v>18150</v>
      </c>
      <c r="EC7" s="284">
        <f>'C завтраками| Bed and breakfast'!EC7</f>
        <v>18150</v>
      </c>
      <c r="ED7" s="284">
        <f>'C завтраками| Bed and breakfast'!ED7</f>
        <v>18150</v>
      </c>
      <c r="EE7" s="284">
        <f>'C завтраками| Bed and breakfast'!EE7</f>
        <v>18150</v>
      </c>
      <c r="EF7" s="284">
        <f>'C завтраками| Bed and breakfast'!EF7</f>
        <v>18150</v>
      </c>
      <c r="EG7" s="284">
        <f>'C завтраками| Bed and breakfast'!EG7</f>
        <v>18150</v>
      </c>
      <c r="EH7" s="284">
        <f>'C завтраками| Bed and breakfast'!EH7</f>
        <v>18150</v>
      </c>
      <c r="EI7" s="284">
        <f>'C завтраками| Bed and breakfast'!EI7</f>
        <v>18150</v>
      </c>
      <c r="EJ7" s="284">
        <f>'C завтраками| Bed and breakfast'!EJ7</f>
        <v>18150</v>
      </c>
      <c r="EK7" s="284">
        <f>'C завтраками| Bed and breakfast'!EK7</f>
        <v>16650</v>
      </c>
      <c r="EL7" s="284">
        <f>'C завтраками| Bed and breakfast'!EL7</f>
        <v>16650</v>
      </c>
      <c r="EM7" s="284">
        <f>'C завтраками| Bed and breakfast'!EM7</f>
        <v>16650</v>
      </c>
      <c r="EN7" s="284">
        <f>'C завтраками| Bed and breakfast'!EN7</f>
        <v>16650</v>
      </c>
      <c r="EO7" s="284">
        <f>'C завтраками| Bed and breakfast'!EO7</f>
        <v>16650</v>
      </c>
      <c r="EP7" s="284">
        <f>'C завтраками| Bed and breakfast'!EP7</f>
        <v>16650</v>
      </c>
      <c r="EQ7" s="284">
        <f>'C завтраками| Bed and breakfast'!EQ7</f>
        <v>16650</v>
      </c>
      <c r="ER7" s="284">
        <f>'C завтраками| Bed and breakfast'!ER7</f>
        <v>16650</v>
      </c>
      <c r="ES7" s="284">
        <f>'C завтраками| Bed and breakfast'!ES7</f>
        <v>16650</v>
      </c>
      <c r="ET7" s="284">
        <f>'C завтраками| Bed and breakfast'!ET7</f>
        <v>16650</v>
      </c>
    </row>
    <row r="8" spans="1:150" s="93" customFormat="1" ht="10.35" customHeight="1" x14ac:dyDescent="0.2">
      <c r="A8" s="74">
        <v>2</v>
      </c>
      <c r="B8" s="284">
        <f>'C завтраками| Bed and breakfast'!B8</f>
        <v>18600</v>
      </c>
      <c r="C8" s="284">
        <f>'C завтраками| Bed and breakfast'!C8</f>
        <v>18600</v>
      </c>
      <c r="D8" s="284">
        <f>'C завтраками| Bed and breakfast'!D8</f>
        <v>18600</v>
      </c>
      <c r="E8" s="284">
        <f>'C завтраками| Bed and breakfast'!E8</f>
        <v>16200</v>
      </c>
      <c r="F8" s="284">
        <f>'C завтраками| Bed and breakfast'!F8</f>
        <v>11900</v>
      </c>
      <c r="G8" s="284">
        <f>'C завтраками| Bed and breakfast'!G8</f>
        <v>12600</v>
      </c>
      <c r="H8" s="284">
        <f>'C завтраками| Bed and breakfast'!H8</f>
        <v>11900</v>
      </c>
      <c r="I8" s="284">
        <f>'C завтраками| Bed and breakfast'!I8</f>
        <v>13800</v>
      </c>
      <c r="J8" s="284">
        <f>'C завтраками| Bed and breakfast'!J8</f>
        <v>13800</v>
      </c>
      <c r="K8" s="284">
        <f>'C завтраками| Bed and breakfast'!K8</f>
        <v>10500</v>
      </c>
      <c r="L8" s="284">
        <f>'C завтраками| Bed and breakfast'!L8</f>
        <v>10500</v>
      </c>
      <c r="M8" s="284">
        <f>'C завтраками| Bed and breakfast'!M8</f>
        <v>10500</v>
      </c>
      <c r="N8" s="284">
        <f>'C завтраками| Bed and breakfast'!N8</f>
        <v>11200</v>
      </c>
      <c r="O8" s="284">
        <f>'C завтраками| Bed and breakfast'!O8</f>
        <v>10500</v>
      </c>
      <c r="P8" s="284">
        <f>'C завтраками| Bed and breakfast'!P8</f>
        <v>11200</v>
      </c>
      <c r="Q8" s="284">
        <f>'C завтраками| Bed and breakfast'!Q8</f>
        <v>11200</v>
      </c>
      <c r="R8" s="284">
        <f>'C завтраками| Bed and breakfast'!R8</f>
        <v>11900</v>
      </c>
      <c r="S8" s="284">
        <f>'C завтраками| Bed and breakfast'!S8</f>
        <v>12600</v>
      </c>
      <c r="T8" s="284">
        <f>'C завтраками| Bed and breakfast'!T8</f>
        <v>12600</v>
      </c>
      <c r="U8" s="284">
        <f>'C завтраками| Bed and breakfast'!U8</f>
        <v>13800</v>
      </c>
      <c r="V8" s="284">
        <f>'C завтраками| Bed and breakfast'!V8</f>
        <v>13800</v>
      </c>
      <c r="W8" s="284">
        <f>'C завтраками| Bed and breakfast'!W8</f>
        <v>11900</v>
      </c>
      <c r="X8" s="284">
        <f>'C завтраками| Bed and breakfast'!X8</f>
        <v>11900</v>
      </c>
      <c r="Y8" s="284">
        <f>'C завтраками| Bed and breakfast'!Y8</f>
        <v>10500</v>
      </c>
      <c r="Z8" s="284">
        <f>'C завтраками| Bed and breakfast'!Z8</f>
        <v>10500</v>
      </c>
      <c r="AA8" s="284">
        <f>'C завтраками| Bed and breakfast'!AA8</f>
        <v>10500</v>
      </c>
      <c r="AB8" s="284">
        <f>'C завтраками| Bed and breakfast'!AB8</f>
        <v>10500</v>
      </c>
      <c r="AC8" s="284">
        <f>'C завтраками| Bed and breakfast'!AC8</f>
        <v>10500</v>
      </c>
      <c r="AD8" s="284">
        <f>'C завтраками| Bed and breakfast'!AD8</f>
        <v>11200</v>
      </c>
      <c r="AE8" s="284">
        <f>'C завтраками| Bed and breakfast'!AE8</f>
        <v>11200</v>
      </c>
      <c r="AF8" s="284">
        <f>'C завтраками| Bed and breakfast'!AF8</f>
        <v>10500</v>
      </c>
      <c r="AG8" s="284">
        <f>'C завтраками| Bed and breakfast'!AG8</f>
        <v>12500</v>
      </c>
      <c r="AH8" s="284">
        <f>'C завтраками| Bed and breakfast'!AH8</f>
        <v>12500</v>
      </c>
      <c r="AI8" s="284">
        <f>'C завтраками| Bed and breakfast'!AI8</f>
        <v>12500</v>
      </c>
      <c r="AJ8" s="284">
        <f>'C завтраками| Bed and breakfast'!AJ8</f>
        <v>12500</v>
      </c>
      <c r="AK8" s="284">
        <f>'C завтраками| Bed and breakfast'!AK8</f>
        <v>12500</v>
      </c>
      <c r="AL8" s="284">
        <f>'C завтраками| Bed and breakfast'!AL8</f>
        <v>12500</v>
      </c>
      <c r="AM8" s="284">
        <f>'C завтраками| Bed and breakfast'!AM8</f>
        <v>10700</v>
      </c>
      <c r="AN8" s="284">
        <f>'C завтраками| Bed and breakfast'!AN8</f>
        <v>10700</v>
      </c>
      <c r="AO8" s="284">
        <f>'C завтраками| Bed and breakfast'!AO8</f>
        <v>10700</v>
      </c>
      <c r="AP8" s="284">
        <f>'C завтраками| Bed and breakfast'!AP8</f>
        <v>10700</v>
      </c>
      <c r="AQ8" s="284">
        <f>'C завтраками| Bed and breakfast'!AQ8</f>
        <v>15000</v>
      </c>
      <c r="AR8" s="284">
        <f>'C завтраками| Bed and breakfast'!AR8</f>
        <v>16600</v>
      </c>
      <c r="AS8" s="284">
        <f>'C завтраками| Bed and breakfast'!AS8</f>
        <v>16600</v>
      </c>
      <c r="AT8" s="284">
        <f>'C завтраками| Bed and breakfast'!AT8</f>
        <v>13400</v>
      </c>
      <c r="AU8" s="284">
        <f>'C завтраками| Bed and breakfast'!AU8</f>
        <v>15000</v>
      </c>
      <c r="AV8" s="284">
        <f>'C завтраками| Bed and breakfast'!AV8</f>
        <v>15000</v>
      </c>
      <c r="AW8" s="284">
        <f>'C завтраками| Bed and breakfast'!AW8</f>
        <v>16600</v>
      </c>
      <c r="AX8" s="284">
        <f>'C завтраками| Bed and breakfast'!AX8</f>
        <v>16600</v>
      </c>
      <c r="AY8" s="284">
        <f>'C завтраками| Bed and breakfast'!AY8</f>
        <v>16600</v>
      </c>
      <c r="AZ8" s="284">
        <f>'C завтраками| Bed and breakfast'!AZ8</f>
        <v>19800</v>
      </c>
      <c r="BA8" s="284">
        <f>'C завтраками| Bed and breakfast'!BA8</f>
        <v>19800</v>
      </c>
      <c r="BB8" s="284">
        <f>'C завтраками| Bed and breakfast'!BB8</f>
        <v>21400</v>
      </c>
      <c r="BC8" s="284">
        <f>'C завтраками| Bed and breakfast'!BC8</f>
        <v>21400</v>
      </c>
      <c r="BD8" s="284">
        <f>'C завтраками| Bed and breakfast'!BD8</f>
        <v>21400</v>
      </c>
      <c r="BE8" s="284">
        <f>'C завтраками| Bed and breakfast'!BE8</f>
        <v>18200</v>
      </c>
      <c r="BF8" s="284">
        <f>'C завтраками| Bed and breakfast'!BF8</f>
        <v>27700</v>
      </c>
      <c r="BG8" s="284">
        <f>'C завтраками| Bed and breakfast'!BG8</f>
        <v>51200</v>
      </c>
      <c r="BH8" s="284">
        <f>'C завтраками| Bed and breakfast'!BH8</f>
        <v>73700</v>
      </c>
      <c r="BI8" s="284">
        <f>'C завтраками| Bed and breakfast'!BI8</f>
        <v>73700</v>
      </c>
      <c r="BJ8" s="284">
        <f>'C завтраками| Bed and breakfast'!BJ8</f>
        <v>68700</v>
      </c>
      <c r="BK8" s="284">
        <f>'C завтраками| Bed and breakfast'!BK8</f>
        <v>73700</v>
      </c>
      <c r="BL8" s="284">
        <f>'C завтраками| Bed and breakfast'!BL8</f>
        <v>68700</v>
      </c>
      <c r="BM8" s="284">
        <f>'C завтраками| Bed and breakfast'!BM8</f>
        <v>55200</v>
      </c>
      <c r="BN8" s="284">
        <f>'C завтраками| Bed and breakfast'!BN8</f>
        <v>55200</v>
      </c>
      <c r="BO8" s="284">
        <f>'C завтраками| Bed and breakfast'!BO8</f>
        <v>55200</v>
      </c>
      <c r="BP8" s="284">
        <f>'C завтраками| Bed and breakfast'!BP8</f>
        <v>47200</v>
      </c>
      <c r="BQ8" s="284">
        <f>'C завтраками| Bed and breakfast'!BQ8</f>
        <v>31800</v>
      </c>
      <c r="BR8" s="284">
        <f>'C завтраками| Bed and breakfast'!BR8</f>
        <v>26800</v>
      </c>
      <c r="BS8" s="284">
        <f>'C завтраками| Bed and breakfast'!BS8</f>
        <v>24800</v>
      </c>
      <c r="BT8" s="284">
        <f>'C завтраками| Bed and breakfast'!BT8</f>
        <v>24800</v>
      </c>
      <c r="BU8" s="284">
        <f>'C завтраками| Bed and breakfast'!BU8</f>
        <v>24800</v>
      </c>
      <c r="BV8" s="284">
        <f>'C завтраками| Bed and breakfast'!BV8</f>
        <v>26800</v>
      </c>
      <c r="BW8" s="284">
        <f>'C завтраками| Bed and breakfast'!BW8</f>
        <v>26800</v>
      </c>
      <c r="BX8" s="284">
        <f>'C завтраками| Bed and breakfast'!BX8</f>
        <v>26800</v>
      </c>
      <c r="BY8" s="284">
        <f>'C завтраками| Bed and breakfast'!BY8</f>
        <v>24800</v>
      </c>
      <c r="BZ8" s="284">
        <f>'C завтраками| Bed and breakfast'!BZ8</f>
        <v>24800</v>
      </c>
      <c r="CA8" s="284">
        <f>'C завтраками| Bed and breakfast'!CA8</f>
        <v>24800</v>
      </c>
      <c r="CB8" s="284">
        <f>'C завтраками| Bed and breakfast'!CB8</f>
        <v>24800</v>
      </c>
      <c r="CC8" s="284">
        <f>'C завтраками| Bed and breakfast'!CC8</f>
        <v>24800</v>
      </c>
      <c r="CD8" s="284">
        <f>'C завтраками| Bed and breakfast'!CD8</f>
        <v>24800</v>
      </c>
      <c r="CE8" s="284">
        <f>'C завтраками| Bed and breakfast'!CE8</f>
        <v>24800</v>
      </c>
      <c r="CF8" s="284">
        <f>'C завтраками| Bed and breakfast'!CF8</f>
        <v>26800</v>
      </c>
      <c r="CG8" s="284">
        <f>'C завтраками| Bed and breakfast'!CG8</f>
        <v>26800</v>
      </c>
      <c r="CH8" s="284">
        <f>'C завтраками| Bed and breakfast'!CH8</f>
        <v>29300</v>
      </c>
      <c r="CI8" s="284">
        <f>'C завтраками| Bed and breakfast'!CI8</f>
        <v>29300</v>
      </c>
      <c r="CJ8" s="284">
        <f>'C завтраками| Bed and breakfast'!CJ8</f>
        <v>29300</v>
      </c>
      <c r="CK8" s="284">
        <f>'C завтраками| Bed and breakfast'!CK8</f>
        <v>29300</v>
      </c>
      <c r="CL8" s="284">
        <f>'C завтраками| Bed and breakfast'!CL8</f>
        <v>29300</v>
      </c>
      <c r="CM8" s="284">
        <f>'C завтраками| Bed and breakfast'!CM8</f>
        <v>29300</v>
      </c>
      <c r="CN8" s="284">
        <f>'C завтраками| Bed and breakfast'!CN8</f>
        <v>30300</v>
      </c>
      <c r="CO8" s="284">
        <f>'C завтраками| Bed and breakfast'!CO8</f>
        <v>28300</v>
      </c>
      <c r="CP8" s="284">
        <f>'C завтраками| Bed and breakfast'!CP8</f>
        <v>28300</v>
      </c>
      <c r="CQ8" s="284">
        <f>'C завтраками| Bed and breakfast'!CQ8</f>
        <v>28300</v>
      </c>
      <c r="CR8" s="284">
        <f>'C завтраками| Bed and breakfast'!CR8</f>
        <v>28300</v>
      </c>
      <c r="CS8" s="284">
        <f>'C завтраками| Bed and breakfast'!CS8</f>
        <v>32300</v>
      </c>
      <c r="CT8" s="284">
        <f>'C завтраками| Bed and breakfast'!CT8</f>
        <v>32300</v>
      </c>
      <c r="CU8" s="284">
        <f>'C завтраками| Bed and breakfast'!CU8</f>
        <v>28300</v>
      </c>
      <c r="CV8" s="284">
        <f>'C завтраками| Bed and breakfast'!CV8</f>
        <v>30300</v>
      </c>
      <c r="CW8" s="284">
        <f>'C завтраками| Bed and breakfast'!CW8</f>
        <v>28300</v>
      </c>
      <c r="CX8" s="284">
        <f>'C завтраками| Bed and breakfast'!CX8</f>
        <v>28300</v>
      </c>
      <c r="CY8" s="284">
        <f>'C завтраками| Bed and breakfast'!CY8</f>
        <v>28300</v>
      </c>
      <c r="CZ8" s="284">
        <f>'C завтраками| Bed and breakfast'!CZ8</f>
        <v>32300</v>
      </c>
      <c r="DA8" s="284">
        <f>'C завтраками| Bed and breakfast'!DA8</f>
        <v>32300</v>
      </c>
      <c r="DB8" s="284">
        <f>'C завтраками| Bed and breakfast'!DB8</f>
        <v>37300</v>
      </c>
      <c r="DC8" s="284">
        <f>'C завтраками| Bed and breakfast'!DC8</f>
        <v>37300</v>
      </c>
      <c r="DD8" s="284">
        <f>'C завтраками| Bed and breakfast'!DD8</f>
        <v>37300</v>
      </c>
      <c r="DE8" s="284">
        <f>'C завтраками| Bed and breakfast'!DE8</f>
        <v>37300</v>
      </c>
      <c r="DF8" s="284">
        <f>'C завтраками| Bed and breakfast'!DF8</f>
        <v>37300</v>
      </c>
      <c r="DG8" s="284">
        <f>'C завтраками| Bed and breakfast'!DG8</f>
        <v>43300</v>
      </c>
      <c r="DH8" s="284">
        <f>'C завтраками| Bed and breakfast'!DH8</f>
        <v>43300</v>
      </c>
      <c r="DI8" s="284">
        <f>'C завтраками| Bed and breakfast'!DI8</f>
        <v>40300</v>
      </c>
      <c r="DJ8" s="284">
        <f>'C завтраками| Bed and breakfast'!DJ8</f>
        <v>43300</v>
      </c>
      <c r="DK8" s="284">
        <f>'C завтраками| Bed and breakfast'!DK8</f>
        <v>40300</v>
      </c>
      <c r="DL8" s="284">
        <f>'C завтраками| Bed and breakfast'!DL8</f>
        <v>43300</v>
      </c>
      <c r="DM8" s="284">
        <f>'C завтраками| Bed and breakfast'!DM8</f>
        <v>40300</v>
      </c>
      <c r="DN8" s="284">
        <f>'C завтраками| Bed and breakfast'!DN8</f>
        <v>40300</v>
      </c>
      <c r="DO8" s="284">
        <f>'C завтраками| Bed and breakfast'!DO8</f>
        <v>34800</v>
      </c>
      <c r="DP8" s="284">
        <f>'C завтраками| Bed and breakfast'!DP8</f>
        <v>28300</v>
      </c>
      <c r="DQ8" s="284">
        <f>'C завтраками| Bed and breakfast'!DQ8</f>
        <v>28300</v>
      </c>
      <c r="DR8" s="284">
        <f>'C завтраками| Bed and breakfast'!DR8</f>
        <v>28300</v>
      </c>
      <c r="DS8" s="284">
        <f>'C завтраками| Bed and breakfast'!DS8</f>
        <v>26300</v>
      </c>
      <c r="DT8" s="284">
        <f>'C завтраками| Bed and breakfast'!DT8</f>
        <v>23300</v>
      </c>
      <c r="DU8" s="284">
        <f>'C завтраками| Bed and breakfast'!DU8</f>
        <v>24800</v>
      </c>
      <c r="DV8" s="284">
        <f>'C завтраками| Bed and breakfast'!DV8</f>
        <v>24800</v>
      </c>
      <c r="DW8" s="284">
        <f>'C завтраками| Bed and breakfast'!DW8</f>
        <v>24800</v>
      </c>
      <c r="DX8" s="284">
        <f>'C завтраками| Bed and breakfast'!DX8</f>
        <v>20800</v>
      </c>
      <c r="DY8" s="284">
        <f>'C завтраками| Bed and breakfast'!DY8</f>
        <v>20800</v>
      </c>
      <c r="DZ8" s="284">
        <f>'C завтраками| Bed and breakfast'!DZ8</f>
        <v>20800</v>
      </c>
      <c r="EA8" s="284">
        <f>'C завтраками| Bed and breakfast'!EA8</f>
        <v>20800</v>
      </c>
      <c r="EB8" s="284">
        <f>'C завтраками| Bed and breakfast'!EB8</f>
        <v>20800</v>
      </c>
      <c r="EC8" s="284">
        <f>'C завтраками| Bed and breakfast'!EC8</f>
        <v>20800</v>
      </c>
      <c r="ED8" s="284">
        <f>'C завтраками| Bed and breakfast'!ED8</f>
        <v>20800</v>
      </c>
      <c r="EE8" s="284">
        <f>'C завтраками| Bed and breakfast'!EE8</f>
        <v>20800</v>
      </c>
      <c r="EF8" s="284">
        <f>'C завтраками| Bed and breakfast'!EF8</f>
        <v>20800</v>
      </c>
      <c r="EG8" s="284">
        <f>'C завтраками| Bed and breakfast'!EG8</f>
        <v>20800</v>
      </c>
      <c r="EH8" s="284">
        <f>'C завтраками| Bed and breakfast'!EH8</f>
        <v>20800</v>
      </c>
      <c r="EI8" s="284">
        <f>'C завтраками| Bed and breakfast'!EI8</f>
        <v>20800</v>
      </c>
      <c r="EJ8" s="284">
        <f>'C завтраками| Bed and breakfast'!EJ8</f>
        <v>20800</v>
      </c>
      <c r="EK8" s="284">
        <f>'C завтраками| Bed and breakfast'!EK8</f>
        <v>19300</v>
      </c>
      <c r="EL8" s="284">
        <f>'C завтраками| Bed and breakfast'!EL8</f>
        <v>19300</v>
      </c>
      <c r="EM8" s="284">
        <f>'C завтраками| Bed and breakfast'!EM8</f>
        <v>19300</v>
      </c>
      <c r="EN8" s="284">
        <f>'C завтраками| Bed and breakfast'!EN8</f>
        <v>19300</v>
      </c>
      <c r="EO8" s="284">
        <f>'C завтраками| Bed and breakfast'!EO8</f>
        <v>19300</v>
      </c>
      <c r="EP8" s="284">
        <f>'C завтраками| Bed and breakfast'!EP8</f>
        <v>19300</v>
      </c>
      <c r="EQ8" s="284">
        <f>'C завтраками| Bed and breakfast'!EQ8</f>
        <v>19300</v>
      </c>
      <c r="ER8" s="284">
        <f>'C завтраками| Bed and breakfast'!ER8</f>
        <v>19300</v>
      </c>
      <c r="ES8" s="284">
        <f>'C завтраками| Bed and breakfast'!ES8</f>
        <v>19300</v>
      </c>
      <c r="ET8" s="284">
        <f>'C завтраками| Bed and breakfast'!ET8</f>
        <v>19300</v>
      </c>
    </row>
    <row r="9" spans="1:150" s="93" customFormat="1" ht="10.35" customHeight="1" x14ac:dyDescent="0.2">
      <c r="A9" s="73" t="s">
        <v>145</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Y9" s="284"/>
      <c r="BZ9" s="284"/>
      <c r="CA9" s="284"/>
      <c r="CB9" s="284"/>
      <c r="CC9" s="284"/>
      <c r="CD9" s="284"/>
      <c r="CE9" s="284"/>
      <c r="CF9" s="284"/>
      <c r="CG9" s="284"/>
      <c r="CH9" s="284"/>
      <c r="CI9" s="284"/>
      <c r="CJ9" s="284"/>
      <c r="CK9" s="284"/>
      <c r="CL9" s="284"/>
      <c r="CM9" s="284"/>
      <c r="CN9" s="284"/>
      <c r="CO9" s="284"/>
      <c r="CP9" s="284"/>
      <c r="CQ9" s="284"/>
      <c r="CR9" s="284"/>
      <c r="CS9" s="284"/>
      <c r="CT9" s="284"/>
      <c r="CU9" s="284"/>
      <c r="CV9" s="284"/>
      <c r="CW9" s="284"/>
      <c r="CX9" s="284"/>
      <c r="CY9" s="284"/>
      <c r="CZ9" s="284"/>
      <c r="DA9" s="284"/>
      <c r="DB9" s="284"/>
      <c r="DC9" s="284"/>
      <c r="DD9" s="284"/>
      <c r="DE9" s="284"/>
      <c r="DF9" s="284"/>
      <c r="DG9" s="284"/>
      <c r="DH9" s="284"/>
      <c r="DI9" s="284"/>
      <c r="DJ9" s="284"/>
      <c r="DK9" s="284"/>
      <c r="DL9" s="284"/>
      <c r="DM9" s="284"/>
      <c r="DN9" s="284"/>
      <c r="DO9" s="284"/>
      <c r="DP9" s="284"/>
      <c r="DQ9" s="284"/>
      <c r="DR9" s="284"/>
      <c r="DS9" s="284"/>
      <c r="DT9" s="284"/>
      <c r="DU9" s="284"/>
      <c r="DV9" s="284"/>
      <c r="DW9" s="284"/>
      <c r="DX9" s="284"/>
      <c r="DY9" s="284"/>
      <c r="DZ9" s="284"/>
      <c r="EA9" s="284"/>
      <c r="EB9" s="284"/>
      <c r="EC9" s="284"/>
      <c r="ED9" s="284"/>
      <c r="EE9" s="284"/>
      <c r="EF9" s="284"/>
      <c r="EG9" s="284"/>
      <c r="EH9" s="284"/>
      <c r="EI9" s="284"/>
      <c r="EJ9" s="284"/>
      <c r="EK9" s="284"/>
      <c r="EL9" s="284"/>
      <c r="EM9" s="284"/>
      <c r="EN9" s="284"/>
      <c r="EO9" s="284"/>
      <c r="EP9" s="284"/>
      <c r="EQ9" s="284"/>
      <c r="ER9" s="284"/>
      <c r="ES9" s="284"/>
      <c r="ET9" s="284"/>
    </row>
    <row r="10" spans="1:150" s="93" customFormat="1" ht="10.35" customHeight="1" x14ac:dyDescent="0.2">
      <c r="A10" s="74">
        <v>1</v>
      </c>
      <c r="B10" s="284">
        <f>'C завтраками| Bed and breakfast'!B10</f>
        <v>18700</v>
      </c>
      <c r="C10" s="284">
        <f>'C завтраками| Bed and breakfast'!C10</f>
        <v>18700</v>
      </c>
      <c r="D10" s="284">
        <f>'C завтраками| Bed and breakfast'!D10</f>
        <v>18700</v>
      </c>
      <c r="E10" s="284">
        <f>'C завтраками| Bed and breakfast'!E10</f>
        <v>16300</v>
      </c>
      <c r="F10" s="284">
        <f>'C завтраками| Bed and breakfast'!F10</f>
        <v>12000</v>
      </c>
      <c r="G10" s="284">
        <f>'C завтраками| Bed and breakfast'!G10</f>
        <v>12700</v>
      </c>
      <c r="H10" s="284">
        <f>'C завтраками| Bed and breakfast'!H10</f>
        <v>12000</v>
      </c>
      <c r="I10" s="284">
        <f>'C завтраками| Bed and breakfast'!I10</f>
        <v>13900</v>
      </c>
      <c r="J10" s="284">
        <f>'C завтраками| Bed and breakfast'!J10</f>
        <v>13900</v>
      </c>
      <c r="K10" s="284">
        <f>'C завтраками| Bed and breakfast'!K10</f>
        <v>10600</v>
      </c>
      <c r="L10" s="284">
        <f>'C завтраками| Bed and breakfast'!L10</f>
        <v>10600</v>
      </c>
      <c r="M10" s="284">
        <f>'C завтраками| Bed and breakfast'!M10</f>
        <v>10600</v>
      </c>
      <c r="N10" s="284">
        <f>'C завтраками| Bed and breakfast'!N10</f>
        <v>11300</v>
      </c>
      <c r="O10" s="284">
        <f>'C завтраками| Bed and breakfast'!O10</f>
        <v>10600</v>
      </c>
      <c r="P10" s="284">
        <f>'C завтраками| Bed and breakfast'!P10</f>
        <v>11300</v>
      </c>
      <c r="Q10" s="284">
        <f>'C завтраками| Bed and breakfast'!Q10</f>
        <v>11300</v>
      </c>
      <c r="R10" s="284">
        <f>'C завтраками| Bed and breakfast'!R10</f>
        <v>12000</v>
      </c>
      <c r="S10" s="284">
        <f>'C завтраками| Bed and breakfast'!S10</f>
        <v>12700</v>
      </c>
      <c r="T10" s="284">
        <f>'C завтраками| Bed and breakfast'!T10</f>
        <v>12700</v>
      </c>
      <c r="U10" s="284">
        <f>'C завтраками| Bed and breakfast'!U10</f>
        <v>13900</v>
      </c>
      <c r="V10" s="284">
        <f>'C завтраками| Bed and breakfast'!V10</f>
        <v>13900</v>
      </c>
      <c r="W10" s="284">
        <f>'C завтраками| Bed and breakfast'!W10</f>
        <v>12000</v>
      </c>
      <c r="X10" s="284">
        <f>'C завтраками| Bed and breakfast'!X10</f>
        <v>12000</v>
      </c>
      <c r="Y10" s="284">
        <f>'C завтраками| Bed and breakfast'!Y10</f>
        <v>10600</v>
      </c>
      <c r="Z10" s="284">
        <f>'C завтраками| Bed and breakfast'!Z10</f>
        <v>10600</v>
      </c>
      <c r="AA10" s="284">
        <f>'C завтраками| Bed and breakfast'!AA10</f>
        <v>10600</v>
      </c>
      <c r="AB10" s="284">
        <f>'C завтраками| Bed and breakfast'!AB10</f>
        <v>10600</v>
      </c>
      <c r="AC10" s="284">
        <f>'C завтраками| Bed and breakfast'!AC10</f>
        <v>10600</v>
      </c>
      <c r="AD10" s="284">
        <f>'C завтраками| Bed and breakfast'!AD10</f>
        <v>11300</v>
      </c>
      <c r="AE10" s="284">
        <f>'C завтраками| Bed and breakfast'!AE10</f>
        <v>11300</v>
      </c>
      <c r="AF10" s="284">
        <f>'C завтраками| Bed and breakfast'!AF10</f>
        <v>10600</v>
      </c>
      <c r="AG10" s="284">
        <f>'C завтраками| Bed and breakfast'!AG10</f>
        <v>13600</v>
      </c>
      <c r="AH10" s="284">
        <f>'C завтраками| Bed and breakfast'!AH10</f>
        <v>13600</v>
      </c>
      <c r="AI10" s="284">
        <f>'C завтраками| Bed and breakfast'!AI10</f>
        <v>13600</v>
      </c>
      <c r="AJ10" s="284">
        <f>'C завтраками| Bed and breakfast'!AJ10</f>
        <v>13600</v>
      </c>
      <c r="AK10" s="284">
        <f>'C завтраками| Bed and breakfast'!AK10</f>
        <v>13600</v>
      </c>
      <c r="AL10" s="284">
        <f>'C завтраками| Bed and breakfast'!AL10</f>
        <v>13600</v>
      </c>
      <c r="AM10" s="284">
        <f>'C завтраками| Bed and breakfast'!AM10</f>
        <v>11800</v>
      </c>
      <c r="AN10" s="284">
        <f>'C завтраками| Bed and breakfast'!AN10</f>
        <v>11800</v>
      </c>
      <c r="AO10" s="284">
        <f>'C завтраками| Bed and breakfast'!AO10</f>
        <v>11800</v>
      </c>
      <c r="AP10" s="284">
        <f>'C завтраками| Bed and breakfast'!AP10</f>
        <v>11800</v>
      </c>
      <c r="AQ10" s="284">
        <f>'C завтраками| Bed and breakfast'!AQ10</f>
        <v>16100</v>
      </c>
      <c r="AR10" s="284">
        <f>'C завтраками| Bed and breakfast'!AR10</f>
        <v>17700</v>
      </c>
      <c r="AS10" s="284">
        <f>'C завтраками| Bed and breakfast'!AS10</f>
        <v>17700</v>
      </c>
      <c r="AT10" s="284">
        <f>'C завтраками| Bed and breakfast'!AT10</f>
        <v>14500</v>
      </c>
      <c r="AU10" s="284">
        <f>'C завтраками| Bed and breakfast'!AU10</f>
        <v>16100</v>
      </c>
      <c r="AV10" s="284">
        <f>'C завтраками| Bed and breakfast'!AV10</f>
        <v>16100</v>
      </c>
      <c r="AW10" s="284">
        <f>'C завтраками| Bed and breakfast'!AW10</f>
        <v>17700</v>
      </c>
      <c r="AX10" s="284">
        <f>'C завтраками| Bed and breakfast'!AX10</f>
        <v>17700</v>
      </c>
      <c r="AY10" s="284">
        <f>'C завтраками| Bed and breakfast'!AY10</f>
        <v>17700</v>
      </c>
      <c r="AZ10" s="284">
        <f>'C завтраками| Bed and breakfast'!AZ10</f>
        <v>20900</v>
      </c>
      <c r="BA10" s="284">
        <f>'C завтраками| Bed and breakfast'!BA10</f>
        <v>20900</v>
      </c>
      <c r="BB10" s="284">
        <f>'C завтраками| Bed and breakfast'!BB10</f>
        <v>22500</v>
      </c>
      <c r="BC10" s="284">
        <f>'C завтраками| Bed and breakfast'!BC10</f>
        <v>22500</v>
      </c>
      <c r="BD10" s="284">
        <f>'C завтраками| Bed and breakfast'!BD10</f>
        <v>22500</v>
      </c>
      <c r="BE10" s="284">
        <f>'C завтраками| Bed and breakfast'!BE10</f>
        <v>19300</v>
      </c>
      <c r="BF10" s="284">
        <f>'C завтраками| Bed and breakfast'!BF10</f>
        <v>29850</v>
      </c>
      <c r="BG10" s="284">
        <f>'C завтраками| Bed and breakfast'!BG10</f>
        <v>53350</v>
      </c>
      <c r="BH10" s="284">
        <f>'C завтраками| Bed and breakfast'!BH10</f>
        <v>75850</v>
      </c>
      <c r="BI10" s="284">
        <f>'C завтраками| Bed and breakfast'!BI10</f>
        <v>75850</v>
      </c>
      <c r="BJ10" s="284">
        <f>'C завтраками| Bed and breakfast'!BJ10</f>
        <v>70850</v>
      </c>
      <c r="BK10" s="284">
        <f>'C завтраками| Bed and breakfast'!BK10</f>
        <v>75850</v>
      </c>
      <c r="BL10" s="284">
        <f>'C завтраками| Bed and breakfast'!BL10</f>
        <v>70850</v>
      </c>
      <c r="BM10" s="284">
        <f>'C завтраками| Bed and breakfast'!BM10</f>
        <v>57350</v>
      </c>
      <c r="BN10" s="284">
        <f>'C завтраками| Bed and breakfast'!BN10</f>
        <v>57350</v>
      </c>
      <c r="BO10" s="284">
        <f>'C завтраками| Bed and breakfast'!BO10</f>
        <v>57350</v>
      </c>
      <c r="BP10" s="284">
        <f>'C завтраками| Bed and breakfast'!BP10</f>
        <v>49350</v>
      </c>
      <c r="BQ10" s="284">
        <f>'C завтраками| Bed and breakfast'!BQ10</f>
        <v>33150</v>
      </c>
      <c r="BR10" s="284">
        <f>'C завтраками| Bed and breakfast'!BR10</f>
        <v>28150</v>
      </c>
      <c r="BS10" s="284">
        <f>'C завтраками| Bed and breakfast'!BS10</f>
        <v>26150</v>
      </c>
      <c r="BT10" s="284">
        <f>'C завтраками| Bed and breakfast'!BT10</f>
        <v>26150</v>
      </c>
      <c r="BU10" s="284">
        <f>'C завтраками| Bed and breakfast'!BU10</f>
        <v>26150</v>
      </c>
      <c r="BV10" s="284">
        <f>'C завтраками| Bed and breakfast'!BV10</f>
        <v>28150</v>
      </c>
      <c r="BW10" s="284">
        <f>'C завтраками| Bed and breakfast'!BW10</f>
        <v>28150</v>
      </c>
      <c r="BX10" s="284">
        <f>'C завтраками| Bed and breakfast'!BX10</f>
        <v>28150</v>
      </c>
      <c r="BY10" s="284">
        <f>'C завтраками| Bed and breakfast'!BY10</f>
        <v>26150</v>
      </c>
      <c r="BZ10" s="284">
        <f>'C завтраками| Bed and breakfast'!BZ10</f>
        <v>26150</v>
      </c>
      <c r="CA10" s="284">
        <f>'C завтраками| Bed and breakfast'!CA10</f>
        <v>26150</v>
      </c>
      <c r="CB10" s="284">
        <f>'C завтраками| Bed and breakfast'!CB10</f>
        <v>26150</v>
      </c>
      <c r="CC10" s="284">
        <f>'C завтраками| Bed and breakfast'!CC10</f>
        <v>26150</v>
      </c>
      <c r="CD10" s="284">
        <f>'C завтраками| Bed and breakfast'!CD10</f>
        <v>26150</v>
      </c>
      <c r="CE10" s="284">
        <f>'C завтраками| Bed and breakfast'!CE10</f>
        <v>26150</v>
      </c>
      <c r="CF10" s="284">
        <f>'C завтраками| Bed and breakfast'!CF10</f>
        <v>28150</v>
      </c>
      <c r="CG10" s="284">
        <f>'C завтраками| Bed and breakfast'!CG10</f>
        <v>28150</v>
      </c>
      <c r="CH10" s="284">
        <f>'C завтраками| Bed and breakfast'!CH10</f>
        <v>30650</v>
      </c>
      <c r="CI10" s="284">
        <f>'C завтраками| Bed and breakfast'!CI10</f>
        <v>30650</v>
      </c>
      <c r="CJ10" s="284">
        <f>'C завтраками| Bed and breakfast'!CJ10</f>
        <v>30650</v>
      </c>
      <c r="CK10" s="284">
        <f>'C завтраками| Bed and breakfast'!CK10</f>
        <v>30650</v>
      </c>
      <c r="CL10" s="284">
        <f>'C завтраками| Bed and breakfast'!CL10</f>
        <v>30650</v>
      </c>
      <c r="CM10" s="284">
        <f>'C завтраками| Bed and breakfast'!CM10</f>
        <v>30650</v>
      </c>
      <c r="CN10" s="284">
        <f>'C завтраками| Bed and breakfast'!CN10</f>
        <v>32650</v>
      </c>
      <c r="CO10" s="284">
        <f>'C завтраками| Bed and breakfast'!CO10</f>
        <v>30650</v>
      </c>
      <c r="CP10" s="284">
        <f>'C завтраками| Bed and breakfast'!CP10</f>
        <v>30650</v>
      </c>
      <c r="CQ10" s="284">
        <f>'C завтраками| Bed and breakfast'!CQ10</f>
        <v>30650</v>
      </c>
      <c r="CR10" s="284">
        <f>'C завтраками| Bed and breakfast'!CR10</f>
        <v>30650</v>
      </c>
      <c r="CS10" s="284">
        <f>'C завтраками| Bed and breakfast'!CS10</f>
        <v>34650</v>
      </c>
      <c r="CT10" s="284">
        <f>'C завтраками| Bed and breakfast'!CT10</f>
        <v>34650</v>
      </c>
      <c r="CU10" s="284">
        <f>'C завтраками| Bed and breakfast'!CU10</f>
        <v>30650</v>
      </c>
      <c r="CV10" s="284">
        <f>'C завтраками| Bed and breakfast'!CV10</f>
        <v>32650</v>
      </c>
      <c r="CW10" s="284">
        <f>'C завтраками| Bed and breakfast'!CW10</f>
        <v>30650</v>
      </c>
      <c r="CX10" s="284">
        <f>'C завтраками| Bed and breakfast'!CX10</f>
        <v>30650</v>
      </c>
      <c r="CY10" s="284">
        <f>'C завтраками| Bed and breakfast'!CY10</f>
        <v>30650</v>
      </c>
      <c r="CZ10" s="284">
        <f>'C завтраками| Bed and breakfast'!CZ10</f>
        <v>34650</v>
      </c>
      <c r="DA10" s="284">
        <f>'C завтраками| Bed and breakfast'!DA10</f>
        <v>34650</v>
      </c>
      <c r="DB10" s="284">
        <f>'C завтраками| Bed and breakfast'!DB10</f>
        <v>39650</v>
      </c>
      <c r="DC10" s="284">
        <f>'C завтраками| Bed and breakfast'!DC10</f>
        <v>39650</v>
      </c>
      <c r="DD10" s="284">
        <f>'C завтраками| Bed and breakfast'!DD10</f>
        <v>39650</v>
      </c>
      <c r="DE10" s="284">
        <f>'C завтраками| Bed and breakfast'!DE10</f>
        <v>39650</v>
      </c>
      <c r="DF10" s="284">
        <f>'C завтраками| Bed and breakfast'!DF10</f>
        <v>39650</v>
      </c>
      <c r="DG10" s="284">
        <f>'C завтраками| Bed and breakfast'!DG10</f>
        <v>45650</v>
      </c>
      <c r="DH10" s="284">
        <f>'C завтраками| Bed and breakfast'!DH10</f>
        <v>45650</v>
      </c>
      <c r="DI10" s="284">
        <f>'C завтраками| Bed and breakfast'!DI10</f>
        <v>42650</v>
      </c>
      <c r="DJ10" s="284">
        <f>'C завтраками| Bed and breakfast'!DJ10</f>
        <v>45650</v>
      </c>
      <c r="DK10" s="284">
        <f>'C завтраками| Bed and breakfast'!DK10</f>
        <v>42650</v>
      </c>
      <c r="DL10" s="284">
        <f>'C завтраками| Bed and breakfast'!DL10</f>
        <v>45650</v>
      </c>
      <c r="DM10" s="284">
        <f>'C завтраками| Bed and breakfast'!DM10</f>
        <v>42650</v>
      </c>
      <c r="DN10" s="284">
        <f>'C завтраками| Bed and breakfast'!DN10</f>
        <v>42650</v>
      </c>
      <c r="DO10" s="284">
        <f>'C завтраками| Bed and breakfast'!DO10</f>
        <v>37150</v>
      </c>
      <c r="DP10" s="284">
        <f>'C завтраками| Bed and breakfast'!DP10</f>
        <v>30650</v>
      </c>
      <c r="DQ10" s="284">
        <f>'C завтраками| Bed and breakfast'!DQ10</f>
        <v>30650</v>
      </c>
      <c r="DR10" s="284">
        <f>'C завтраками| Bed and breakfast'!DR10</f>
        <v>30650</v>
      </c>
      <c r="DS10" s="284">
        <f>'C завтраками| Bed and breakfast'!DS10</f>
        <v>28650</v>
      </c>
      <c r="DT10" s="284">
        <f>'C завтраками| Bed and breakfast'!DT10</f>
        <v>25650</v>
      </c>
      <c r="DU10" s="284">
        <f>'C завтраками| Bed and breakfast'!DU10</f>
        <v>27150</v>
      </c>
      <c r="DV10" s="284">
        <f>'C завтраками| Bed and breakfast'!DV10</f>
        <v>27150</v>
      </c>
      <c r="DW10" s="284">
        <f>'C завтраками| Bed and breakfast'!DW10</f>
        <v>27150</v>
      </c>
      <c r="DX10" s="284">
        <f>'C завтраками| Bed and breakfast'!DX10</f>
        <v>22150</v>
      </c>
      <c r="DY10" s="284">
        <f>'C завтраками| Bed and breakfast'!DY10</f>
        <v>22150</v>
      </c>
      <c r="DZ10" s="284">
        <f>'C завтраками| Bed and breakfast'!DZ10</f>
        <v>22150</v>
      </c>
      <c r="EA10" s="284">
        <f>'C завтраками| Bed and breakfast'!EA10</f>
        <v>22150</v>
      </c>
      <c r="EB10" s="284">
        <f>'C завтраками| Bed and breakfast'!EB10</f>
        <v>22150</v>
      </c>
      <c r="EC10" s="284">
        <f>'C завтраками| Bed and breakfast'!EC10</f>
        <v>22150</v>
      </c>
      <c r="ED10" s="284">
        <f>'C завтраками| Bed and breakfast'!ED10</f>
        <v>22150</v>
      </c>
      <c r="EE10" s="284">
        <f>'C завтраками| Bed and breakfast'!EE10</f>
        <v>22150</v>
      </c>
      <c r="EF10" s="284">
        <f>'C завтраками| Bed and breakfast'!EF10</f>
        <v>22150</v>
      </c>
      <c r="EG10" s="284">
        <f>'C завтраками| Bed and breakfast'!EG10</f>
        <v>22150</v>
      </c>
      <c r="EH10" s="284">
        <f>'C завтраками| Bed and breakfast'!EH10</f>
        <v>22150</v>
      </c>
      <c r="EI10" s="284">
        <f>'C завтраками| Bed and breakfast'!EI10</f>
        <v>22150</v>
      </c>
      <c r="EJ10" s="284">
        <f>'C завтраками| Bed and breakfast'!EJ10</f>
        <v>22150</v>
      </c>
      <c r="EK10" s="284">
        <f>'C завтраками| Bed and breakfast'!EK10</f>
        <v>20650</v>
      </c>
      <c r="EL10" s="284">
        <f>'C завтраками| Bed and breakfast'!EL10</f>
        <v>20650</v>
      </c>
      <c r="EM10" s="284">
        <f>'C завтраками| Bed and breakfast'!EM10</f>
        <v>20650</v>
      </c>
      <c r="EN10" s="284">
        <f>'C завтраками| Bed and breakfast'!EN10</f>
        <v>20650</v>
      </c>
      <c r="EO10" s="284">
        <f>'C завтраками| Bed and breakfast'!EO10</f>
        <v>20650</v>
      </c>
      <c r="EP10" s="284">
        <f>'C завтраками| Bed and breakfast'!EP10</f>
        <v>20650</v>
      </c>
      <c r="EQ10" s="284">
        <f>'C завтраками| Bed and breakfast'!EQ10</f>
        <v>20650</v>
      </c>
      <c r="ER10" s="284">
        <f>'C завтраками| Bed and breakfast'!ER10</f>
        <v>20650</v>
      </c>
      <c r="ES10" s="284">
        <f>'C завтраками| Bed and breakfast'!ES10</f>
        <v>20650</v>
      </c>
      <c r="ET10" s="284">
        <f>'C завтраками| Bed and breakfast'!ET10</f>
        <v>20650</v>
      </c>
    </row>
    <row r="11" spans="1:150" s="93" customFormat="1" ht="10.35" customHeight="1" x14ac:dyDescent="0.2">
      <c r="A11" s="74">
        <v>2</v>
      </c>
      <c r="B11" s="284">
        <f>'C завтраками| Bed and breakfast'!B11</f>
        <v>20600</v>
      </c>
      <c r="C11" s="284">
        <f>'C завтраками| Bed and breakfast'!C11</f>
        <v>20600</v>
      </c>
      <c r="D11" s="284">
        <f>'C завтраками| Bed and breakfast'!D11</f>
        <v>20600</v>
      </c>
      <c r="E11" s="284">
        <f>'C завтраками| Bed and breakfast'!E11</f>
        <v>18200</v>
      </c>
      <c r="F11" s="284">
        <f>'C завтраками| Bed and breakfast'!F11</f>
        <v>13900</v>
      </c>
      <c r="G11" s="284">
        <f>'C завтраками| Bed and breakfast'!G11</f>
        <v>14600</v>
      </c>
      <c r="H11" s="284">
        <f>'C завтраками| Bed and breakfast'!H11</f>
        <v>13900</v>
      </c>
      <c r="I11" s="284">
        <f>'C завтраками| Bed and breakfast'!I11</f>
        <v>15800</v>
      </c>
      <c r="J11" s="284">
        <f>'C завтраками| Bed and breakfast'!J11</f>
        <v>15800</v>
      </c>
      <c r="K11" s="284">
        <f>'C завтраками| Bed and breakfast'!K11</f>
        <v>12500</v>
      </c>
      <c r="L11" s="284">
        <f>'C завтраками| Bed and breakfast'!L11</f>
        <v>12500</v>
      </c>
      <c r="M11" s="284">
        <f>'C завтраками| Bed and breakfast'!M11</f>
        <v>12500</v>
      </c>
      <c r="N11" s="284">
        <f>'C завтраками| Bed and breakfast'!N11</f>
        <v>13200</v>
      </c>
      <c r="O11" s="284">
        <f>'C завтраками| Bed and breakfast'!O11</f>
        <v>12500</v>
      </c>
      <c r="P11" s="284">
        <f>'C завтраками| Bed and breakfast'!P11</f>
        <v>13200</v>
      </c>
      <c r="Q11" s="284">
        <f>'C завтраками| Bed and breakfast'!Q11</f>
        <v>13200</v>
      </c>
      <c r="R11" s="284">
        <f>'C завтраками| Bed and breakfast'!R11</f>
        <v>13900</v>
      </c>
      <c r="S11" s="284">
        <f>'C завтраками| Bed and breakfast'!S11</f>
        <v>14600</v>
      </c>
      <c r="T11" s="284">
        <f>'C завтраками| Bed and breakfast'!T11</f>
        <v>14600</v>
      </c>
      <c r="U11" s="284">
        <f>'C завтраками| Bed and breakfast'!U11</f>
        <v>15800</v>
      </c>
      <c r="V11" s="284">
        <f>'C завтраками| Bed and breakfast'!V11</f>
        <v>15800</v>
      </c>
      <c r="W11" s="284">
        <f>'C завтраками| Bed and breakfast'!W11</f>
        <v>13900</v>
      </c>
      <c r="X11" s="284">
        <f>'C завтраками| Bed and breakfast'!X11</f>
        <v>13900</v>
      </c>
      <c r="Y11" s="284">
        <f>'C завтраками| Bed and breakfast'!Y11</f>
        <v>12500</v>
      </c>
      <c r="Z11" s="284">
        <f>'C завтраками| Bed and breakfast'!Z11</f>
        <v>12500</v>
      </c>
      <c r="AA11" s="284">
        <f>'C завтраками| Bed and breakfast'!AA11</f>
        <v>12500</v>
      </c>
      <c r="AB11" s="284">
        <f>'C завтраками| Bed and breakfast'!AB11</f>
        <v>12500</v>
      </c>
      <c r="AC11" s="284">
        <f>'C завтраками| Bed and breakfast'!AC11</f>
        <v>12500</v>
      </c>
      <c r="AD11" s="284">
        <f>'C завтраками| Bed and breakfast'!AD11</f>
        <v>13200</v>
      </c>
      <c r="AE11" s="284">
        <f>'C завтраками| Bed and breakfast'!AE11</f>
        <v>13200</v>
      </c>
      <c r="AF11" s="284">
        <f>'C завтраками| Bed and breakfast'!AF11</f>
        <v>12500</v>
      </c>
      <c r="AG11" s="284">
        <f>'C завтраками| Bed and breakfast'!AG11</f>
        <v>15500</v>
      </c>
      <c r="AH11" s="284">
        <f>'C завтраками| Bed and breakfast'!AH11</f>
        <v>15500</v>
      </c>
      <c r="AI11" s="284">
        <f>'C завтраками| Bed and breakfast'!AI11</f>
        <v>15500</v>
      </c>
      <c r="AJ11" s="284">
        <f>'C завтраками| Bed and breakfast'!AJ11</f>
        <v>15500</v>
      </c>
      <c r="AK11" s="284">
        <f>'C завтраками| Bed and breakfast'!AK11</f>
        <v>15500</v>
      </c>
      <c r="AL11" s="284">
        <f>'C завтраками| Bed and breakfast'!AL11</f>
        <v>15500</v>
      </c>
      <c r="AM11" s="284">
        <f>'C завтраками| Bed and breakfast'!AM11</f>
        <v>13700</v>
      </c>
      <c r="AN11" s="284">
        <f>'C завтраками| Bed and breakfast'!AN11</f>
        <v>13700</v>
      </c>
      <c r="AO11" s="284">
        <f>'C завтраками| Bed and breakfast'!AO11</f>
        <v>13700</v>
      </c>
      <c r="AP11" s="284">
        <f>'C завтраками| Bed and breakfast'!AP11</f>
        <v>13700</v>
      </c>
      <c r="AQ11" s="284">
        <f>'C завтраками| Bed and breakfast'!AQ11</f>
        <v>18000</v>
      </c>
      <c r="AR11" s="284">
        <f>'C завтраками| Bed and breakfast'!AR11</f>
        <v>19600</v>
      </c>
      <c r="AS11" s="284">
        <f>'C завтраками| Bed and breakfast'!AS11</f>
        <v>19600</v>
      </c>
      <c r="AT11" s="284">
        <f>'C завтраками| Bed and breakfast'!AT11</f>
        <v>16400</v>
      </c>
      <c r="AU11" s="284">
        <f>'C завтраками| Bed and breakfast'!AU11</f>
        <v>18000</v>
      </c>
      <c r="AV11" s="284">
        <f>'C завтраками| Bed and breakfast'!AV11</f>
        <v>18000</v>
      </c>
      <c r="AW11" s="284">
        <f>'C завтраками| Bed and breakfast'!AW11</f>
        <v>19600</v>
      </c>
      <c r="AX11" s="284">
        <f>'C завтраками| Bed and breakfast'!AX11</f>
        <v>19600</v>
      </c>
      <c r="AY11" s="284">
        <f>'C завтраками| Bed and breakfast'!AY11</f>
        <v>19600</v>
      </c>
      <c r="AZ11" s="284">
        <f>'C завтраками| Bed and breakfast'!AZ11</f>
        <v>22800</v>
      </c>
      <c r="BA11" s="284">
        <f>'C завтраками| Bed and breakfast'!BA11</f>
        <v>22800</v>
      </c>
      <c r="BB11" s="284">
        <f>'C завтраками| Bed and breakfast'!BB11</f>
        <v>24400</v>
      </c>
      <c r="BC11" s="284">
        <f>'C завтраками| Bed and breakfast'!BC11</f>
        <v>24400</v>
      </c>
      <c r="BD11" s="284">
        <f>'C завтраками| Bed and breakfast'!BD11</f>
        <v>24400</v>
      </c>
      <c r="BE11" s="284">
        <f>'C завтраками| Bed and breakfast'!BE11</f>
        <v>21200</v>
      </c>
      <c r="BF11" s="284">
        <f>'C завтраками| Bed and breakfast'!BF11</f>
        <v>32700</v>
      </c>
      <c r="BG11" s="284">
        <f>'C завтраками| Bed and breakfast'!BG11</f>
        <v>56200</v>
      </c>
      <c r="BH11" s="284">
        <f>'C завтраками| Bed and breakfast'!BH11</f>
        <v>78700</v>
      </c>
      <c r="BI11" s="284">
        <f>'C завтраками| Bed and breakfast'!BI11</f>
        <v>78700</v>
      </c>
      <c r="BJ11" s="284">
        <f>'C завтраками| Bed and breakfast'!BJ11</f>
        <v>73700</v>
      </c>
      <c r="BK11" s="284">
        <f>'C завтраками| Bed and breakfast'!BK11</f>
        <v>78700</v>
      </c>
      <c r="BL11" s="284">
        <f>'C завтраками| Bed and breakfast'!BL11</f>
        <v>73700</v>
      </c>
      <c r="BM11" s="284">
        <f>'C завтраками| Bed and breakfast'!BM11</f>
        <v>60200</v>
      </c>
      <c r="BN11" s="284">
        <f>'C завтраками| Bed and breakfast'!BN11</f>
        <v>60200</v>
      </c>
      <c r="BO11" s="284">
        <f>'C завтраками| Bed and breakfast'!BO11</f>
        <v>60200</v>
      </c>
      <c r="BP11" s="284">
        <f>'C завтраками| Bed and breakfast'!BP11</f>
        <v>52200</v>
      </c>
      <c r="BQ11" s="284">
        <f>'C завтраками| Bed and breakfast'!BQ11</f>
        <v>35800</v>
      </c>
      <c r="BR11" s="284">
        <f>'C завтраками| Bed and breakfast'!BR11</f>
        <v>30800</v>
      </c>
      <c r="BS11" s="284">
        <f>'C завтраками| Bed and breakfast'!BS11</f>
        <v>28800</v>
      </c>
      <c r="BT11" s="284">
        <f>'C завтраками| Bed and breakfast'!BT11</f>
        <v>28800</v>
      </c>
      <c r="BU11" s="284">
        <f>'C завтраками| Bed and breakfast'!BU11</f>
        <v>28800</v>
      </c>
      <c r="BV11" s="284">
        <f>'C завтраками| Bed and breakfast'!BV11</f>
        <v>30800</v>
      </c>
      <c r="BW11" s="284">
        <f>'C завтраками| Bed and breakfast'!BW11</f>
        <v>30800</v>
      </c>
      <c r="BX11" s="284">
        <f>'C завтраками| Bed and breakfast'!BX11</f>
        <v>30800</v>
      </c>
      <c r="BY11" s="284">
        <f>'C завтраками| Bed and breakfast'!BY11</f>
        <v>28800</v>
      </c>
      <c r="BZ11" s="284">
        <f>'C завтраками| Bed and breakfast'!BZ11</f>
        <v>28800</v>
      </c>
      <c r="CA11" s="284">
        <f>'C завтраками| Bed and breakfast'!CA11</f>
        <v>28800</v>
      </c>
      <c r="CB11" s="284">
        <f>'C завтраками| Bed and breakfast'!CB11</f>
        <v>28800</v>
      </c>
      <c r="CC11" s="284">
        <f>'C завтраками| Bed and breakfast'!CC11</f>
        <v>28800</v>
      </c>
      <c r="CD11" s="284">
        <f>'C завтраками| Bed and breakfast'!CD11</f>
        <v>28800</v>
      </c>
      <c r="CE11" s="284">
        <f>'C завтраками| Bed and breakfast'!CE11</f>
        <v>28800</v>
      </c>
      <c r="CF11" s="284">
        <f>'C завтраками| Bed and breakfast'!CF11</f>
        <v>30800</v>
      </c>
      <c r="CG11" s="284">
        <f>'C завтраками| Bed and breakfast'!CG11</f>
        <v>30800</v>
      </c>
      <c r="CH11" s="284">
        <f>'C завтраками| Bed and breakfast'!CH11</f>
        <v>33300</v>
      </c>
      <c r="CI11" s="284">
        <f>'C завтраками| Bed and breakfast'!CI11</f>
        <v>33300</v>
      </c>
      <c r="CJ11" s="284">
        <f>'C завтраками| Bed and breakfast'!CJ11</f>
        <v>33300</v>
      </c>
      <c r="CK11" s="284">
        <f>'C завтраками| Bed and breakfast'!CK11</f>
        <v>33300</v>
      </c>
      <c r="CL11" s="284">
        <f>'C завтраками| Bed and breakfast'!CL11</f>
        <v>33300</v>
      </c>
      <c r="CM11" s="284">
        <f>'C завтраками| Bed and breakfast'!CM11</f>
        <v>33300</v>
      </c>
      <c r="CN11" s="284">
        <f>'C завтраками| Bed and breakfast'!CN11</f>
        <v>35300</v>
      </c>
      <c r="CO11" s="284">
        <f>'C завтраками| Bed and breakfast'!CO11</f>
        <v>33300</v>
      </c>
      <c r="CP11" s="284">
        <f>'C завтраками| Bed and breakfast'!CP11</f>
        <v>33300</v>
      </c>
      <c r="CQ11" s="284">
        <f>'C завтраками| Bed and breakfast'!CQ11</f>
        <v>33300</v>
      </c>
      <c r="CR11" s="284">
        <f>'C завтраками| Bed and breakfast'!CR11</f>
        <v>33300</v>
      </c>
      <c r="CS11" s="284">
        <f>'C завтраками| Bed and breakfast'!CS11</f>
        <v>37300</v>
      </c>
      <c r="CT11" s="284">
        <f>'C завтраками| Bed and breakfast'!CT11</f>
        <v>37300</v>
      </c>
      <c r="CU11" s="284">
        <f>'C завтраками| Bed and breakfast'!CU11</f>
        <v>33300</v>
      </c>
      <c r="CV11" s="284">
        <f>'C завтраками| Bed and breakfast'!CV11</f>
        <v>35300</v>
      </c>
      <c r="CW11" s="284">
        <f>'C завтраками| Bed and breakfast'!CW11</f>
        <v>33300</v>
      </c>
      <c r="CX11" s="284">
        <f>'C завтраками| Bed and breakfast'!CX11</f>
        <v>33300</v>
      </c>
      <c r="CY11" s="284">
        <f>'C завтраками| Bed and breakfast'!CY11</f>
        <v>33300</v>
      </c>
      <c r="CZ11" s="284">
        <f>'C завтраками| Bed and breakfast'!CZ11</f>
        <v>37300</v>
      </c>
      <c r="DA11" s="284">
        <f>'C завтраками| Bed and breakfast'!DA11</f>
        <v>37300</v>
      </c>
      <c r="DB11" s="284">
        <f>'C завтраками| Bed and breakfast'!DB11</f>
        <v>42300</v>
      </c>
      <c r="DC11" s="284">
        <f>'C завтраками| Bed and breakfast'!DC11</f>
        <v>42300</v>
      </c>
      <c r="DD11" s="284">
        <f>'C завтраками| Bed and breakfast'!DD11</f>
        <v>42300</v>
      </c>
      <c r="DE11" s="284">
        <f>'C завтраками| Bed and breakfast'!DE11</f>
        <v>42300</v>
      </c>
      <c r="DF11" s="284">
        <f>'C завтраками| Bed and breakfast'!DF11</f>
        <v>42300</v>
      </c>
      <c r="DG11" s="284">
        <f>'C завтраками| Bed and breakfast'!DG11</f>
        <v>48300</v>
      </c>
      <c r="DH11" s="284">
        <f>'C завтраками| Bed and breakfast'!DH11</f>
        <v>48300</v>
      </c>
      <c r="DI11" s="284">
        <f>'C завтраками| Bed and breakfast'!DI11</f>
        <v>45300</v>
      </c>
      <c r="DJ11" s="284">
        <f>'C завтраками| Bed and breakfast'!DJ11</f>
        <v>48300</v>
      </c>
      <c r="DK11" s="284">
        <f>'C завтраками| Bed and breakfast'!DK11</f>
        <v>45300</v>
      </c>
      <c r="DL11" s="284">
        <f>'C завтраками| Bed and breakfast'!DL11</f>
        <v>48300</v>
      </c>
      <c r="DM11" s="284">
        <f>'C завтраками| Bed and breakfast'!DM11</f>
        <v>45300</v>
      </c>
      <c r="DN11" s="284">
        <f>'C завтраками| Bed and breakfast'!DN11</f>
        <v>45300</v>
      </c>
      <c r="DO11" s="284">
        <f>'C завтраками| Bed and breakfast'!DO11</f>
        <v>39800</v>
      </c>
      <c r="DP11" s="284">
        <f>'C завтраками| Bed and breakfast'!DP11</f>
        <v>33300</v>
      </c>
      <c r="DQ11" s="284">
        <f>'C завтраками| Bed and breakfast'!DQ11</f>
        <v>33300</v>
      </c>
      <c r="DR11" s="284">
        <f>'C завтраками| Bed and breakfast'!DR11</f>
        <v>33300</v>
      </c>
      <c r="DS11" s="284">
        <f>'C завтраками| Bed and breakfast'!DS11</f>
        <v>31300</v>
      </c>
      <c r="DT11" s="284">
        <f>'C завтраками| Bed and breakfast'!DT11</f>
        <v>28300</v>
      </c>
      <c r="DU11" s="284">
        <f>'C завтраками| Bed and breakfast'!DU11</f>
        <v>29800</v>
      </c>
      <c r="DV11" s="284">
        <f>'C завтраками| Bed and breakfast'!DV11</f>
        <v>29800</v>
      </c>
      <c r="DW11" s="284">
        <f>'C завтраками| Bed and breakfast'!DW11</f>
        <v>29800</v>
      </c>
      <c r="DX11" s="284">
        <f>'C завтраками| Bed and breakfast'!DX11</f>
        <v>24800</v>
      </c>
      <c r="DY11" s="284">
        <f>'C завтраками| Bed and breakfast'!DY11</f>
        <v>24800</v>
      </c>
      <c r="DZ11" s="284">
        <f>'C завтраками| Bed and breakfast'!DZ11</f>
        <v>24800</v>
      </c>
      <c r="EA11" s="284">
        <f>'C завтраками| Bed and breakfast'!EA11</f>
        <v>24800</v>
      </c>
      <c r="EB11" s="284">
        <f>'C завтраками| Bed and breakfast'!EB11</f>
        <v>24800</v>
      </c>
      <c r="EC11" s="284">
        <f>'C завтраками| Bed and breakfast'!EC11</f>
        <v>24800</v>
      </c>
      <c r="ED11" s="284">
        <f>'C завтраками| Bed and breakfast'!ED11</f>
        <v>24800</v>
      </c>
      <c r="EE11" s="284">
        <f>'C завтраками| Bed and breakfast'!EE11</f>
        <v>24800</v>
      </c>
      <c r="EF11" s="284">
        <f>'C завтраками| Bed and breakfast'!EF11</f>
        <v>24800</v>
      </c>
      <c r="EG11" s="284">
        <f>'C завтраками| Bed and breakfast'!EG11</f>
        <v>24800</v>
      </c>
      <c r="EH11" s="284">
        <f>'C завтраками| Bed and breakfast'!EH11</f>
        <v>24800</v>
      </c>
      <c r="EI11" s="284">
        <f>'C завтраками| Bed and breakfast'!EI11</f>
        <v>24800</v>
      </c>
      <c r="EJ11" s="284">
        <f>'C завтраками| Bed and breakfast'!EJ11</f>
        <v>24800</v>
      </c>
      <c r="EK11" s="284">
        <f>'C завтраками| Bed and breakfast'!EK11</f>
        <v>23300</v>
      </c>
      <c r="EL11" s="284">
        <f>'C завтраками| Bed and breakfast'!EL11</f>
        <v>23300</v>
      </c>
      <c r="EM11" s="284">
        <f>'C завтраками| Bed and breakfast'!EM11</f>
        <v>23300</v>
      </c>
      <c r="EN11" s="284">
        <f>'C завтраками| Bed and breakfast'!EN11</f>
        <v>23300</v>
      </c>
      <c r="EO11" s="284">
        <f>'C завтраками| Bed and breakfast'!EO11</f>
        <v>23300</v>
      </c>
      <c r="EP11" s="284">
        <f>'C завтраками| Bed and breakfast'!EP11</f>
        <v>23300</v>
      </c>
      <c r="EQ11" s="284">
        <f>'C завтраками| Bed and breakfast'!EQ11</f>
        <v>23300</v>
      </c>
      <c r="ER11" s="284">
        <f>'C завтраками| Bed and breakfast'!ER11</f>
        <v>23300</v>
      </c>
      <c r="ES11" s="284">
        <f>'C завтраками| Bed and breakfast'!ES11</f>
        <v>23300</v>
      </c>
      <c r="ET11" s="284">
        <f>'C завтраками| Bed and breakfast'!ET11</f>
        <v>23300</v>
      </c>
    </row>
    <row r="12" spans="1:150" s="93" customFormat="1" ht="10.35" customHeight="1" x14ac:dyDescent="0.2">
      <c r="A12" s="86" t="s">
        <v>134</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c r="DO12" s="284"/>
      <c r="DP12" s="284"/>
      <c r="DQ12" s="284"/>
      <c r="DR12" s="284"/>
      <c r="DS12" s="284"/>
      <c r="DT12" s="284"/>
      <c r="DU12" s="284"/>
      <c r="DV12" s="284"/>
      <c r="DW12" s="284"/>
      <c r="DX12" s="284"/>
      <c r="DY12" s="284"/>
      <c r="DZ12" s="284"/>
      <c r="EA12" s="284"/>
      <c r="EB12" s="284"/>
      <c r="EC12" s="284"/>
      <c r="ED12" s="284"/>
      <c r="EE12" s="284"/>
      <c r="EF12" s="284"/>
      <c r="EG12" s="284"/>
      <c r="EH12" s="284"/>
      <c r="EI12" s="284"/>
      <c r="EJ12" s="284"/>
      <c r="EK12" s="284"/>
      <c r="EL12" s="284"/>
      <c r="EM12" s="284"/>
      <c r="EN12" s="284"/>
      <c r="EO12" s="284"/>
      <c r="EP12" s="284"/>
      <c r="EQ12" s="284"/>
      <c r="ER12" s="284"/>
      <c r="ES12" s="284"/>
      <c r="ET12" s="284"/>
    </row>
    <row r="13" spans="1:150" s="93" customFormat="1" ht="10.35" customHeight="1" x14ac:dyDescent="0.2">
      <c r="A13" s="87">
        <v>1</v>
      </c>
      <c r="B13" s="284">
        <f>'C завтраками| Bed and breakfast'!B13</f>
        <v>25700</v>
      </c>
      <c r="C13" s="284">
        <f>'C завтраками| Bed and breakfast'!C13</f>
        <v>25700</v>
      </c>
      <c r="D13" s="284">
        <f>'C завтраками| Bed and breakfast'!D13</f>
        <v>25700</v>
      </c>
      <c r="E13" s="284">
        <f>'C завтраками| Bed and breakfast'!E13</f>
        <v>23300</v>
      </c>
      <c r="F13" s="284">
        <f>'C завтраками| Bed and breakfast'!F13</f>
        <v>19000</v>
      </c>
      <c r="G13" s="284">
        <f>'C завтраками| Bed and breakfast'!G13</f>
        <v>19700</v>
      </c>
      <c r="H13" s="284">
        <f>'C завтраками| Bed and breakfast'!H13</f>
        <v>19000</v>
      </c>
      <c r="I13" s="284">
        <f>'C завтраками| Bed and breakfast'!I13</f>
        <v>20900</v>
      </c>
      <c r="J13" s="284">
        <f>'C завтраками| Bed and breakfast'!J13</f>
        <v>20900</v>
      </c>
      <c r="K13" s="284">
        <f>'C завтраками| Bed and breakfast'!K13</f>
        <v>17600</v>
      </c>
      <c r="L13" s="284">
        <f>'C завтраками| Bed and breakfast'!L13</f>
        <v>17600</v>
      </c>
      <c r="M13" s="284">
        <f>'C завтраками| Bed and breakfast'!M13</f>
        <v>17600</v>
      </c>
      <c r="N13" s="284">
        <f>'C завтраками| Bed and breakfast'!N13</f>
        <v>18300</v>
      </c>
      <c r="O13" s="284">
        <f>'C завтраками| Bed and breakfast'!O13</f>
        <v>17600</v>
      </c>
      <c r="P13" s="284">
        <f>'C завтраками| Bed and breakfast'!P13</f>
        <v>18300</v>
      </c>
      <c r="Q13" s="284">
        <f>'C завтраками| Bed and breakfast'!Q13</f>
        <v>18300</v>
      </c>
      <c r="R13" s="284">
        <f>'C завтраками| Bed and breakfast'!R13</f>
        <v>19000</v>
      </c>
      <c r="S13" s="284">
        <f>'C завтраками| Bed and breakfast'!S13</f>
        <v>19700</v>
      </c>
      <c r="T13" s="284">
        <f>'C завтраками| Bed and breakfast'!T13</f>
        <v>19700</v>
      </c>
      <c r="U13" s="284">
        <f>'C завтраками| Bed and breakfast'!U13</f>
        <v>20900</v>
      </c>
      <c r="V13" s="284">
        <f>'C завтраками| Bed and breakfast'!V13</f>
        <v>20900</v>
      </c>
      <c r="W13" s="284">
        <f>'C завтраками| Bed and breakfast'!W13</f>
        <v>19000</v>
      </c>
      <c r="X13" s="284">
        <f>'C завтраками| Bed and breakfast'!X13</f>
        <v>19000</v>
      </c>
      <c r="Y13" s="284">
        <f>'C завтраками| Bed and breakfast'!Y13</f>
        <v>17600</v>
      </c>
      <c r="Z13" s="284">
        <f>'C завтраками| Bed and breakfast'!Z13</f>
        <v>17600</v>
      </c>
      <c r="AA13" s="284">
        <f>'C завтраками| Bed and breakfast'!AA13</f>
        <v>17600</v>
      </c>
      <c r="AB13" s="284">
        <f>'C завтраками| Bed and breakfast'!AB13</f>
        <v>17600</v>
      </c>
      <c r="AC13" s="284">
        <f>'C завтраками| Bed and breakfast'!AC13</f>
        <v>17600</v>
      </c>
      <c r="AD13" s="284">
        <f>'C завтраками| Bed and breakfast'!AD13</f>
        <v>18300</v>
      </c>
      <c r="AE13" s="284">
        <f>'C завтраками| Bed and breakfast'!AE13</f>
        <v>18300</v>
      </c>
      <c r="AF13" s="284">
        <f>'C завтраками| Bed and breakfast'!AF13</f>
        <v>17600</v>
      </c>
      <c r="AG13" s="284">
        <f>'C завтраками| Bed and breakfast'!AG13</f>
        <v>19600</v>
      </c>
      <c r="AH13" s="284">
        <f>'C завтраками| Bed and breakfast'!AH13</f>
        <v>19600</v>
      </c>
      <c r="AI13" s="284">
        <f>'C завтраками| Bed and breakfast'!AI13</f>
        <v>19600</v>
      </c>
      <c r="AJ13" s="284">
        <f>'C завтраками| Bed and breakfast'!AJ13</f>
        <v>19600</v>
      </c>
      <c r="AK13" s="284">
        <f>'C завтраками| Bed and breakfast'!AK13</f>
        <v>19600</v>
      </c>
      <c r="AL13" s="284">
        <f>'C завтраками| Bed and breakfast'!AL13</f>
        <v>19600</v>
      </c>
      <c r="AM13" s="284">
        <f>'C завтраками| Bed and breakfast'!AM13</f>
        <v>17800</v>
      </c>
      <c r="AN13" s="284">
        <f>'C завтраками| Bed and breakfast'!AN13</f>
        <v>17800</v>
      </c>
      <c r="AO13" s="284">
        <f>'C завтраками| Bed and breakfast'!AO13</f>
        <v>17800</v>
      </c>
      <c r="AP13" s="284">
        <f>'C завтраками| Bed and breakfast'!AP13</f>
        <v>17800</v>
      </c>
      <c r="AQ13" s="284">
        <f>'C завтраками| Bed and breakfast'!AQ13</f>
        <v>22100</v>
      </c>
      <c r="AR13" s="284">
        <f>'C завтраками| Bed and breakfast'!AR13</f>
        <v>23700</v>
      </c>
      <c r="AS13" s="284">
        <f>'C завтраками| Bed and breakfast'!AS13</f>
        <v>23700</v>
      </c>
      <c r="AT13" s="284">
        <f>'C завтраками| Bed and breakfast'!AT13</f>
        <v>20500</v>
      </c>
      <c r="AU13" s="284">
        <f>'C завтраками| Bed and breakfast'!AU13</f>
        <v>22100</v>
      </c>
      <c r="AV13" s="284">
        <f>'C завтраками| Bed and breakfast'!AV13</f>
        <v>22100</v>
      </c>
      <c r="AW13" s="284">
        <f>'C завтраками| Bed and breakfast'!AW13</f>
        <v>23700</v>
      </c>
      <c r="AX13" s="284">
        <f>'C завтраками| Bed and breakfast'!AX13</f>
        <v>23700</v>
      </c>
      <c r="AY13" s="284">
        <f>'C завтраками| Bed and breakfast'!AY13</f>
        <v>23700</v>
      </c>
      <c r="AZ13" s="284">
        <f>'C завтраками| Bed and breakfast'!AZ13</f>
        <v>26900</v>
      </c>
      <c r="BA13" s="284">
        <f>'C завтраками| Bed and breakfast'!BA13</f>
        <v>26900</v>
      </c>
      <c r="BB13" s="284">
        <f>'C завтраками| Bed and breakfast'!BB13</f>
        <v>28500</v>
      </c>
      <c r="BC13" s="284">
        <f>'C завтраками| Bed and breakfast'!BC13</f>
        <v>28500</v>
      </c>
      <c r="BD13" s="284">
        <f>'C завтраками| Bed and breakfast'!BD13</f>
        <v>28500</v>
      </c>
      <c r="BE13" s="284">
        <f>'C завтраками| Bed and breakfast'!BE13</f>
        <v>25300</v>
      </c>
      <c r="BF13" s="284">
        <f>'C завтраками| Bed and breakfast'!BF13</f>
        <v>40850</v>
      </c>
      <c r="BG13" s="284">
        <f>'C завтраками| Bed and breakfast'!BG13</f>
        <v>64350</v>
      </c>
      <c r="BH13" s="284">
        <f>'C завтраками| Bed and breakfast'!BH13</f>
        <v>86850</v>
      </c>
      <c r="BI13" s="284">
        <f>'C завтраками| Bed and breakfast'!BI13</f>
        <v>86850</v>
      </c>
      <c r="BJ13" s="284">
        <f>'C завтраками| Bed and breakfast'!BJ13</f>
        <v>81850</v>
      </c>
      <c r="BK13" s="284">
        <f>'C завтраками| Bed and breakfast'!BK13</f>
        <v>86850</v>
      </c>
      <c r="BL13" s="284">
        <f>'C завтраками| Bed and breakfast'!BL13</f>
        <v>81850</v>
      </c>
      <c r="BM13" s="284">
        <f>'C завтраками| Bed and breakfast'!BM13</f>
        <v>68350</v>
      </c>
      <c r="BN13" s="284">
        <f>'C завтраками| Bed and breakfast'!BN13</f>
        <v>68350</v>
      </c>
      <c r="BO13" s="284">
        <f>'C завтраками| Bed and breakfast'!BO13</f>
        <v>68350</v>
      </c>
      <c r="BP13" s="284">
        <f>'C завтраками| Bed and breakfast'!BP13</f>
        <v>60350</v>
      </c>
      <c r="BQ13" s="284">
        <f>'C завтраками| Bed and breakfast'!BQ13</f>
        <v>43150</v>
      </c>
      <c r="BR13" s="284">
        <f>'C завтраками| Bed and breakfast'!BR13</f>
        <v>38150</v>
      </c>
      <c r="BS13" s="284">
        <f>'C завтраками| Bed and breakfast'!BS13</f>
        <v>36150</v>
      </c>
      <c r="BT13" s="284">
        <f>'C завтраками| Bed and breakfast'!BT13</f>
        <v>36150</v>
      </c>
      <c r="BU13" s="284">
        <f>'C завтраками| Bed and breakfast'!BU13</f>
        <v>36150</v>
      </c>
      <c r="BV13" s="284">
        <f>'C завтраками| Bed and breakfast'!BV13</f>
        <v>38150</v>
      </c>
      <c r="BW13" s="284">
        <f>'C завтраками| Bed and breakfast'!BW13</f>
        <v>38150</v>
      </c>
      <c r="BX13" s="284">
        <f>'C завтраками| Bed and breakfast'!BX13</f>
        <v>38150</v>
      </c>
      <c r="BY13" s="284">
        <f>'C завтраками| Bed and breakfast'!BY13</f>
        <v>36150</v>
      </c>
      <c r="BZ13" s="284">
        <f>'C завтраками| Bed and breakfast'!BZ13</f>
        <v>36150</v>
      </c>
      <c r="CA13" s="284">
        <f>'C завтраками| Bed and breakfast'!CA13</f>
        <v>36150</v>
      </c>
      <c r="CB13" s="284">
        <f>'C завтраками| Bed and breakfast'!CB13</f>
        <v>36150</v>
      </c>
      <c r="CC13" s="284">
        <f>'C завтраками| Bed and breakfast'!CC13</f>
        <v>36150</v>
      </c>
      <c r="CD13" s="284">
        <f>'C завтраками| Bed and breakfast'!CD13</f>
        <v>36150</v>
      </c>
      <c r="CE13" s="284">
        <f>'C завтраками| Bed and breakfast'!CE13</f>
        <v>36150</v>
      </c>
      <c r="CF13" s="284">
        <f>'C завтраками| Bed and breakfast'!CF13</f>
        <v>38150</v>
      </c>
      <c r="CG13" s="284">
        <f>'C завтраками| Bed and breakfast'!CG13</f>
        <v>38150</v>
      </c>
      <c r="CH13" s="284">
        <f>'C завтраками| Bed and breakfast'!CH13</f>
        <v>40650</v>
      </c>
      <c r="CI13" s="284">
        <f>'C завтраками| Bed and breakfast'!CI13</f>
        <v>40650</v>
      </c>
      <c r="CJ13" s="284">
        <f>'C завтраками| Bed and breakfast'!CJ13</f>
        <v>40650</v>
      </c>
      <c r="CK13" s="284">
        <f>'C завтраками| Bed and breakfast'!CK13</f>
        <v>40650</v>
      </c>
      <c r="CL13" s="284">
        <f>'C завтраками| Bed and breakfast'!CL13</f>
        <v>40650</v>
      </c>
      <c r="CM13" s="284">
        <f>'C завтраками| Bed and breakfast'!CM13</f>
        <v>40650</v>
      </c>
      <c r="CN13" s="284">
        <f>'C завтраками| Bed and breakfast'!CN13</f>
        <v>43650</v>
      </c>
      <c r="CO13" s="284">
        <f>'C завтраками| Bed and breakfast'!CO13</f>
        <v>41650</v>
      </c>
      <c r="CP13" s="284">
        <f>'C завтраками| Bed and breakfast'!CP13</f>
        <v>41650</v>
      </c>
      <c r="CQ13" s="284">
        <f>'C завтраками| Bed and breakfast'!CQ13</f>
        <v>41650</v>
      </c>
      <c r="CR13" s="284">
        <f>'C завтраками| Bed and breakfast'!CR13</f>
        <v>41650</v>
      </c>
      <c r="CS13" s="284">
        <f>'C завтраками| Bed and breakfast'!CS13</f>
        <v>45650</v>
      </c>
      <c r="CT13" s="284">
        <f>'C завтраками| Bed and breakfast'!CT13</f>
        <v>45650</v>
      </c>
      <c r="CU13" s="284">
        <f>'C завтраками| Bed and breakfast'!CU13</f>
        <v>41650</v>
      </c>
      <c r="CV13" s="284">
        <f>'C завтраками| Bed and breakfast'!CV13</f>
        <v>43650</v>
      </c>
      <c r="CW13" s="284">
        <f>'C завтраками| Bed and breakfast'!CW13</f>
        <v>41650</v>
      </c>
      <c r="CX13" s="284">
        <f>'C завтраками| Bed and breakfast'!CX13</f>
        <v>41650</v>
      </c>
      <c r="CY13" s="284">
        <f>'C завтраками| Bed and breakfast'!CY13</f>
        <v>41650</v>
      </c>
      <c r="CZ13" s="284">
        <f>'C завтраками| Bed and breakfast'!CZ13</f>
        <v>45650</v>
      </c>
      <c r="DA13" s="284">
        <f>'C завтраками| Bed and breakfast'!DA13</f>
        <v>45650</v>
      </c>
      <c r="DB13" s="284">
        <f>'C завтраками| Bed and breakfast'!DB13</f>
        <v>50650</v>
      </c>
      <c r="DC13" s="284">
        <f>'C завтраками| Bed and breakfast'!DC13</f>
        <v>50650</v>
      </c>
      <c r="DD13" s="284">
        <f>'C завтраками| Bed and breakfast'!DD13</f>
        <v>50650</v>
      </c>
      <c r="DE13" s="284">
        <f>'C завтраками| Bed and breakfast'!DE13</f>
        <v>50650</v>
      </c>
      <c r="DF13" s="284">
        <f>'C завтраками| Bed and breakfast'!DF13</f>
        <v>50650</v>
      </c>
      <c r="DG13" s="284">
        <f>'C завтраками| Bed and breakfast'!DG13</f>
        <v>56650</v>
      </c>
      <c r="DH13" s="284">
        <f>'C завтраками| Bed and breakfast'!DH13</f>
        <v>56650</v>
      </c>
      <c r="DI13" s="284">
        <f>'C завтраками| Bed and breakfast'!DI13</f>
        <v>53650</v>
      </c>
      <c r="DJ13" s="284">
        <f>'C завтраками| Bed and breakfast'!DJ13</f>
        <v>56650</v>
      </c>
      <c r="DK13" s="284">
        <f>'C завтраками| Bed and breakfast'!DK13</f>
        <v>53650</v>
      </c>
      <c r="DL13" s="284">
        <f>'C завтраками| Bed and breakfast'!DL13</f>
        <v>56650</v>
      </c>
      <c r="DM13" s="284">
        <f>'C завтраками| Bed and breakfast'!DM13</f>
        <v>53650</v>
      </c>
      <c r="DN13" s="284">
        <f>'C завтраками| Bed and breakfast'!DN13</f>
        <v>53650</v>
      </c>
      <c r="DO13" s="284">
        <f>'C завтраками| Bed and breakfast'!DO13</f>
        <v>48150</v>
      </c>
      <c r="DP13" s="284">
        <f>'C завтраками| Bed and breakfast'!DP13</f>
        <v>41650</v>
      </c>
      <c r="DQ13" s="284">
        <f>'C завтраками| Bed and breakfast'!DQ13</f>
        <v>41650</v>
      </c>
      <c r="DR13" s="284">
        <f>'C завтраками| Bed and breakfast'!DR13</f>
        <v>41650</v>
      </c>
      <c r="DS13" s="284">
        <f>'C завтраками| Bed and breakfast'!DS13</f>
        <v>39650</v>
      </c>
      <c r="DT13" s="284">
        <f>'C завтраками| Bed and breakfast'!DT13</f>
        <v>36650</v>
      </c>
      <c r="DU13" s="284">
        <f>'C завтраками| Bed and breakfast'!DU13</f>
        <v>38150</v>
      </c>
      <c r="DV13" s="284">
        <f>'C завтраками| Bed and breakfast'!DV13</f>
        <v>38150</v>
      </c>
      <c r="DW13" s="284">
        <f>'C завтраками| Bed and breakfast'!DW13</f>
        <v>38150</v>
      </c>
      <c r="DX13" s="284">
        <f>'C завтраками| Bed and breakfast'!DX13</f>
        <v>32150</v>
      </c>
      <c r="DY13" s="284">
        <f>'C завтраками| Bed and breakfast'!DY13</f>
        <v>32150</v>
      </c>
      <c r="DZ13" s="284">
        <f>'C завтраками| Bed and breakfast'!DZ13</f>
        <v>32150</v>
      </c>
      <c r="EA13" s="284">
        <f>'C завтраками| Bed and breakfast'!EA13</f>
        <v>32150</v>
      </c>
      <c r="EB13" s="284">
        <f>'C завтраками| Bed and breakfast'!EB13</f>
        <v>32150</v>
      </c>
      <c r="EC13" s="284">
        <f>'C завтраками| Bed and breakfast'!EC13</f>
        <v>32150</v>
      </c>
      <c r="ED13" s="284">
        <f>'C завтраками| Bed and breakfast'!ED13</f>
        <v>32150</v>
      </c>
      <c r="EE13" s="284">
        <f>'C завтраками| Bed and breakfast'!EE13</f>
        <v>32150</v>
      </c>
      <c r="EF13" s="284">
        <f>'C завтраками| Bed and breakfast'!EF13</f>
        <v>32150</v>
      </c>
      <c r="EG13" s="284">
        <f>'C завтраками| Bed and breakfast'!EG13</f>
        <v>32150</v>
      </c>
      <c r="EH13" s="284">
        <f>'C завтраками| Bed and breakfast'!EH13</f>
        <v>32150</v>
      </c>
      <c r="EI13" s="284">
        <f>'C завтраками| Bed and breakfast'!EI13</f>
        <v>32150</v>
      </c>
      <c r="EJ13" s="284">
        <f>'C завтраками| Bed and breakfast'!EJ13</f>
        <v>32150</v>
      </c>
      <c r="EK13" s="284">
        <f>'C завтраками| Bed and breakfast'!EK13</f>
        <v>30650</v>
      </c>
      <c r="EL13" s="284">
        <f>'C завтраками| Bed and breakfast'!EL13</f>
        <v>30650</v>
      </c>
      <c r="EM13" s="284">
        <f>'C завтраками| Bed and breakfast'!EM13</f>
        <v>30650</v>
      </c>
      <c r="EN13" s="284">
        <f>'C завтраками| Bed and breakfast'!EN13</f>
        <v>30650</v>
      </c>
      <c r="EO13" s="284">
        <f>'C завтраками| Bed and breakfast'!EO13</f>
        <v>30650</v>
      </c>
      <c r="EP13" s="284">
        <f>'C завтраками| Bed and breakfast'!EP13</f>
        <v>30650</v>
      </c>
      <c r="EQ13" s="284">
        <f>'C завтраками| Bed and breakfast'!EQ13</f>
        <v>30650</v>
      </c>
      <c r="ER13" s="284">
        <f>'C завтраками| Bed and breakfast'!ER13</f>
        <v>30650</v>
      </c>
      <c r="ES13" s="284">
        <f>'C завтраками| Bed and breakfast'!ES13</f>
        <v>30650</v>
      </c>
      <c r="ET13" s="284">
        <f>'C завтраками| Bed and breakfast'!ET13</f>
        <v>30650</v>
      </c>
    </row>
    <row r="14" spans="1:150" s="93" customFormat="1" ht="10.35" customHeight="1" x14ac:dyDescent="0.2">
      <c r="A14" s="87">
        <v>2</v>
      </c>
      <c r="B14" s="284">
        <f>'C завтраками| Bed and breakfast'!B14</f>
        <v>27600</v>
      </c>
      <c r="C14" s="284">
        <f>'C завтраками| Bed and breakfast'!C14</f>
        <v>27600</v>
      </c>
      <c r="D14" s="284">
        <f>'C завтраками| Bed and breakfast'!D14</f>
        <v>27600</v>
      </c>
      <c r="E14" s="284">
        <f>'C завтраками| Bed and breakfast'!E14</f>
        <v>25200</v>
      </c>
      <c r="F14" s="284">
        <f>'C завтраками| Bed and breakfast'!F14</f>
        <v>20900</v>
      </c>
      <c r="G14" s="284">
        <f>'C завтраками| Bed and breakfast'!G14</f>
        <v>21600</v>
      </c>
      <c r="H14" s="284">
        <f>'C завтраками| Bed and breakfast'!H14</f>
        <v>20900</v>
      </c>
      <c r="I14" s="284">
        <f>'C завтраками| Bed and breakfast'!I14</f>
        <v>22800</v>
      </c>
      <c r="J14" s="284">
        <f>'C завтраками| Bed and breakfast'!J14</f>
        <v>22800</v>
      </c>
      <c r="K14" s="284">
        <f>'C завтраками| Bed and breakfast'!K14</f>
        <v>19500</v>
      </c>
      <c r="L14" s="284">
        <f>'C завтраками| Bed and breakfast'!L14</f>
        <v>19500</v>
      </c>
      <c r="M14" s="284">
        <f>'C завтраками| Bed and breakfast'!M14</f>
        <v>19500</v>
      </c>
      <c r="N14" s="284">
        <f>'C завтраками| Bed and breakfast'!N14</f>
        <v>20200</v>
      </c>
      <c r="O14" s="284">
        <f>'C завтраками| Bed and breakfast'!O14</f>
        <v>19500</v>
      </c>
      <c r="P14" s="284">
        <f>'C завтраками| Bed and breakfast'!P14</f>
        <v>20200</v>
      </c>
      <c r="Q14" s="284">
        <f>'C завтраками| Bed and breakfast'!Q14</f>
        <v>20200</v>
      </c>
      <c r="R14" s="284">
        <f>'C завтраками| Bed and breakfast'!R14</f>
        <v>20900</v>
      </c>
      <c r="S14" s="284">
        <f>'C завтраками| Bed and breakfast'!S14</f>
        <v>21600</v>
      </c>
      <c r="T14" s="284">
        <f>'C завтраками| Bed and breakfast'!T14</f>
        <v>21600</v>
      </c>
      <c r="U14" s="284">
        <f>'C завтраками| Bed and breakfast'!U14</f>
        <v>22800</v>
      </c>
      <c r="V14" s="284">
        <f>'C завтраками| Bed and breakfast'!V14</f>
        <v>22800</v>
      </c>
      <c r="W14" s="284">
        <f>'C завтраками| Bed and breakfast'!W14</f>
        <v>20900</v>
      </c>
      <c r="X14" s="284">
        <f>'C завтраками| Bed and breakfast'!X14</f>
        <v>20900</v>
      </c>
      <c r="Y14" s="284">
        <f>'C завтраками| Bed and breakfast'!Y14</f>
        <v>19500</v>
      </c>
      <c r="Z14" s="284">
        <f>'C завтраками| Bed and breakfast'!Z14</f>
        <v>19500</v>
      </c>
      <c r="AA14" s="284">
        <f>'C завтраками| Bed and breakfast'!AA14</f>
        <v>19500</v>
      </c>
      <c r="AB14" s="284">
        <f>'C завтраками| Bed and breakfast'!AB14</f>
        <v>19500</v>
      </c>
      <c r="AC14" s="284">
        <f>'C завтраками| Bed and breakfast'!AC14</f>
        <v>19500</v>
      </c>
      <c r="AD14" s="284">
        <f>'C завтраками| Bed and breakfast'!AD14</f>
        <v>20200</v>
      </c>
      <c r="AE14" s="284">
        <f>'C завтраками| Bed and breakfast'!AE14</f>
        <v>20200</v>
      </c>
      <c r="AF14" s="284">
        <f>'C завтраками| Bed and breakfast'!AF14</f>
        <v>19500</v>
      </c>
      <c r="AG14" s="284">
        <f>'C завтраками| Bed and breakfast'!AG14</f>
        <v>21500</v>
      </c>
      <c r="AH14" s="284">
        <f>'C завтраками| Bed and breakfast'!AH14</f>
        <v>21500</v>
      </c>
      <c r="AI14" s="284">
        <f>'C завтраками| Bed and breakfast'!AI14</f>
        <v>21500</v>
      </c>
      <c r="AJ14" s="284">
        <f>'C завтраками| Bed and breakfast'!AJ14</f>
        <v>21500</v>
      </c>
      <c r="AK14" s="284">
        <f>'C завтраками| Bed and breakfast'!AK14</f>
        <v>21500</v>
      </c>
      <c r="AL14" s="284">
        <f>'C завтраками| Bed and breakfast'!AL14</f>
        <v>21500</v>
      </c>
      <c r="AM14" s="284">
        <f>'C завтраками| Bed and breakfast'!AM14</f>
        <v>19700</v>
      </c>
      <c r="AN14" s="284">
        <f>'C завтраками| Bed and breakfast'!AN14</f>
        <v>19700</v>
      </c>
      <c r="AO14" s="284">
        <f>'C завтраками| Bed and breakfast'!AO14</f>
        <v>19700</v>
      </c>
      <c r="AP14" s="284">
        <f>'C завтраками| Bed and breakfast'!AP14</f>
        <v>19700</v>
      </c>
      <c r="AQ14" s="284">
        <f>'C завтраками| Bed and breakfast'!AQ14</f>
        <v>24000</v>
      </c>
      <c r="AR14" s="284">
        <f>'C завтраками| Bed and breakfast'!AR14</f>
        <v>25600</v>
      </c>
      <c r="AS14" s="284">
        <f>'C завтраками| Bed and breakfast'!AS14</f>
        <v>25600</v>
      </c>
      <c r="AT14" s="284">
        <f>'C завтраками| Bed and breakfast'!AT14</f>
        <v>22400</v>
      </c>
      <c r="AU14" s="284">
        <f>'C завтраками| Bed and breakfast'!AU14</f>
        <v>24000</v>
      </c>
      <c r="AV14" s="284">
        <f>'C завтраками| Bed and breakfast'!AV14</f>
        <v>24000</v>
      </c>
      <c r="AW14" s="284">
        <f>'C завтраками| Bed and breakfast'!AW14</f>
        <v>25600</v>
      </c>
      <c r="AX14" s="284">
        <f>'C завтраками| Bed and breakfast'!AX14</f>
        <v>25600</v>
      </c>
      <c r="AY14" s="284">
        <f>'C завтраками| Bed and breakfast'!AY14</f>
        <v>25600</v>
      </c>
      <c r="AZ14" s="284">
        <f>'C завтраками| Bed and breakfast'!AZ14</f>
        <v>28800</v>
      </c>
      <c r="BA14" s="284">
        <f>'C завтраками| Bed and breakfast'!BA14</f>
        <v>28800</v>
      </c>
      <c r="BB14" s="284">
        <f>'C завтраками| Bed and breakfast'!BB14</f>
        <v>30400</v>
      </c>
      <c r="BC14" s="284">
        <f>'C завтраками| Bed and breakfast'!BC14</f>
        <v>30400</v>
      </c>
      <c r="BD14" s="284">
        <f>'C завтраками| Bed and breakfast'!BD14</f>
        <v>30400</v>
      </c>
      <c r="BE14" s="284">
        <f>'C завтраками| Bed and breakfast'!BE14</f>
        <v>27200</v>
      </c>
      <c r="BF14" s="284">
        <f>'C завтраками| Bed and breakfast'!BF14</f>
        <v>43700</v>
      </c>
      <c r="BG14" s="284">
        <f>'C завтраками| Bed and breakfast'!BG14</f>
        <v>67200</v>
      </c>
      <c r="BH14" s="284">
        <f>'C завтраками| Bed and breakfast'!BH14</f>
        <v>89700</v>
      </c>
      <c r="BI14" s="284">
        <f>'C завтраками| Bed and breakfast'!BI14</f>
        <v>89700</v>
      </c>
      <c r="BJ14" s="284">
        <f>'C завтраками| Bed and breakfast'!BJ14</f>
        <v>84700</v>
      </c>
      <c r="BK14" s="284">
        <f>'C завтраками| Bed and breakfast'!BK14</f>
        <v>89700</v>
      </c>
      <c r="BL14" s="284">
        <f>'C завтраками| Bed and breakfast'!BL14</f>
        <v>84700</v>
      </c>
      <c r="BM14" s="284">
        <f>'C завтраками| Bed and breakfast'!BM14</f>
        <v>71200</v>
      </c>
      <c r="BN14" s="284">
        <f>'C завтраками| Bed and breakfast'!BN14</f>
        <v>71200</v>
      </c>
      <c r="BO14" s="284">
        <f>'C завтраками| Bed and breakfast'!BO14</f>
        <v>71200</v>
      </c>
      <c r="BP14" s="284">
        <f>'C завтраками| Bed and breakfast'!BP14</f>
        <v>63200</v>
      </c>
      <c r="BQ14" s="284">
        <f>'C завтраками| Bed and breakfast'!BQ14</f>
        <v>45800</v>
      </c>
      <c r="BR14" s="284">
        <f>'C завтраками| Bed and breakfast'!BR14</f>
        <v>40800</v>
      </c>
      <c r="BS14" s="284">
        <f>'C завтраками| Bed and breakfast'!BS14</f>
        <v>38800</v>
      </c>
      <c r="BT14" s="284">
        <f>'C завтраками| Bed and breakfast'!BT14</f>
        <v>38800</v>
      </c>
      <c r="BU14" s="284">
        <f>'C завтраками| Bed and breakfast'!BU14</f>
        <v>38800</v>
      </c>
      <c r="BV14" s="284">
        <f>'C завтраками| Bed and breakfast'!BV14</f>
        <v>40800</v>
      </c>
      <c r="BW14" s="284">
        <f>'C завтраками| Bed and breakfast'!BW14</f>
        <v>40800</v>
      </c>
      <c r="BX14" s="284">
        <f>'C завтраками| Bed and breakfast'!BX14</f>
        <v>40800</v>
      </c>
      <c r="BY14" s="284">
        <f>'C завтраками| Bed and breakfast'!BY14</f>
        <v>38800</v>
      </c>
      <c r="BZ14" s="284">
        <f>'C завтраками| Bed and breakfast'!BZ14</f>
        <v>38800</v>
      </c>
      <c r="CA14" s="284">
        <f>'C завтраками| Bed and breakfast'!CA14</f>
        <v>38800</v>
      </c>
      <c r="CB14" s="284">
        <f>'C завтраками| Bed and breakfast'!CB14</f>
        <v>38800</v>
      </c>
      <c r="CC14" s="284">
        <f>'C завтраками| Bed and breakfast'!CC14</f>
        <v>38800</v>
      </c>
      <c r="CD14" s="284">
        <f>'C завтраками| Bed and breakfast'!CD14</f>
        <v>38800</v>
      </c>
      <c r="CE14" s="284">
        <f>'C завтраками| Bed and breakfast'!CE14</f>
        <v>38800</v>
      </c>
      <c r="CF14" s="284">
        <f>'C завтраками| Bed and breakfast'!CF14</f>
        <v>40800</v>
      </c>
      <c r="CG14" s="284">
        <f>'C завтраками| Bed and breakfast'!CG14</f>
        <v>40800</v>
      </c>
      <c r="CH14" s="284">
        <f>'C завтраками| Bed and breakfast'!CH14</f>
        <v>43300</v>
      </c>
      <c r="CI14" s="284">
        <f>'C завтраками| Bed and breakfast'!CI14</f>
        <v>43300</v>
      </c>
      <c r="CJ14" s="284">
        <f>'C завтраками| Bed and breakfast'!CJ14</f>
        <v>43300</v>
      </c>
      <c r="CK14" s="284">
        <f>'C завтраками| Bed and breakfast'!CK14</f>
        <v>43300</v>
      </c>
      <c r="CL14" s="284">
        <f>'C завтраками| Bed and breakfast'!CL14</f>
        <v>43300</v>
      </c>
      <c r="CM14" s="284">
        <f>'C завтраками| Bed and breakfast'!CM14</f>
        <v>43300</v>
      </c>
      <c r="CN14" s="284">
        <f>'C завтраками| Bed and breakfast'!CN14</f>
        <v>46300</v>
      </c>
      <c r="CO14" s="284">
        <f>'C завтраками| Bed and breakfast'!CO14</f>
        <v>44300</v>
      </c>
      <c r="CP14" s="284">
        <f>'C завтраками| Bed and breakfast'!CP14</f>
        <v>44300</v>
      </c>
      <c r="CQ14" s="284">
        <f>'C завтраками| Bed and breakfast'!CQ14</f>
        <v>44300</v>
      </c>
      <c r="CR14" s="284">
        <f>'C завтраками| Bed and breakfast'!CR14</f>
        <v>44300</v>
      </c>
      <c r="CS14" s="284">
        <f>'C завтраками| Bed and breakfast'!CS14</f>
        <v>48300</v>
      </c>
      <c r="CT14" s="284">
        <f>'C завтраками| Bed and breakfast'!CT14</f>
        <v>48300</v>
      </c>
      <c r="CU14" s="284">
        <f>'C завтраками| Bed and breakfast'!CU14</f>
        <v>44300</v>
      </c>
      <c r="CV14" s="284">
        <f>'C завтраками| Bed and breakfast'!CV14</f>
        <v>46300</v>
      </c>
      <c r="CW14" s="284">
        <f>'C завтраками| Bed and breakfast'!CW14</f>
        <v>44300</v>
      </c>
      <c r="CX14" s="284">
        <f>'C завтраками| Bed and breakfast'!CX14</f>
        <v>44300</v>
      </c>
      <c r="CY14" s="284">
        <f>'C завтраками| Bed and breakfast'!CY14</f>
        <v>44300</v>
      </c>
      <c r="CZ14" s="284">
        <f>'C завтраками| Bed and breakfast'!CZ14</f>
        <v>48300</v>
      </c>
      <c r="DA14" s="284">
        <f>'C завтраками| Bed and breakfast'!DA14</f>
        <v>48300</v>
      </c>
      <c r="DB14" s="284">
        <f>'C завтраками| Bed and breakfast'!DB14</f>
        <v>53300</v>
      </c>
      <c r="DC14" s="284">
        <f>'C завтраками| Bed and breakfast'!DC14</f>
        <v>53300</v>
      </c>
      <c r="DD14" s="284">
        <f>'C завтраками| Bed and breakfast'!DD14</f>
        <v>53300</v>
      </c>
      <c r="DE14" s="284">
        <f>'C завтраками| Bed and breakfast'!DE14</f>
        <v>53300</v>
      </c>
      <c r="DF14" s="284">
        <f>'C завтраками| Bed and breakfast'!DF14</f>
        <v>53300</v>
      </c>
      <c r="DG14" s="284">
        <f>'C завтраками| Bed and breakfast'!DG14</f>
        <v>59300</v>
      </c>
      <c r="DH14" s="284">
        <f>'C завтраками| Bed and breakfast'!DH14</f>
        <v>59300</v>
      </c>
      <c r="DI14" s="284">
        <f>'C завтраками| Bed and breakfast'!DI14</f>
        <v>56300</v>
      </c>
      <c r="DJ14" s="284">
        <f>'C завтраками| Bed and breakfast'!DJ14</f>
        <v>59300</v>
      </c>
      <c r="DK14" s="284">
        <f>'C завтраками| Bed and breakfast'!DK14</f>
        <v>56300</v>
      </c>
      <c r="DL14" s="284">
        <f>'C завтраками| Bed and breakfast'!DL14</f>
        <v>59300</v>
      </c>
      <c r="DM14" s="284">
        <f>'C завтраками| Bed and breakfast'!DM14</f>
        <v>56300</v>
      </c>
      <c r="DN14" s="284">
        <f>'C завтраками| Bed and breakfast'!DN14</f>
        <v>56300</v>
      </c>
      <c r="DO14" s="284">
        <f>'C завтраками| Bed and breakfast'!DO14</f>
        <v>50800</v>
      </c>
      <c r="DP14" s="284">
        <f>'C завтраками| Bed and breakfast'!DP14</f>
        <v>44300</v>
      </c>
      <c r="DQ14" s="284">
        <f>'C завтраками| Bed and breakfast'!DQ14</f>
        <v>44300</v>
      </c>
      <c r="DR14" s="284">
        <f>'C завтраками| Bed and breakfast'!DR14</f>
        <v>44300</v>
      </c>
      <c r="DS14" s="284">
        <f>'C завтраками| Bed and breakfast'!DS14</f>
        <v>42300</v>
      </c>
      <c r="DT14" s="284">
        <f>'C завтраками| Bed and breakfast'!DT14</f>
        <v>39300</v>
      </c>
      <c r="DU14" s="284">
        <f>'C завтраками| Bed and breakfast'!DU14</f>
        <v>40800</v>
      </c>
      <c r="DV14" s="284">
        <f>'C завтраками| Bed and breakfast'!DV14</f>
        <v>40800</v>
      </c>
      <c r="DW14" s="284">
        <f>'C завтраками| Bed and breakfast'!DW14</f>
        <v>40800</v>
      </c>
      <c r="DX14" s="284">
        <f>'C завтраками| Bed and breakfast'!DX14</f>
        <v>34800</v>
      </c>
      <c r="DY14" s="284">
        <f>'C завтраками| Bed and breakfast'!DY14</f>
        <v>34800</v>
      </c>
      <c r="DZ14" s="284">
        <f>'C завтраками| Bed and breakfast'!DZ14</f>
        <v>34800</v>
      </c>
      <c r="EA14" s="284">
        <f>'C завтраками| Bed and breakfast'!EA14</f>
        <v>34800</v>
      </c>
      <c r="EB14" s="284">
        <f>'C завтраками| Bed and breakfast'!EB14</f>
        <v>34800</v>
      </c>
      <c r="EC14" s="284">
        <f>'C завтраками| Bed and breakfast'!EC14</f>
        <v>34800</v>
      </c>
      <c r="ED14" s="284">
        <f>'C завтраками| Bed and breakfast'!ED14</f>
        <v>34800</v>
      </c>
      <c r="EE14" s="284">
        <f>'C завтраками| Bed and breakfast'!EE14</f>
        <v>34800</v>
      </c>
      <c r="EF14" s="284">
        <f>'C завтраками| Bed and breakfast'!EF14</f>
        <v>34800</v>
      </c>
      <c r="EG14" s="284">
        <f>'C завтраками| Bed and breakfast'!EG14</f>
        <v>34800</v>
      </c>
      <c r="EH14" s="284">
        <f>'C завтраками| Bed and breakfast'!EH14</f>
        <v>34800</v>
      </c>
      <c r="EI14" s="284">
        <f>'C завтраками| Bed and breakfast'!EI14</f>
        <v>34800</v>
      </c>
      <c r="EJ14" s="284">
        <f>'C завтраками| Bed and breakfast'!EJ14</f>
        <v>34800</v>
      </c>
      <c r="EK14" s="284">
        <f>'C завтраками| Bed and breakfast'!EK14</f>
        <v>33300</v>
      </c>
      <c r="EL14" s="284">
        <f>'C завтраками| Bed and breakfast'!EL14</f>
        <v>33300</v>
      </c>
      <c r="EM14" s="284">
        <f>'C завтраками| Bed and breakfast'!EM14</f>
        <v>33300</v>
      </c>
      <c r="EN14" s="284">
        <f>'C завтраками| Bed and breakfast'!EN14</f>
        <v>33300</v>
      </c>
      <c r="EO14" s="284">
        <f>'C завтраками| Bed and breakfast'!EO14</f>
        <v>33300</v>
      </c>
      <c r="EP14" s="284">
        <f>'C завтраками| Bed and breakfast'!EP14</f>
        <v>33300</v>
      </c>
      <c r="EQ14" s="284">
        <f>'C завтраками| Bed and breakfast'!EQ14</f>
        <v>33300</v>
      </c>
      <c r="ER14" s="284">
        <f>'C завтраками| Bed and breakfast'!ER14</f>
        <v>33300</v>
      </c>
      <c r="ES14" s="284">
        <f>'C завтраками| Bed and breakfast'!ES14</f>
        <v>33300</v>
      </c>
      <c r="ET14" s="284">
        <f>'C завтраками| Bed and breakfast'!ET14</f>
        <v>33300</v>
      </c>
    </row>
    <row r="15" spans="1:150" s="93" customFormat="1" ht="10.35" customHeight="1" x14ac:dyDescent="0.2">
      <c r="A15" s="86" t="s">
        <v>136</v>
      </c>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row>
    <row r="16" spans="1:150" s="93" customFormat="1" ht="10.35" customHeight="1" x14ac:dyDescent="0.2">
      <c r="A16" s="87">
        <v>1</v>
      </c>
      <c r="B16" s="284">
        <f>'C завтраками| Bed and breakfast'!B16</f>
        <v>30700</v>
      </c>
      <c r="C16" s="284">
        <f>'C завтраками| Bed and breakfast'!C16</f>
        <v>30700</v>
      </c>
      <c r="D16" s="284">
        <f>'C завтраками| Bed and breakfast'!D16</f>
        <v>30700</v>
      </c>
      <c r="E16" s="284">
        <f>'C завтраками| Bed and breakfast'!E16</f>
        <v>28300</v>
      </c>
      <c r="F16" s="284">
        <f>'C завтраками| Bed and breakfast'!F16</f>
        <v>24000</v>
      </c>
      <c r="G16" s="284">
        <f>'C завтраками| Bed and breakfast'!G16</f>
        <v>24700</v>
      </c>
      <c r="H16" s="284">
        <f>'C завтраками| Bed and breakfast'!H16</f>
        <v>24000</v>
      </c>
      <c r="I16" s="284">
        <f>'C завтраками| Bed and breakfast'!I16</f>
        <v>25900</v>
      </c>
      <c r="J16" s="284">
        <f>'C завтраками| Bed and breakfast'!J16</f>
        <v>25900</v>
      </c>
      <c r="K16" s="284">
        <f>'C завтраками| Bed and breakfast'!K16</f>
        <v>22600</v>
      </c>
      <c r="L16" s="284">
        <f>'C завтраками| Bed and breakfast'!L16</f>
        <v>22600</v>
      </c>
      <c r="M16" s="284">
        <f>'C завтраками| Bed and breakfast'!M16</f>
        <v>22600</v>
      </c>
      <c r="N16" s="284">
        <f>'C завтраками| Bed and breakfast'!N16</f>
        <v>23300</v>
      </c>
      <c r="O16" s="284">
        <f>'C завтраками| Bed and breakfast'!O16</f>
        <v>22600</v>
      </c>
      <c r="P16" s="284">
        <f>'C завтраками| Bed and breakfast'!P16</f>
        <v>23300</v>
      </c>
      <c r="Q16" s="284">
        <f>'C завтраками| Bed and breakfast'!Q16</f>
        <v>23300</v>
      </c>
      <c r="R16" s="284">
        <f>'C завтраками| Bed and breakfast'!R16</f>
        <v>24000</v>
      </c>
      <c r="S16" s="284">
        <f>'C завтраками| Bed and breakfast'!S16</f>
        <v>24700</v>
      </c>
      <c r="T16" s="284">
        <f>'C завтраками| Bed and breakfast'!T16</f>
        <v>24700</v>
      </c>
      <c r="U16" s="284">
        <f>'C завтраками| Bed and breakfast'!U16</f>
        <v>25900</v>
      </c>
      <c r="V16" s="284">
        <f>'C завтраками| Bed and breakfast'!V16</f>
        <v>25900</v>
      </c>
      <c r="W16" s="284">
        <f>'C завтраками| Bed and breakfast'!W16</f>
        <v>24000</v>
      </c>
      <c r="X16" s="284">
        <f>'C завтраками| Bed and breakfast'!X16</f>
        <v>24000</v>
      </c>
      <c r="Y16" s="284">
        <f>'C завтраками| Bed and breakfast'!Y16</f>
        <v>22600</v>
      </c>
      <c r="Z16" s="284">
        <f>'C завтраками| Bed and breakfast'!Z16</f>
        <v>22600</v>
      </c>
      <c r="AA16" s="284">
        <f>'C завтраками| Bed and breakfast'!AA16</f>
        <v>22600</v>
      </c>
      <c r="AB16" s="284">
        <f>'C завтраками| Bed and breakfast'!AB16</f>
        <v>22600</v>
      </c>
      <c r="AC16" s="284">
        <f>'C завтраками| Bed and breakfast'!AC16</f>
        <v>22600</v>
      </c>
      <c r="AD16" s="284">
        <f>'C завтраками| Bed and breakfast'!AD16</f>
        <v>23300</v>
      </c>
      <c r="AE16" s="284">
        <f>'C завтраками| Bed and breakfast'!AE16</f>
        <v>23300</v>
      </c>
      <c r="AF16" s="284">
        <f>'C завтраками| Bed and breakfast'!AF16</f>
        <v>22600</v>
      </c>
      <c r="AG16" s="284">
        <f>'C завтраками| Bed and breakfast'!AG16</f>
        <v>24600</v>
      </c>
      <c r="AH16" s="284">
        <f>'C завтраками| Bed and breakfast'!AH16</f>
        <v>24600</v>
      </c>
      <c r="AI16" s="284">
        <f>'C завтраками| Bed and breakfast'!AI16</f>
        <v>24600</v>
      </c>
      <c r="AJ16" s="284">
        <f>'C завтраками| Bed and breakfast'!AJ16</f>
        <v>24600</v>
      </c>
      <c r="AK16" s="284">
        <f>'C завтраками| Bed and breakfast'!AK16</f>
        <v>24600</v>
      </c>
      <c r="AL16" s="284">
        <f>'C завтраками| Bed and breakfast'!AL16</f>
        <v>24600</v>
      </c>
      <c r="AM16" s="284">
        <f>'C завтраками| Bed and breakfast'!AM16</f>
        <v>22800</v>
      </c>
      <c r="AN16" s="284">
        <f>'C завтраками| Bed and breakfast'!AN16</f>
        <v>22800</v>
      </c>
      <c r="AO16" s="284">
        <f>'C завтраками| Bed and breakfast'!AO16</f>
        <v>22800</v>
      </c>
      <c r="AP16" s="284">
        <f>'C завтраками| Bed and breakfast'!AP16</f>
        <v>22800</v>
      </c>
      <c r="AQ16" s="284">
        <f>'C завтраками| Bed and breakfast'!AQ16</f>
        <v>27100</v>
      </c>
      <c r="AR16" s="284">
        <f>'C завтраками| Bed and breakfast'!AR16</f>
        <v>28700</v>
      </c>
      <c r="AS16" s="284">
        <f>'C завтраками| Bed and breakfast'!AS16</f>
        <v>28700</v>
      </c>
      <c r="AT16" s="284">
        <f>'C завтраками| Bed and breakfast'!AT16</f>
        <v>25500</v>
      </c>
      <c r="AU16" s="284">
        <f>'C завтраками| Bed and breakfast'!AU16</f>
        <v>27100</v>
      </c>
      <c r="AV16" s="284">
        <f>'C завтраками| Bed and breakfast'!AV16</f>
        <v>27100</v>
      </c>
      <c r="AW16" s="284">
        <f>'C завтраками| Bed and breakfast'!AW16</f>
        <v>28700</v>
      </c>
      <c r="AX16" s="284">
        <f>'C завтраками| Bed and breakfast'!AX16</f>
        <v>28700</v>
      </c>
      <c r="AY16" s="284">
        <f>'C завтраками| Bed and breakfast'!AY16</f>
        <v>28700</v>
      </c>
      <c r="AZ16" s="284">
        <f>'C завтраками| Bed and breakfast'!AZ16</f>
        <v>31900</v>
      </c>
      <c r="BA16" s="284">
        <f>'C завтраками| Bed and breakfast'!BA16</f>
        <v>31900</v>
      </c>
      <c r="BB16" s="284">
        <f>'C завтраками| Bed and breakfast'!BB16</f>
        <v>33500</v>
      </c>
      <c r="BC16" s="284">
        <f>'C завтраками| Bed and breakfast'!BC16</f>
        <v>33500</v>
      </c>
      <c r="BD16" s="284">
        <f>'C завтраками| Bed and breakfast'!BD16</f>
        <v>33500</v>
      </c>
      <c r="BE16" s="284">
        <f>'C завтраками| Bed and breakfast'!BE16</f>
        <v>30300</v>
      </c>
      <c r="BF16" s="284">
        <f>'C завтраками| Bed and breakfast'!BF16</f>
        <v>49850</v>
      </c>
      <c r="BG16" s="284">
        <f>'C завтраками| Bed and breakfast'!BG16</f>
        <v>73350</v>
      </c>
      <c r="BH16" s="284">
        <f>'C завтраками| Bed and breakfast'!BH16</f>
        <v>95850</v>
      </c>
      <c r="BI16" s="284">
        <f>'C завтраками| Bed and breakfast'!BI16</f>
        <v>95850</v>
      </c>
      <c r="BJ16" s="284">
        <f>'C завтраками| Bed and breakfast'!BJ16</f>
        <v>90850</v>
      </c>
      <c r="BK16" s="284">
        <f>'C завтраками| Bed and breakfast'!BK16</f>
        <v>95850</v>
      </c>
      <c r="BL16" s="284">
        <f>'C завтраками| Bed and breakfast'!BL16</f>
        <v>90850</v>
      </c>
      <c r="BM16" s="284">
        <f>'C завтраками| Bed and breakfast'!BM16</f>
        <v>77350</v>
      </c>
      <c r="BN16" s="284">
        <f>'C завтраками| Bed and breakfast'!BN16</f>
        <v>77350</v>
      </c>
      <c r="BO16" s="284">
        <f>'C завтраками| Bed and breakfast'!BO16</f>
        <v>77350</v>
      </c>
      <c r="BP16" s="284">
        <f>'C завтраками| Bed and breakfast'!BP16</f>
        <v>69350</v>
      </c>
      <c r="BQ16" s="284">
        <f>'C завтраками| Bed and breakfast'!BQ16</f>
        <v>49150</v>
      </c>
      <c r="BR16" s="284">
        <f>'C завтраками| Bed and breakfast'!BR16</f>
        <v>44150</v>
      </c>
      <c r="BS16" s="284">
        <f>'C завтраками| Bed and breakfast'!BS16</f>
        <v>42150</v>
      </c>
      <c r="BT16" s="284">
        <f>'C завтраками| Bed and breakfast'!BT16</f>
        <v>42150</v>
      </c>
      <c r="BU16" s="284">
        <f>'C завтраками| Bed and breakfast'!BU16</f>
        <v>42150</v>
      </c>
      <c r="BV16" s="284">
        <f>'C завтраками| Bed and breakfast'!BV16</f>
        <v>44150</v>
      </c>
      <c r="BW16" s="284">
        <f>'C завтраками| Bed and breakfast'!BW16</f>
        <v>44150</v>
      </c>
      <c r="BX16" s="284">
        <f>'C завтраками| Bed and breakfast'!BX16</f>
        <v>44150</v>
      </c>
      <c r="BY16" s="284">
        <f>'C завтраками| Bed and breakfast'!BY16</f>
        <v>42150</v>
      </c>
      <c r="BZ16" s="284">
        <f>'C завтраками| Bed and breakfast'!BZ16</f>
        <v>42150</v>
      </c>
      <c r="CA16" s="284">
        <f>'C завтраками| Bed and breakfast'!CA16</f>
        <v>42150</v>
      </c>
      <c r="CB16" s="284">
        <f>'C завтраками| Bed and breakfast'!CB16</f>
        <v>42150</v>
      </c>
      <c r="CC16" s="284">
        <f>'C завтраками| Bed and breakfast'!CC16</f>
        <v>42150</v>
      </c>
      <c r="CD16" s="284">
        <f>'C завтраками| Bed and breakfast'!CD16</f>
        <v>42150</v>
      </c>
      <c r="CE16" s="284">
        <f>'C завтраками| Bed and breakfast'!CE16</f>
        <v>42150</v>
      </c>
      <c r="CF16" s="284">
        <f>'C завтраками| Bed and breakfast'!CF16</f>
        <v>44150</v>
      </c>
      <c r="CG16" s="284">
        <f>'C завтраками| Bed and breakfast'!CG16</f>
        <v>44150</v>
      </c>
      <c r="CH16" s="284">
        <f>'C завтраками| Bed and breakfast'!CH16</f>
        <v>46650</v>
      </c>
      <c r="CI16" s="284">
        <f>'C завтраками| Bed and breakfast'!CI16</f>
        <v>46650</v>
      </c>
      <c r="CJ16" s="284">
        <f>'C завтраками| Bed and breakfast'!CJ16</f>
        <v>46650</v>
      </c>
      <c r="CK16" s="284">
        <f>'C завтраками| Bed and breakfast'!CK16</f>
        <v>46650</v>
      </c>
      <c r="CL16" s="284">
        <f>'C завтраками| Bed and breakfast'!CL16</f>
        <v>46650</v>
      </c>
      <c r="CM16" s="284">
        <f>'C завтраками| Bed and breakfast'!CM16</f>
        <v>46650</v>
      </c>
      <c r="CN16" s="284">
        <f>'C завтраками| Bed and breakfast'!CN16</f>
        <v>52650</v>
      </c>
      <c r="CO16" s="284">
        <f>'C завтраками| Bed and breakfast'!CO16</f>
        <v>50650</v>
      </c>
      <c r="CP16" s="284">
        <f>'C завтраками| Bed and breakfast'!CP16</f>
        <v>50650</v>
      </c>
      <c r="CQ16" s="284">
        <f>'C завтраками| Bed and breakfast'!CQ16</f>
        <v>50650</v>
      </c>
      <c r="CR16" s="284">
        <f>'C завтраками| Bed and breakfast'!CR16</f>
        <v>50650</v>
      </c>
      <c r="CS16" s="284">
        <f>'C завтраками| Bed and breakfast'!CS16</f>
        <v>54650</v>
      </c>
      <c r="CT16" s="284">
        <f>'C завтраками| Bed and breakfast'!CT16</f>
        <v>54650</v>
      </c>
      <c r="CU16" s="284">
        <f>'C завтраками| Bed and breakfast'!CU16</f>
        <v>50650</v>
      </c>
      <c r="CV16" s="284">
        <f>'C завтраками| Bed and breakfast'!CV16</f>
        <v>52650</v>
      </c>
      <c r="CW16" s="284">
        <f>'C завтраками| Bed and breakfast'!CW16</f>
        <v>50650</v>
      </c>
      <c r="CX16" s="284">
        <f>'C завтраками| Bed and breakfast'!CX16</f>
        <v>50650</v>
      </c>
      <c r="CY16" s="284">
        <f>'C завтраками| Bed and breakfast'!CY16</f>
        <v>50650</v>
      </c>
      <c r="CZ16" s="284">
        <f>'C завтраками| Bed and breakfast'!CZ16</f>
        <v>54650</v>
      </c>
      <c r="DA16" s="284">
        <f>'C завтраками| Bed and breakfast'!DA16</f>
        <v>54650</v>
      </c>
      <c r="DB16" s="284">
        <f>'C завтраками| Bed and breakfast'!DB16</f>
        <v>59650</v>
      </c>
      <c r="DC16" s="284">
        <f>'C завтраками| Bed and breakfast'!DC16</f>
        <v>59650</v>
      </c>
      <c r="DD16" s="284">
        <f>'C завтраками| Bed and breakfast'!DD16</f>
        <v>59650</v>
      </c>
      <c r="DE16" s="284">
        <f>'C завтраками| Bed and breakfast'!DE16</f>
        <v>59650</v>
      </c>
      <c r="DF16" s="284">
        <f>'C завтраками| Bed and breakfast'!DF16</f>
        <v>59650</v>
      </c>
      <c r="DG16" s="284">
        <f>'C завтраками| Bed and breakfast'!DG16</f>
        <v>65650</v>
      </c>
      <c r="DH16" s="284">
        <f>'C завтраками| Bed and breakfast'!DH16</f>
        <v>65650</v>
      </c>
      <c r="DI16" s="284">
        <f>'C завтраками| Bed and breakfast'!DI16</f>
        <v>62650</v>
      </c>
      <c r="DJ16" s="284">
        <f>'C завтраками| Bed and breakfast'!DJ16</f>
        <v>65650</v>
      </c>
      <c r="DK16" s="284">
        <f>'C завтраками| Bed and breakfast'!DK16</f>
        <v>62650</v>
      </c>
      <c r="DL16" s="284">
        <f>'C завтраками| Bed and breakfast'!DL16</f>
        <v>65650</v>
      </c>
      <c r="DM16" s="284">
        <f>'C завтраками| Bed and breakfast'!DM16</f>
        <v>62650</v>
      </c>
      <c r="DN16" s="284">
        <f>'C завтраками| Bed and breakfast'!DN16</f>
        <v>62650</v>
      </c>
      <c r="DO16" s="284">
        <f>'C завтраками| Bed and breakfast'!DO16</f>
        <v>57150</v>
      </c>
      <c r="DP16" s="284">
        <f>'C завтраками| Bed and breakfast'!DP16</f>
        <v>50650</v>
      </c>
      <c r="DQ16" s="284">
        <f>'C завтраками| Bed and breakfast'!DQ16</f>
        <v>50650</v>
      </c>
      <c r="DR16" s="284">
        <f>'C завтраками| Bed and breakfast'!DR16</f>
        <v>50650</v>
      </c>
      <c r="DS16" s="284">
        <f>'C завтраками| Bed and breakfast'!DS16</f>
        <v>48650</v>
      </c>
      <c r="DT16" s="284">
        <f>'C завтраками| Bed and breakfast'!DT16</f>
        <v>45650</v>
      </c>
      <c r="DU16" s="284">
        <f>'C завтраками| Bed and breakfast'!DU16</f>
        <v>47150</v>
      </c>
      <c r="DV16" s="284">
        <f>'C завтраками| Bed and breakfast'!DV16</f>
        <v>47150</v>
      </c>
      <c r="DW16" s="284">
        <f>'C завтраками| Bed and breakfast'!DW16</f>
        <v>47150</v>
      </c>
      <c r="DX16" s="284">
        <f>'C завтраками| Bed and breakfast'!DX16</f>
        <v>38150</v>
      </c>
      <c r="DY16" s="284">
        <f>'C завтраками| Bed and breakfast'!DY16</f>
        <v>38150</v>
      </c>
      <c r="DZ16" s="284">
        <f>'C завтраками| Bed and breakfast'!DZ16</f>
        <v>38150</v>
      </c>
      <c r="EA16" s="284">
        <f>'C завтраками| Bed and breakfast'!EA16</f>
        <v>38150</v>
      </c>
      <c r="EB16" s="284">
        <f>'C завтраками| Bed and breakfast'!EB16</f>
        <v>38150</v>
      </c>
      <c r="EC16" s="284">
        <f>'C завтраками| Bed and breakfast'!EC16</f>
        <v>38150</v>
      </c>
      <c r="ED16" s="284">
        <f>'C завтраками| Bed and breakfast'!ED16</f>
        <v>38150</v>
      </c>
      <c r="EE16" s="284">
        <f>'C завтраками| Bed and breakfast'!EE16</f>
        <v>38150</v>
      </c>
      <c r="EF16" s="284">
        <f>'C завтраками| Bed and breakfast'!EF16</f>
        <v>38150</v>
      </c>
      <c r="EG16" s="284">
        <f>'C завтраками| Bed and breakfast'!EG16</f>
        <v>38150</v>
      </c>
      <c r="EH16" s="284">
        <f>'C завтраками| Bed and breakfast'!EH16</f>
        <v>38150</v>
      </c>
      <c r="EI16" s="284">
        <f>'C завтраками| Bed and breakfast'!EI16</f>
        <v>38150</v>
      </c>
      <c r="EJ16" s="284">
        <f>'C завтраками| Bed and breakfast'!EJ16</f>
        <v>38150</v>
      </c>
      <c r="EK16" s="284">
        <f>'C завтраками| Bed and breakfast'!EK16</f>
        <v>36650</v>
      </c>
      <c r="EL16" s="284">
        <f>'C завтраками| Bed and breakfast'!EL16</f>
        <v>36650</v>
      </c>
      <c r="EM16" s="284">
        <f>'C завтраками| Bed and breakfast'!EM16</f>
        <v>36650</v>
      </c>
      <c r="EN16" s="284">
        <f>'C завтраками| Bed and breakfast'!EN16</f>
        <v>36650</v>
      </c>
      <c r="EO16" s="284">
        <f>'C завтраками| Bed and breakfast'!EO16</f>
        <v>36650</v>
      </c>
      <c r="EP16" s="284">
        <f>'C завтраками| Bed and breakfast'!EP16</f>
        <v>36650</v>
      </c>
      <c r="EQ16" s="284">
        <f>'C завтраками| Bed and breakfast'!EQ16</f>
        <v>36650</v>
      </c>
      <c r="ER16" s="284">
        <f>'C завтраками| Bed and breakfast'!ER16</f>
        <v>36650</v>
      </c>
      <c r="ES16" s="284">
        <f>'C завтраками| Bed and breakfast'!ES16</f>
        <v>36650</v>
      </c>
      <c r="ET16" s="284">
        <f>'C завтраками| Bed and breakfast'!ET16</f>
        <v>36650</v>
      </c>
    </row>
    <row r="17" spans="1:150" s="93" customFormat="1" ht="10.35" customHeight="1" x14ac:dyDescent="0.2">
      <c r="A17" s="87">
        <v>2</v>
      </c>
      <c r="B17" s="284">
        <f>'C завтраками| Bed and breakfast'!B17</f>
        <v>32600</v>
      </c>
      <c r="C17" s="284">
        <f>'C завтраками| Bed and breakfast'!C17</f>
        <v>32600</v>
      </c>
      <c r="D17" s="284">
        <f>'C завтраками| Bed and breakfast'!D17</f>
        <v>32600</v>
      </c>
      <c r="E17" s="284">
        <f>'C завтраками| Bed and breakfast'!E17</f>
        <v>30200</v>
      </c>
      <c r="F17" s="284">
        <f>'C завтраками| Bed and breakfast'!F17</f>
        <v>25900</v>
      </c>
      <c r="G17" s="284">
        <f>'C завтраками| Bed and breakfast'!G17</f>
        <v>26600</v>
      </c>
      <c r="H17" s="284">
        <f>'C завтраками| Bed and breakfast'!H17</f>
        <v>25900</v>
      </c>
      <c r="I17" s="284">
        <f>'C завтраками| Bed and breakfast'!I17</f>
        <v>27800</v>
      </c>
      <c r="J17" s="284">
        <f>'C завтраками| Bed and breakfast'!J17</f>
        <v>27800</v>
      </c>
      <c r="K17" s="284">
        <f>'C завтраками| Bed and breakfast'!K17</f>
        <v>24500</v>
      </c>
      <c r="L17" s="284">
        <f>'C завтраками| Bed and breakfast'!L17</f>
        <v>24500</v>
      </c>
      <c r="M17" s="284">
        <f>'C завтраками| Bed and breakfast'!M17</f>
        <v>24500</v>
      </c>
      <c r="N17" s="284">
        <f>'C завтраками| Bed and breakfast'!N17</f>
        <v>25200</v>
      </c>
      <c r="O17" s="284">
        <f>'C завтраками| Bed and breakfast'!O17</f>
        <v>24500</v>
      </c>
      <c r="P17" s="284">
        <f>'C завтраками| Bed and breakfast'!P17</f>
        <v>25200</v>
      </c>
      <c r="Q17" s="284">
        <f>'C завтраками| Bed and breakfast'!Q17</f>
        <v>25200</v>
      </c>
      <c r="R17" s="284">
        <f>'C завтраками| Bed and breakfast'!R17</f>
        <v>25900</v>
      </c>
      <c r="S17" s="284">
        <f>'C завтраками| Bed and breakfast'!S17</f>
        <v>26600</v>
      </c>
      <c r="T17" s="284">
        <f>'C завтраками| Bed and breakfast'!T17</f>
        <v>26600</v>
      </c>
      <c r="U17" s="284">
        <f>'C завтраками| Bed and breakfast'!U17</f>
        <v>27800</v>
      </c>
      <c r="V17" s="284">
        <f>'C завтраками| Bed and breakfast'!V17</f>
        <v>27800</v>
      </c>
      <c r="W17" s="284">
        <f>'C завтраками| Bed and breakfast'!W17</f>
        <v>25900</v>
      </c>
      <c r="X17" s="284">
        <f>'C завтраками| Bed and breakfast'!X17</f>
        <v>25900</v>
      </c>
      <c r="Y17" s="284">
        <f>'C завтраками| Bed and breakfast'!Y17</f>
        <v>24500</v>
      </c>
      <c r="Z17" s="284">
        <f>'C завтраками| Bed and breakfast'!Z17</f>
        <v>24500</v>
      </c>
      <c r="AA17" s="284">
        <f>'C завтраками| Bed and breakfast'!AA17</f>
        <v>24500</v>
      </c>
      <c r="AB17" s="284">
        <f>'C завтраками| Bed and breakfast'!AB17</f>
        <v>24500</v>
      </c>
      <c r="AC17" s="284">
        <f>'C завтраками| Bed and breakfast'!AC17</f>
        <v>24500</v>
      </c>
      <c r="AD17" s="284">
        <f>'C завтраками| Bed and breakfast'!AD17</f>
        <v>25200</v>
      </c>
      <c r="AE17" s="284">
        <f>'C завтраками| Bed and breakfast'!AE17</f>
        <v>25200</v>
      </c>
      <c r="AF17" s="284">
        <f>'C завтраками| Bed and breakfast'!AF17</f>
        <v>24500</v>
      </c>
      <c r="AG17" s="284">
        <f>'C завтраками| Bed and breakfast'!AG17</f>
        <v>26500</v>
      </c>
      <c r="AH17" s="284">
        <f>'C завтраками| Bed and breakfast'!AH17</f>
        <v>26500</v>
      </c>
      <c r="AI17" s="284">
        <f>'C завтраками| Bed and breakfast'!AI17</f>
        <v>26500</v>
      </c>
      <c r="AJ17" s="284">
        <f>'C завтраками| Bed and breakfast'!AJ17</f>
        <v>26500</v>
      </c>
      <c r="AK17" s="284">
        <f>'C завтраками| Bed and breakfast'!AK17</f>
        <v>26500</v>
      </c>
      <c r="AL17" s="284">
        <f>'C завтраками| Bed and breakfast'!AL17</f>
        <v>26500</v>
      </c>
      <c r="AM17" s="284">
        <f>'C завтраками| Bed and breakfast'!AM17</f>
        <v>24700</v>
      </c>
      <c r="AN17" s="284">
        <f>'C завтраками| Bed and breakfast'!AN17</f>
        <v>24700</v>
      </c>
      <c r="AO17" s="284">
        <f>'C завтраками| Bed and breakfast'!AO17</f>
        <v>24700</v>
      </c>
      <c r="AP17" s="284">
        <f>'C завтраками| Bed and breakfast'!AP17</f>
        <v>24700</v>
      </c>
      <c r="AQ17" s="284">
        <f>'C завтраками| Bed and breakfast'!AQ17</f>
        <v>29000</v>
      </c>
      <c r="AR17" s="284">
        <f>'C завтраками| Bed and breakfast'!AR17</f>
        <v>30600</v>
      </c>
      <c r="AS17" s="284">
        <f>'C завтраками| Bed and breakfast'!AS17</f>
        <v>30600</v>
      </c>
      <c r="AT17" s="284">
        <f>'C завтраками| Bed and breakfast'!AT17</f>
        <v>27400</v>
      </c>
      <c r="AU17" s="284">
        <f>'C завтраками| Bed and breakfast'!AU17</f>
        <v>29000</v>
      </c>
      <c r="AV17" s="284">
        <f>'C завтраками| Bed and breakfast'!AV17</f>
        <v>29000</v>
      </c>
      <c r="AW17" s="284">
        <f>'C завтраками| Bed and breakfast'!AW17</f>
        <v>30600</v>
      </c>
      <c r="AX17" s="284">
        <f>'C завтраками| Bed and breakfast'!AX17</f>
        <v>30600</v>
      </c>
      <c r="AY17" s="284">
        <f>'C завтраками| Bed and breakfast'!AY17</f>
        <v>30600</v>
      </c>
      <c r="AZ17" s="284">
        <f>'C завтраками| Bed and breakfast'!AZ17</f>
        <v>33800</v>
      </c>
      <c r="BA17" s="284">
        <f>'C завтраками| Bed and breakfast'!BA17</f>
        <v>33800</v>
      </c>
      <c r="BB17" s="284">
        <f>'C завтраками| Bed and breakfast'!BB17</f>
        <v>35400</v>
      </c>
      <c r="BC17" s="284">
        <f>'C завтраками| Bed and breakfast'!BC17</f>
        <v>35400</v>
      </c>
      <c r="BD17" s="284">
        <f>'C завтраками| Bed and breakfast'!BD17</f>
        <v>35400</v>
      </c>
      <c r="BE17" s="284">
        <f>'C завтраками| Bed and breakfast'!BE17</f>
        <v>32200</v>
      </c>
      <c r="BF17" s="284">
        <f>'C завтраками| Bed and breakfast'!BF17</f>
        <v>52700</v>
      </c>
      <c r="BG17" s="284">
        <f>'C завтраками| Bed and breakfast'!BG17</f>
        <v>76200</v>
      </c>
      <c r="BH17" s="284">
        <f>'C завтраками| Bed and breakfast'!BH17</f>
        <v>98700</v>
      </c>
      <c r="BI17" s="284">
        <f>'C завтраками| Bed and breakfast'!BI17</f>
        <v>98700</v>
      </c>
      <c r="BJ17" s="284">
        <f>'C завтраками| Bed and breakfast'!BJ17</f>
        <v>93700</v>
      </c>
      <c r="BK17" s="284">
        <f>'C завтраками| Bed and breakfast'!BK17</f>
        <v>98700</v>
      </c>
      <c r="BL17" s="284">
        <f>'C завтраками| Bed and breakfast'!BL17</f>
        <v>93700</v>
      </c>
      <c r="BM17" s="284">
        <f>'C завтраками| Bed and breakfast'!BM17</f>
        <v>80200</v>
      </c>
      <c r="BN17" s="284">
        <f>'C завтраками| Bed and breakfast'!BN17</f>
        <v>80200</v>
      </c>
      <c r="BO17" s="284">
        <f>'C завтраками| Bed and breakfast'!BO17</f>
        <v>80200</v>
      </c>
      <c r="BP17" s="284">
        <f>'C завтраками| Bed and breakfast'!BP17</f>
        <v>72200</v>
      </c>
      <c r="BQ17" s="284">
        <f>'C завтраками| Bed and breakfast'!BQ17</f>
        <v>51800</v>
      </c>
      <c r="BR17" s="284">
        <f>'C завтраками| Bed and breakfast'!BR17</f>
        <v>46800</v>
      </c>
      <c r="BS17" s="284">
        <f>'C завтраками| Bed and breakfast'!BS17</f>
        <v>44800</v>
      </c>
      <c r="BT17" s="284">
        <f>'C завтраками| Bed and breakfast'!BT17</f>
        <v>44800</v>
      </c>
      <c r="BU17" s="284">
        <f>'C завтраками| Bed and breakfast'!BU17</f>
        <v>44800</v>
      </c>
      <c r="BV17" s="284">
        <f>'C завтраками| Bed and breakfast'!BV17</f>
        <v>46800</v>
      </c>
      <c r="BW17" s="284">
        <f>'C завтраками| Bed and breakfast'!BW17</f>
        <v>46800</v>
      </c>
      <c r="BX17" s="284">
        <f>'C завтраками| Bed and breakfast'!BX17</f>
        <v>46800</v>
      </c>
      <c r="BY17" s="284">
        <f>'C завтраками| Bed and breakfast'!BY17</f>
        <v>44800</v>
      </c>
      <c r="BZ17" s="284">
        <f>'C завтраками| Bed and breakfast'!BZ17</f>
        <v>44800</v>
      </c>
      <c r="CA17" s="284">
        <f>'C завтраками| Bed and breakfast'!CA17</f>
        <v>44800</v>
      </c>
      <c r="CB17" s="284">
        <f>'C завтраками| Bed and breakfast'!CB17</f>
        <v>44800</v>
      </c>
      <c r="CC17" s="284">
        <f>'C завтраками| Bed and breakfast'!CC17</f>
        <v>44800</v>
      </c>
      <c r="CD17" s="284">
        <f>'C завтраками| Bed and breakfast'!CD17</f>
        <v>44800</v>
      </c>
      <c r="CE17" s="284">
        <f>'C завтраками| Bed and breakfast'!CE17</f>
        <v>44800</v>
      </c>
      <c r="CF17" s="284">
        <f>'C завтраками| Bed and breakfast'!CF17</f>
        <v>46800</v>
      </c>
      <c r="CG17" s="284">
        <f>'C завтраками| Bed and breakfast'!CG17</f>
        <v>46800</v>
      </c>
      <c r="CH17" s="284">
        <f>'C завтраками| Bed and breakfast'!CH17</f>
        <v>49300</v>
      </c>
      <c r="CI17" s="284">
        <f>'C завтраками| Bed and breakfast'!CI17</f>
        <v>49300</v>
      </c>
      <c r="CJ17" s="284">
        <f>'C завтраками| Bed and breakfast'!CJ17</f>
        <v>49300</v>
      </c>
      <c r="CK17" s="284">
        <f>'C завтраками| Bed and breakfast'!CK17</f>
        <v>49300</v>
      </c>
      <c r="CL17" s="284">
        <f>'C завтраками| Bed and breakfast'!CL17</f>
        <v>49300</v>
      </c>
      <c r="CM17" s="284">
        <f>'C завтраками| Bed and breakfast'!CM17</f>
        <v>49300</v>
      </c>
      <c r="CN17" s="284">
        <f>'C завтраками| Bed and breakfast'!CN17</f>
        <v>55300</v>
      </c>
      <c r="CO17" s="284">
        <f>'C завтраками| Bed and breakfast'!CO17</f>
        <v>53300</v>
      </c>
      <c r="CP17" s="284">
        <f>'C завтраками| Bed and breakfast'!CP17</f>
        <v>53300</v>
      </c>
      <c r="CQ17" s="284">
        <f>'C завтраками| Bed and breakfast'!CQ17</f>
        <v>53300</v>
      </c>
      <c r="CR17" s="284">
        <f>'C завтраками| Bed and breakfast'!CR17</f>
        <v>53300</v>
      </c>
      <c r="CS17" s="284">
        <f>'C завтраками| Bed and breakfast'!CS17</f>
        <v>57300</v>
      </c>
      <c r="CT17" s="284">
        <f>'C завтраками| Bed and breakfast'!CT17</f>
        <v>57300</v>
      </c>
      <c r="CU17" s="284">
        <f>'C завтраками| Bed and breakfast'!CU17</f>
        <v>53300</v>
      </c>
      <c r="CV17" s="284">
        <f>'C завтраками| Bed and breakfast'!CV17</f>
        <v>55300</v>
      </c>
      <c r="CW17" s="284">
        <f>'C завтраками| Bed and breakfast'!CW17</f>
        <v>53300</v>
      </c>
      <c r="CX17" s="284">
        <f>'C завтраками| Bed and breakfast'!CX17</f>
        <v>53300</v>
      </c>
      <c r="CY17" s="284">
        <f>'C завтраками| Bed and breakfast'!CY17</f>
        <v>53300</v>
      </c>
      <c r="CZ17" s="284">
        <f>'C завтраками| Bed and breakfast'!CZ17</f>
        <v>57300</v>
      </c>
      <c r="DA17" s="284">
        <f>'C завтраками| Bed and breakfast'!DA17</f>
        <v>57300</v>
      </c>
      <c r="DB17" s="284">
        <f>'C завтраками| Bed and breakfast'!DB17</f>
        <v>62300</v>
      </c>
      <c r="DC17" s="284">
        <f>'C завтраками| Bed and breakfast'!DC17</f>
        <v>62300</v>
      </c>
      <c r="DD17" s="284">
        <f>'C завтраками| Bed and breakfast'!DD17</f>
        <v>62300</v>
      </c>
      <c r="DE17" s="284">
        <f>'C завтраками| Bed and breakfast'!DE17</f>
        <v>62300</v>
      </c>
      <c r="DF17" s="284">
        <f>'C завтраками| Bed and breakfast'!DF17</f>
        <v>62300</v>
      </c>
      <c r="DG17" s="284">
        <f>'C завтраками| Bed and breakfast'!DG17</f>
        <v>68300</v>
      </c>
      <c r="DH17" s="284">
        <f>'C завтраками| Bed and breakfast'!DH17</f>
        <v>68300</v>
      </c>
      <c r="DI17" s="284">
        <f>'C завтраками| Bed and breakfast'!DI17</f>
        <v>65300</v>
      </c>
      <c r="DJ17" s="284">
        <f>'C завтраками| Bed and breakfast'!DJ17</f>
        <v>68300</v>
      </c>
      <c r="DK17" s="284">
        <f>'C завтраками| Bed and breakfast'!DK17</f>
        <v>65300</v>
      </c>
      <c r="DL17" s="284">
        <f>'C завтраками| Bed and breakfast'!DL17</f>
        <v>68300</v>
      </c>
      <c r="DM17" s="284">
        <f>'C завтраками| Bed and breakfast'!DM17</f>
        <v>65300</v>
      </c>
      <c r="DN17" s="284">
        <f>'C завтраками| Bed and breakfast'!DN17</f>
        <v>65300</v>
      </c>
      <c r="DO17" s="284">
        <f>'C завтраками| Bed and breakfast'!DO17</f>
        <v>59800</v>
      </c>
      <c r="DP17" s="284">
        <f>'C завтраками| Bed and breakfast'!DP17</f>
        <v>53300</v>
      </c>
      <c r="DQ17" s="284">
        <f>'C завтраками| Bed and breakfast'!DQ17</f>
        <v>53300</v>
      </c>
      <c r="DR17" s="284">
        <f>'C завтраками| Bed and breakfast'!DR17</f>
        <v>53300</v>
      </c>
      <c r="DS17" s="284">
        <f>'C завтраками| Bed and breakfast'!DS17</f>
        <v>51300</v>
      </c>
      <c r="DT17" s="284">
        <f>'C завтраками| Bed and breakfast'!DT17</f>
        <v>48300</v>
      </c>
      <c r="DU17" s="284">
        <f>'C завтраками| Bed and breakfast'!DU17</f>
        <v>49800</v>
      </c>
      <c r="DV17" s="284">
        <f>'C завтраками| Bed and breakfast'!DV17</f>
        <v>49800</v>
      </c>
      <c r="DW17" s="284">
        <f>'C завтраками| Bed and breakfast'!DW17</f>
        <v>49800</v>
      </c>
      <c r="DX17" s="284">
        <f>'C завтраками| Bed and breakfast'!DX17</f>
        <v>40800</v>
      </c>
      <c r="DY17" s="284">
        <f>'C завтраками| Bed and breakfast'!DY17</f>
        <v>40800</v>
      </c>
      <c r="DZ17" s="284">
        <f>'C завтраками| Bed and breakfast'!DZ17</f>
        <v>40800</v>
      </c>
      <c r="EA17" s="284">
        <f>'C завтраками| Bed and breakfast'!EA17</f>
        <v>40800</v>
      </c>
      <c r="EB17" s="284">
        <f>'C завтраками| Bed and breakfast'!EB17</f>
        <v>40800</v>
      </c>
      <c r="EC17" s="284">
        <f>'C завтраками| Bed and breakfast'!EC17</f>
        <v>40800</v>
      </c>
      <c r="ED17" s="284">
        <f>'C завтраками| Bed and breakfast'!ED17</f>
        <v>40800</v>
      </c>
      <c r="EE17" s="284">
        <f>'C завтраками| Bed and breakfast'!EE17</f>
        <v>40800</v>
      </c>
      <c r="EF17" s="284">
        <f>'C завтраками| Bed and breakfast'!EF17</f>
        <v>40800</v>
      </c>
      <c r="EG17" s="284">
        <f>'C завтраками| Bed and breakfast'!EG17</f>
        <v>40800</v>
      </c>
      <c r="EH17" s="284">
        <f>'C завтраками| Bed and breakfast'!EH17</f>
        <v>40800</v>
      </c>
      <c r="EI17" s="284">
        <f>'C завтраками| Bed and breakfast'!EI17</f>
        <v>40800</v>
      </c>
      <c r="EJ17" s="284">
        <f>'C завтраками| Bed and breakfast'!EJ17</f>
        <v>40800</v>
      </c>
      <c r="EK17" s="284">
        <f>'C завтраками| Bed and breakfast'!EK17</f>
        <v>39300</v>
      </c>
      <c r="EL17" s="284">
        <f>'C завтраками| Bed and breakfast'!EL17</f>
        <v>39300</v>
      </c>
      <c r="EM17" s="284">
        <f>'C завтраками| Bed and breakfast'!EM17</f>
        <v>39300</v>
      </c>
      <c r="EN17" s="284">
        <f>'C завтраками| Bed and breakfast'!EN17</f>
        <v>39300</v>
      </c>
      <c r="EO17" s="284">
        <f>'C завтраками| Bed and breakfast'!EO17</f>
        <v>39300</v>
      </c>
      <c r="EP17" s="284">
        <f>'C завтраками| Bed and breakfast'!EP17</f>
        <v>39300</v>
      </c>
      <c r="EQ17" s="284">
        <f>'C завтраками| Bed and breakfast'!EQ17</f>
        <v>39300</v>
      </c>
      <c r="ER17" s="284">
        <f>'C завтраками| Bed and breakfast'!ER17</f>
        <v>39300</v>
      </c>
      <c r="ES17" s="284">
        <f>'C завтраками| Bed and breakfast'!ES17</f>
        <v>39300</v>
      </c>
      <c r="ET17" s="284">
        <f>'C завтраками| Bed and breakfast'!ET17</f>
        <v>39300</v>
      </c>
    </row>
    <row r="18" spans="1:150" s="93" customFormat="1" ht="10.35" customHeight="1" x14ac:dyDescent="0.2">
      <c r="A18" s="86" t="s">
        <v>138</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row>
    <row r="19" spans="1:150" s="93" customFormat="1" ht="10.35" customHeight="1" x14ac:dyDescent="0.2">
      <c r="A19" s="87" t="s">
        <v>78</v>
      </c>
      <c r="B19" s="284">
        <f>'C завтраками| Bed and breakfast'!B19</f>
        <v>53600</v>
      </c>
      <c r="C19" s="284">
        <f>'C завтраками| Bed and breakfast'!C19</f>
        <v>53600</v>
      </c>
      <c r="D19" s="284">
        <f>'C завтраками| Bed and breakfast'!D19</f>
        <v>53600</v>
      </c>
      <c r="E19" s="284">
        <f>'C завтраками| Bed and breakfast'!E19</f>
        <v>51200</v>
      </c>
      <c r="F19" s="284">
        <f>'C завтраками| Bed and breakfast'!F19</f>
        <v>46900</v>
      </c>
      <c r="G19" s="284">
        <f>'C завтраками| Bed and breakfast'!G19</f>
        <v>47600</v>
      </c>
      <c r="H19" s="284">
        <f>'C завтраками| Bed and breakfast'!H19</f>
        <v>46900</v>
      </c>
      <c r="I19" s="284">
        <f>'C завтраками| Bed and breakfast'!I19</f>
        <v>48800</v>
      </c>
      <c r="J19" s="284">
        <f>'C завтраками| Bed and breakfast'!J19</f>
        <v>48800</v>
      </c>
      <c r="K19" s="284">
        <f>'C завтраками| Bed and breakfast'!K19</f>
        <v>45500</v>
      </c>
      <c r="L19" s="284">
        <f>'C завтраками| Bed and breakfast'!L19</f>
        <v>45500</v>
      </c>
      <c r="M19" s="284">
        <f>'C завтраками| Bed and breakfast'!M19</f>
        <v>45500</v>
      </c>
      <c r="N19" s="284">
        <f>'C завтраками| Bed and breakfast'!N19</f>
        <v>46200</v>
      </c>
      <c r="O19" s="284">
        <f>'C завтраками| Bed and breakfast'!O19</f>
        <v>45500</v>
      </c>
      <c r="P19" s="284">
        <f>'C завтраками| Bed and breakfast'!P19</f>
        <v>46200</v>
      </c>
      <c r="Q19" s="284">
        <f>'C завтраками| Bed and breakfast'!Q19</f>
        <v>46200</v>
      </c>
      <c r="R19" s="284">
        <f>'C завтраками| Bed and breakfast'!R19</f>
        <v>46900</v>
      </c>
      <c r="S19" s="284">
        <f>'C завтраками| Bed and breakfast'!S19</f>
        <v>47600</v>
      </c>
      <c r="T19" s="284">
        <f>'C завтраками| Bed and breakfast'!T19</f>
        <v>47600</v>
      </c>
      <c r="U19" s="284">
        <f>'C завтраками| Bed and breakfast'!U19</f>
        <v>48800</v>
      </c>
      <c r="V19" s="284">
        <f>'C завтраками| Bed and breakfast'!V19</f>
        <v>48800</v>
      </c>
      <c r="W19" s="284">
        <f>'C завтраками| Bed and breakfast'!W19</f>
        <v>46900</v>
      </c>
      <c r="X19" s="284">
        <f>'C завтраками| Bed and breakfast'!X19</f>
        <v>46900</v>
      </c>
      <c r="Y19" s="284">
        <f>'C завтраками| Bed and breakfast'!Y19</f>
        <v>45500</v>
      </c>
      <c r="Z19" s="284">
        <f>'C завтраками| Bed and breakfast'!Z19</f>
        <v>45500</v>
      </c>
      <c r="AA19" s="284">
        <f>'C завтраками| Bed and breakfast'!AA19</f>
        <v>45500</v>
      </c>
      <c r="AB19" s="284">
        <f>'C завтраками| Bed and breakfast'!AB19</f>
        <v>45500</v>
      </c>
      <c r="AC19" s="284">
        <f>'C завтраками| Bed and breakfast'!AC19</f>
        <v>45500</v>
      </c>
      <c r="AD19" s="284">
        <f>'C завтраками| Bed and breakfast'!AD19</f>
        <v>46200</v>
      </c>
      <c r="AE19" s="284">
        <f>'C завтраками| Bed and breakfast'!AE19</f>
        <v>46200</v>
      </c>
      <c r="AF19" s="284">
        <f>'C завтраками| Bed and breakfast'!AF19</f>
        <v>45500</v>
      </c>
      <c r="AG19" s="284">
        <f>'C завтраками| Bed and breakfast'!AG19</f>
        <v>57500</v>
      </c>
      <c r="AH19" s="284">
        <f>'C завтраками| Bed and breakfast'!AH19</f>
        <v>57500</v>
      </c>
      <c r="AI19" s="284">
        <f>'C завтраками| Bed and breakfast'!AI19</f>
        <v>57500</v>
      </c>
      <c r="AJ19" s="284">
        <f>'C завтраками| Bed and breakfast'!AJ19</f>
        <v>57500</v>
      </c>
      <c r="AK19" s="284">
        <f>'C завтраками| Bed and breakfast'!AK19</f>
        <v>57500</v>
      </c>
      <c r="AL19" s="284">
        <f>'C завтраками| Bed and breakfast'!AL19</f>
        <v>57500</v>
      </c>
      <c r="AM19" s="284">
        <f>'C завтраками| Bed and breakfast'!AM19</f>
        <v>55700</v>
      </c>
      <c r="AN19" s="284">
        <f>'C завтраками| Bed and breakfast'!AN19</f>
        <v>55700</v>
      </c>
      <c r="AO19" s="284">
        <f>'C завтраками| Bed and breakfast'!AO19</f>
        <v>55700</v>
      </c>
      <c r="AP19" s="284">
        <f>'C завтраками| Bed and breakfast'!AP19</f>
        <v>55700</v>
      </c>
      <c r="AQ19" s="284">
        <f>'C завтраками| Bed and breakfast'!AQ19</f>
        <v>60000</v>
      </c>
      <c r="AR19" s="284">
        <f>'C завтраками| Bed and breakfast'!AR19</f>
        <v>61600</v>
      </c>
      <c r="AS19" s="284">
        <f>'C завтраками| Bed and breakfast'!AS19</f>
        <v>61600</v>
      </c>
      <c r="AT19" s="284">
        <f>'C завтраками| Bed and breakfast'!AT19</f>
        <v>58400</v>
      </c>
      <c r="AU19" s="284">
        <f>'C завтраками| Bed and breakfast'!AU19</f>
        <v>60000</v>
      </c>
      <c r="AV19" s="284">
        <f>'C завтраками| Bed and breakfast'!AV19</f>
        <v>60000</v>
      </c>
      <c r="AW19" s="284">
        <f>'C завтраками| Bed and breakfast'!AW19</f>
        <v>61600</v>
      </c>
      <c r="AX19" s="284">
        <f>'C завтраками| Bed and breakfast'!AX19</f>
        <v>61600</v>
      </c>
      <c r="AY19" s="284">
        <f>'C завтраками| Bed and breakfast'!AY19</f>
        <v>61600</v>
      </c>
      <c r="AZ19" s="284">
        <f>'C завтраками| Bed and breakfast'!AZ19</f>
        <v>64800</v>
      </c>
      <c r="BA19" s="284">
        <f>'C завтраками| Bed and breakfast'!BA19</f>
        <v>64800</v>
      </c>
      <c r="BB19" s="284">
        <f>'C завтраками| Bed and breakfast'!BB19</f>
        <v>66400</v>
      </c>
      <c r="BC19" s="284">
        <f>'C завтраками| Bed and breakfast'!BC19</f>
        <v>66400</v>
      </c>
      <c r="BD19" s="284">
        <f>'C завтраками| Bed and breakfast'!BD19</f>
        <v>66400</v>
      </c>
      <c r="BE19" s="284">
        <f>'C завтраками| Bed and breakfast'!BE19</f>
        <v>63200</v>
      </c>
      <c r="BF19" s="284">
        <f>'C завтраками| Bed and breakfast'!BF19</f>
        <v>97700</v>
      </c>
      <c r="BG19" s="284">
        <f>'C завтраками| Bed and breakfast'!BG19</f>
        <v>121200</v>
      </c>
      <c r="BH19" s="284">
        <f>'C завтраками| Bed and breakfast'!BH19</f>
        <v>143700</v>
      </c>
      <c r="BI19" s="284">
        <f>'C завтраками| Bed and breakfast'!BI19</f>
        <v>143700</v>
      </c>
      <c r="BJ19" s="284">
        <f>'C завтраками| Bed and breakfast'!BJ19</f>
        <v>138700</v>
      </c>
      <c r="BK19" s="284">
        <f>'C завтраками| Bed and breakfast'!BK19</f>
        <v>143700</v>
      </c>
      <c r="BL19" s="284">
        <f>'C завтраками| Bed and breakfast'!BL19</f>
        <v>138700</v>
      </c>
      <c r="BM19" s="284">
        <f>'C завтраками| Bed and breakfast'!BM19</f>
        <v>125200</v>
      </c>
      <c r="BN19" s="284">
        <f>'C завтраками| Bed and breakfast'!BN19</f>
        <v>125200</v>
      </c>
      <c r="BO19" s="284">
        <f>'C завтраками| Bed and breakfast'!BO19</f>
        <v>125200</v>
      </c>
      <c r="BP19" s="284">
        <f>'C завтраками| Bed and breakfast'!BP19</f>
        <v>117200</v>
      </c>
      <c r="BQ19" s="284">
        <f>'C завтраками| Bed and breakfast'!BQ19</f>
        <v>76800</v>
      </c>
      <c r="BR19" s="284">
        <f>'C завтраками| Bed and breakfast'!BR19</f>
        <v>71800</v>
      </c>
      <c r="BS19" s="284">
        <f>'C завтраками| Bed and breakfast'!BS19</f>
        <v>69800</v>
      </c>
      <c r="BT19" s="284">
        <f>'C завтраками| Bed and breakfast'!BT19</f>
        <v>69800</v>
      </c>
      <c r="BU19" s="284">
        <f>'C завтраками| Bed and breakfast'!BU19</f>
        <v>69800</v>
      </c>
      <c r="BV19" s="284">
        <f>'C завтраками| Bed and breakfast'!BV19</f>
        <v>71800</v>
      </c>
      <c r="BW19" s="284">
        <f>'C завтраками| Bed and breakfast'!BW19</f>
        <v>71800</v>
      </c>
      <c r="BX19" s="284">
        <f>'C завтраками| Bed and breakfast'!BX19</f>
        <v>71800</v>
      </c>
      <c r="BY19" s="284">
        <f>'C завтраками| Bed and breakfast'!BY19</f>
        <v>69800</v>
      </c>
      <c r="BZ19" s="284">
        <f>'C завтраками| Bed and breakfast'!BZ19</f>
        <v>69800</v>
      </c>
      <c r="CA19" s="284">
        <f>'C завтраками| Bed and breakfast'!CA19</f>
        <v>69800</v>
      </c>
      <c r="CB19" s="284">
        <f>'C завтраками| Bed and breakfast'!CB19</f>
        <v>69800</v>
      </c>
      <c r="CC19" s="284">
        <f>'C завтраками| Bed and breakfast'!CC19</f>
        <v>69800</v>
      </c>
      <c r="CD19" s="284">
        <f>'C завтраками| Bed and breakfast'!CD19</f>
        <v>69800</v>
      </c>
      <c r="CE19" s="284">
        <f>'C завтраками| Bed and breakfast'!CE19</f>
        <v>69800</v>
      </c>
      <c r="CF19" s="284">
        <f>'C завтраками| Bed and breakfast'!CF19</f>
        <v>71800</v>
      </c>
      <c r="CG19" s="284">
        <f>'C завтраками| Bed and breakfast'!CG19</f>
        <v>71800</v>
      </c>
      <c r="CH19" s="284">
        <f>'C завтраками| Bed and breakfast'!CH19</f>
        <v>74300</v>
      </c>
      <c r="CI19" s="284">
        <f>'C завтраками| Bed and breakfast'!CI19</f>
        <v>74300</v>
      </c>
      <c r="CJ19" s="284">
        <f>'C завтраками| Bed and breakfast'!CJ19</f>
        <v>74300</v>
      </c>
      <c r="CK19" s="284">
        <f>'C завтраками| Bed and breakfast'!CK19</f>
        <v>74300</v>
      </c>
      <c r="CL19" s="284">
        <f>'C завтраками| Bed and breakfast'!CL19</f>
        <v>74300</v>
      </c>
      <c r="CM19" s="284">
        <f>'C завтраками| Bed and breakfast'!CM19</f>
        <v>74300</v>
      </c>
      <c r="CN19" s="284">
        <f>'C завтраками| Bed and breakfast'!CN19</f>
        <v>80300</v>
      </c>
      <c r="CO19" s="284">
        <f>'C завтраками| Bed and breakfast'!CO19</f>
        <v>78300</v>
      </c>
      <c r="CP19" s="284">
        <f>'C завтраками| Bed and breakfast'!CP19</f>
        <v>78300</v>
      </c>
      <c r="CQ19" s="284">
        <f>'C завтраками| Bed and breakfast'!CQ19</f>
        <v>78300</v>
      </c>
      <c r="CR19" s="284">
        <f>'C завтраками| Bed and breakfast'!CR19</f>
        <v>78300</v>
      </c>
      <c r="CS19" s="284">
        <f>'C завтраками| Bed and breakfast'!CS19</f>
        <v>82300</v>
      </c>
      <c r="CT19" s="284">
        <f>'C завтраками| Bed and breakfast'!CT19</f>
        <v>82300</v>
      </c>
      <c r="CU19" s="284">
        <f>'C завтраками| Bed and breakfast'!CU19</f>
        <v>78300</v>
      </c>
      <c r="CV19" s="284">
        <f>'C завтраками| Bed and breakfast'!CV19</f>
        <v>80300</v>
      </c>
      <c r="CW19" s="284">
        <f>'C завтраками| Bed and breakfast'!CW19</f>
        <v>78300</v>
      </c>
      <c r="CX19" s="284">
        <f>'C завтраками| Bed and breakfast'!CX19</f>
        <v>78300</v>
      </c>
      <c r="CY19" s="284">
        <f>'C завтраками| Bed and breakfast'!CY19</f>
        <v>78300</v>
      </c>
      <c r="CZ19" s="284">
        <f>'C завтраками| Bed and breakfast'!CZ19</f>
        <v>82300</v>
      </c>
      <c r="DA19" s="284">
        <f>'C завтраками| Bed and breakfast'!DA19</f>
        <v>82300</v>
      </c>
      <c r="DB19" s="284">
        <f>'C завтраками| Bed and breakfast'!DB19</f>
        <v>87300</v>
      </c>
      <c r="DC19" s="284">
        <f>'C завтраками| Bed and breakfast'!DC19</f>
        <v>87300</v>
      </c>
      <c r="DD19" s="284">
        <f>'C завтраками| Bed and breakfast'!DD19</f>
        <v>87300</v>
      </c>
      <c r="DE19" s="284">
        <f>'C завтраками| Bed and breakfast'!DE19</f>
        <v>87300</v>
      </c>
      <c r="DF19" s="284">
        <f>'C завтраками| Bed and breakfast'!DF19</f>
        <v>87300</v>
      </c>
      <c r="DG19" s="284">
        <f>'C завтраками| Bed and breakfast'!DG19</f>
        <v>93300</v>
      </c>
      <c r="DH19" s="284">
        <f>'C завтраками| Bed and breakfast'!DH19</f>
        <v>93300</v>
      </c>
      <c r="DI19" s="284">
        <f>'C завтраками| Bed and breakfast'!DI19</f>
        <v>90300</v>
      </c>
      <c r="DJ19" s="284">
        <f>'C завтраками| Bed and breakfast'!DJ19</f>
        <v>93300</v>
      </c>
      <c r="DK19" s="284">
        <f>'C завтраками| Bed and breakfast'!DK19</f>
        <v>90300</v>
      </c>
      <c r="DL19" s="284">
        <f>'C завтраками| Bed and breakfast'!DL19</f>
        <v>93300</v>
      </c>
      <c r="DM19" s="284">
        <f>'C завтраками| Bed and breakfast'!DM19</f>
        <v>90300</v>
      </c>
      <c r="DN19" s="284">
        <f>'C завтраками| Bed and breakfast'!DN19</f>
        <v>90300</v>
      </c>
      <c r="DO19" s="284">
        <f>'C завтраками| Bed and breakfast'!DO19</f>
        <v>84800</v>
      </c>
      <c r="DP19" s="284">
        <f>'C завтраками| Bed and breakfast'!DP19</f>
        <v>78300</v>
      </c>
      <c r="DQ19" s="284">
        <f>'C завтраками| Bed and breakfast'!DQ19</f>
        <v>78300</v>
      </c>
      <c r="DR19" s="284">
        <f>'C завтраками| Bed and breakfast'!DR19</f>
        <v>78300</v>
      </c>
      <c r="DS19" s="284">
        <f>'C завтраками| Bed and breakfast'!DS19</f>
        <v>76300</v>
      </c>
      <c r="DT19" s="284">
        <f>'C завтраками| Bed and breakfast'!DT19</f>
        <v>73300</v>
      </c>
      <c r="DU19" s="284">
        <f>'C завтраками| Bed and breakfast'!DU19</f>
        <v>74800</v>
      </c>
      <c r="DV19" s="284">
        <f>'C завтраками| Bed and breakfast'!DV19</f>
        <v>74800</v>
      </c>
      <c r="DW19" s="284">
        <f>'C завтраками| Bed and breakfast'!DW19</f>
        <v>74800</v>
      </c>
      <c r="DX19" s="284">
        <f>'C завтраками| Bed and breakfast'!DX19</f>
        <v>65800</v>
      </c>
      <c r="DY19" s="284">
        <f>'C завтраками| Bed and breakfast'!DY19</f>
        <v>65800</v>
      </c>
      <c r="DZ19" s="284">
        <f>'C завтраками| Bed and breakfast'!DZ19</f>
        <v>65800</v>
      </c>
      <c r="EA19" s="284">
        <f>'C завтраками| Bed and breakfast'!EA19</f>
        <v>65800</v>
      </c>
      <c r="EB19" s="284">
        <f>'C завтраками| Bed and breakfast'!EB19</f>
        <v>65800</v>
      </c>
      <c r="EC19" s="284">
        <f>'C завтраками| Bed and breakfast'!EC19</f>
        <v>65800</v>
      </c>
      <c r="ED19" s="284">
        <f>'C завтраками| Bed and breakfast'!ED19</f>
        <v>65800</v>
      </c>
      <c r="EE19" s="284">
        <f>'C завтраками| Bed and breakfast'!EE19</f>
        <v>65800</v>
      </c>
      <c r="EF19" s="284">
        <f>'C завтраками| Bed and breakfast'!EF19</f>
        <v>65800</v>
      </c>
      <c r="EG19" s="284">
        <f>'C завтраками| Bed and breakfast'!EG19</f>
        <v>65800</v>
      </c>
      <c r="EH19" s="284">
        <f>'C завтраками| Bed and breakfast'!EH19</f>
        <v>65800</v>
      </c>
      <c r="EI19" s="284">
        <f>'C завтраками| Bed and breakfast'!EI19</f>
        <v>65800</v>
      </c>
      <c r="EJ19" s="284">
        <f>'C завтраками| Bed and breakfast'!EJ19</f>
        <v>65800</v>
      </c>
      <c r="EK19" s="284">
        <f>'C завтраками| Bed and breakfast'!EK19</f>
        <v>64300</v>
      </c>
      <c r="EL19" s="284">
        <f>'C завтраками| Bed and breakfast'!EL19</f>
        <v>64300</v>
      </c>
      <c r="EM19" s="284">
        <f>'C завтраками| Bed and breakfast'!EM19</f>
        <v>64300</v>
      </c>
      <c r="EN19" s="284">
        <f>'C завтраками| Bed and breakfast'!EN19</f>
        <v>64300</v>
      </c>
      <c r="EO19" s="284">
        <f>'C завтраками| Bed and breakfast'!EO19</f>
        <v>64300</v>
      </c>
      <c r="EP19" s="284">
        <f>'C завтраками| Bed and breakfast'!EP19</f>
        <v>64300</v>
      </c>
      <c r="EQ19" s="284">
        <f>'C завтраками| Bed and breakfast'!EQ19</f>
        <v>64300</v>
      </c>
      <c r="ER19" s="284">
        <f>'C завтраками| Bed and breakfast'!ER19</f>
        <v>64300</v>
      </c>
      <c r="ES19" s="284">
        <f>'C завтраками| Bed and breakfast'!ES19</f>
        <v>64300</v>
      </c>
      <c r="ET19" s="284">
        <f>'C завтраками| Bed and breakfast'!ET19</f>
        <v>64300</v>
      </c>
    </row>
    <row r="20" spans="1:150" s="93" customFormat="1" ht="10.35" customHeight="1" x14ac:dyDescent="0.2">
      <c r="A20" s="86" t="s">
        <v>137</v>
      </c>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row>
    <row r="21" spans="1:150" s="93" customFormat="1" ht="9.6" customHeight="1" x14ac:dyDescent="0.2">
      <c r="A21" s="87" t="s">
        <v>67</v>
      </c>
      <c r="B21" s="284">
        <f>'C завтраками| Bed and breakfast'!B21</f>
        <v>73600</v>
      </c>
      <c r="C21" s="284">
        <f>'C завтраками| Bed and breakfast'!C21</f>
        <v>73600</v>
      </c>
      <c r="D21" s="284">
        <f>'C завтраками| Bed and breakfast'!D21</f>
        <v>73600</v>
      </c>
      <c r="E21" s="284">
        <f>'C завтраками| Bed and breakfast'!E21</f>
        <v>71200</v>
      </c>
      <c r="F21" s="284">
        <f>'C завтраками| Bed and breakfast'!F21</f>
        <v>66900</v>
      </c>
      <c r="G21" s="284">
        <f>'C завтраками| Bed and breakfast'!G21</f>
        <v>67600</v>
      </c>
      <c r="H21" s="284">
        <f>'C завтраками| Bed and breakfast'!H21</f>
        <v>66900</v>
      </c>
      <c r="I21" s="284">
        <f>'C завтраками| Bed and breakfast'!I21</f>
        <v>68800</v>
      </c>
      <c r="J21" s="284">
        <f>'C завтраками| Bed and breakfast'!J21</f>
        <v>68800</v>
      </c>
      <c r="K21" s="284">
        <f>'C завтраками| Bed and breakfast'!K21</f>
        <v>65500</v>
      </c>
      <c r="L21" s="284">
        <f>'C завтраками| Bed and breakfast'!L21</f>
        <v>65500</v>
      </c>
      <c r="M21" s="284">
        <f>'C завтраками| Bed and breakfast'!M21</f>
        <v>65500</v>
      </c>
      <c r="N21" s="284">
        <f>'C завтраками| Bed and breakfast'!N21</f>
        <v>66200</v>
      </c>
      <c r="O21" s="284">
        <f>'C завтраками| Bed and breakfast'!O21</f>
        <v>65500</v>
      </c>
      <c r="P21" s="284">
        <f>'C завтраками| Bed and breakfast'!P21</f>
        <v>66200</v>
      </c>
      <c r="Q21" s="284">
        <f>'C завтраками| Bed and breakfast'!Q21</f>
        <v>66200</v>
      </c>
      <c r="R21" s="284">
        <f>'C завтраками| Bed and breakfast'!R21</f>
        <v>66900</v>
      </c>
      <c r="S21" s="284">
        <f>'C завтраками| Bed and breakfast'!S21</f>
        <v>67600</v>
      </c>
      <c r="T21" s="284">
        <f>'C завтраками| Bed and breakfast'!T21</f>
        <v>67600</v>
      </c>
      <c r="U21" s="284">
        <f>'C завтраками| Bed and breakfast'!U21</f>
        <v>68800</v>
      </c>
      <c r="V21" s="284">
        <f>'C завтраками| Bed and breakfast'!V21</f>
        <v>68800</v>
      </c>
      <c r="W21" s="284">
        <f>'C завтраками| Bed and breakfast'!W21</f>
        <v>66900</v>
      </c>
      <c r="X21" s="284">
        <f>'C завтраками| Bed and breakfast'!X21</f>
        <v>66900</v>
      </c>
      <c r="Y21" s="284">
        <f>'C завтраками| Bed and breakfast'!Y21</f>
        <v>65500</v>
      </c>
      <c r="Z21" s="284">
        <f>'C завтраками| Bed and breakfast'!Z21</f>
        <v>65500</v>
      </c>
      <c r="AA21" s="284">
        <f>'C завтраками| Bed and breakfast'!AA21</f>
        <v>65500</v>
      </c>
      <c r="AB21" s="284">
        <f>'C завтраками| Bed and breakfast'!AB21</f>
        <v>65500</v>
      </c>
      <c r="AC21" s="284">
        <f>'C завтраками| Bed and breakfast'!AC21</f>
        <v>65500</v>
      </c>
      <c r="AD21" s="284">
        <f>'C завтраками| Bed and breakfast'!AD21</f>
        <v>66200</v>
      </c>
      <c r="AE21" s="284">
        <f>'C завтраками| Bed and breakfast'!AE21</f>
        <v>66200</v>
      </c>
      <c r="AF21" s="284">
        <f>'C завтраками| Bed and breakfast'!AF21</f>
        <v>65500</v>
      </c>
      <c r="AG21" s="284">
        <f>'C завтраками| Bed and breakfast'!AG21</f>
        <v>82500</v>
      </c>
      <c r="AH21" s="284">
        <f>'C завтраками| Bed and breakfast'!AH21</f>
        <v>82500</v>
      </c>
      <c r="AI21" s="284">
        <f>'C завтраками| Bed and breakfast'!AI21</f>
        <v>82500</v>
      </c>
      <c r="AJ21" s="284">
        <f>'C завтраками| Bed and breakfast'!AJ21</f>
        <v>82500</v>
      </c>
      <c r="AK21" s="284">
        <f>'C завтраками| Bed and breakfast'!AK21</f>
        <v>82500</v>
      </c>
      <c r="AL21" s="284">
        <f>'C завтраками| Bed and breakfast'!AL21</f>
        <v>82500</v>
      </c>
      <c r="AM21" s="284">
        <f>'C завтраками| Bed and breakfast'!AM21</f>
        <v>80700</v>
      </c>
      <c r="AN21" s="284">
        <f>'C завтраками| Bed and breakfast'!AN21</f>
        <v>80700</v>
      </c>
      <c r="AO21" s="284">
        <f>'C завтраками| Bed and breakfast'!AO21</f>
        <v>80700</v>
      </c>
      <c r="AP21" s="284">
        <f>'C завтраками| Bed and breakfast'!AP21</f>
        <v>80700</v>
      </c>
      <c r="AQ21" s="284">
        <f>'C завтраками| Bed and breakfast'!AQ21</f>
        <v>85000</v>
      </c>
      <c r="AR21" s="284">
        <f>'C завтраками| Bed and breakfast'!AR21</f>
        <v>86600</v>
      </c>
      <c r="AS21" s="284">
        <f>'C завтраками| Bed and breakfast'!AS21</f>
        <v>86600</v>
      </c>
      <c r="AT21" s="284">
        <f>'C завтраками| Bed and breakfast'!AT21</f>
        <v>83400</v>
      </c>
      <c r="AU21" s="284">
        <f>'C завтраками| Bed and breakfast'!AU21</f>
        <v>85000</v>
      </c>
      <c r="AV21" s="284">
        <f>'C завтраками| Bed and breakfast'!AV21</f>
        <v>85000</v>
      </c>
      <c r="AW21" s="284">
        <f>'C завтраками| Bed and breakfast'!AW21</f>
        <v>86600</v>
      </c>
      <c r="AX21" s="284">
        <f>'C завтраками| Bed and breakfast'!AX21</f>
        <v>86600</v>
      </c>
      <c r="AY21" s="284">
        <f>'C завтраками| Bed and breakfast'!AY21</f>
        <v>86600</v>
      </c>
      <c r="AZ21" s="284">
        <f>'C завтраками| Bed and breakfast'!AZ21</f>
        <v>89800</v>
      </c>
      <c r="BA21" s="284">
        <f>'C завтраками| Bed and breakfast'!BA21</f>
        <v>89800</v>
      </c>
      <c r="BB21" s="284">
        <f>'C завтраками| Bed and breakfast'!BB21</f>
        <v>91400</v>
      </c>
      <c r="BC21" s="284">
        <f>'C завтраками| Bed and breakfast'!BC21</f>
        <v>91400</v>
      </c>
      <c r="BD21" s="284">
        <f>'C завтраками| Bed and breakfast'!BD21</f>
        <v>91400</v>
      </c>
      <c r="BE21" s="284">
        <f>'C завтраками| Bed and breakfast'!BE21</f>
        <v>88200</v>
      </c>
      <c r="BF21" s="284">
        <f>'C завтраками| Bed and breakfast'!BF21</f>
        <v>147700</v>
      </c>
      <c r="BG21" s="284">
        <f>'C завтраками| Bed and breakfast'!BG21</f>
        <v>171200</v>
      </c>
      <c r="BH21" s="284">
        <f>'C завтраками| Bed and breakfast'!BH21</f>
        <v>193700</v>
      </c>
      <c r="BI21" s="284">
        <f>'C завтраками| Bed and breakfast'!BI21</f>
        <v>193700</v>
      </c>
      <c r="BJ21" s="284">
        <f>'C завтраками| Bed and breakfast'!BJ21</f>
        <v>188700</v>
      </c>
      <c r="BK21" s="284">
        <f>'C завтраками| Bed and breakfast'!BK21</f>
        <v>193700</v>
      </c>
      <c r="BL21" s="284">
        <f>'C завтраками| Bed and breakfast'!BL21</f>
        <v>188700</v>
      </c>
      <c r="BM21" s="284">
        <f>'C завтраками| Bed and breakfast'!BM21</f>
        <v>175200</v>
      </c>
      <c r="BN21" s="284">
        <f>'C завтраками| Bed and breakfast'!BN21</f>
        <v>175200</v>
      </c>
      <c r="BO21" s="284">
        <f>'C завтраками| Bed and breakfast'!BO21</f>
        <v>175200</v>
      </c>
      <c r="BP21" s="284">
        <f>'C завтраками| Bed and breakfast'!BP21</f>
        <v>167200</v>
      </c>
      <c r="BQ21" s="284">
        <f>'C завтраками| Bed and breakfast'!BQ21</f>
        <v>106800</v>
      </c>
      <c r="BR21" s="284">
        <f>'C завтраками| Bed and breakfast'!BR21</f>
        <v>101800</v>
      </c>
      <c r="BS21" s="284">
        <f>'C завтраками| Bed and breakfast'!BS21</f>
        <v>99800</v>
      </c>
      <c r="BT21" s="284">
        <f>'C завтраками| Bed and breakfast'!BT21</f>
        <v>99800</v>
      </c>
      <c r="BU21" s="284">
        <f>'C завтраками| Bed and breakfast'!BU21</f>
        <v>99800</v>
      </c>
      <c r="BV21" s="284">
        <f>'C завтраками| Bed and breakfast'!BV21</f>
        <v>101800</v>
      </c>
      <c r="BW21" s="284">
        <f>'C завтраками| Bed and breakfast'!BW21</f>
        <v>101800</v>
      </c>
      <c r="BX21" s="284">
        <f>'C завтраками| Bed and breakfast'!BX21</f>
        <v>101800</v>
      </c>
      <c r="BY21" s="284">
        <f>'C завтраками| Bed and breakfast'!BY21</f>
        <v>99800</v>
      </c>
      <c r="BZ21" s="284">
        <f>'C завтраками| Bed and breakfast'!BZ21</f>
        <v>99800</v>
      </c>
      <c r="CA21" s="284">
        <f>'C завтраками| Bed and breakfast'!CA21</f>
        <v>99800</v>
      </c>
      <c r="CB21" s="284">
        <f>'C завтраками| Bed and breakfast'!CB21</f>
        <v>99800</v>
      </c>
      <c r="CC21" s="284">
        <f>'C завтраками| Bed and breakfast'!CC21</f>
        <v>99800</v>
      </c>
      <c r="CD21" s="284">
        <f>'C завтраками| Bed and breakfast'!CD21</f>
        <v>99800</v>
      </c>
      <c r="CE21" s="284">
        <f>'C завтраками| Bed and breakfast'!CE21</f>
        <v>99800</v>
      </c>
      <c r="CF21" s="284">
        <f>'C завтраками| Bed and breakfast'!CF21</f>
        <v>101800</v>
      </c>
      <c r="CG21" s="284">
        <f>'C завтраками| Bed and breakfast'!CG21</f>
        <v>101800</v>
      </c>
      <c r="CH21" s="284">
        <f>'C завтраками| Bed and breakfast'!CH21</f>
        <v>104300</v>
      </c>
      <c r="CI21" s="284">
        <f>'C завтраками| Bed and breakfast'!CI21</f>
        <v>104300</v>
      </c>
      <c r="CJ21" s="284">
        <f>'C завтраками| Bed and breakfast'!CJ21</f>
        <v>104300</v>
      </c>
      <c r="CK21" s="284">
        <f>'C завтраками| Bed and breakfast'!CK21</f>
        <v>104300</v>
      </c>
      <c r="CL21" s="284">
        <f>'C завтраками| Bed and breakfast'!CL21</f>
        <v>104300</v>
      </c>
      <c r="CM21" s="284">
        <f>'C завтраками| Bed and breakfast'!CM21</f>
        <v>104300</v>
      </c>
      <c r="CN21" s="284">
        <f>'C завтраками| Bed and breakfast'!CN21</f>
        <v>110300</v>
      </c>
      <c r="CO21" s="284">
        <f>'C завтраками| Bed and breakfast'!CO21</f>
        <v>108300</v>
      </c>
      <c r="CP21" s="284">
        <f>'C завтраками| Bed and breakfast'!CP21</f>
        <v>108300</v>
      </c>
      <c r="CQ21" s="284">
        <f>'C завтраками| Bed and breakfast'!CQ21</f>
        <v>108300</v>
      </c>
      <c r="CR21" s="284">
        <f>'C завтраками| Bed and breakfast'!CR21</f>
        <v>108300</v>
      </c>
      <c r="CS21" s="284">
        <f>'C завтраками| Bed and breakfast'!CS21</f>
        <v>112300</v>
      </c>
      <c r="CT21" s="284">
        <f>'C завтраками| Bed and breakfast'!CT21</f>
        <v>112300</v>
      </c>
      <c r="CU21" s="284">
        <f>'C завтраками| Bed and breakfast'!CU21</f>
        <v>108300</v>
      </c>
      <c r="CV21" s="284">
        <f>'C завтраками| Bed and breakfast'!CV21</f>
        <v>110300</v>
      </c>
      <c r="CW21" s="284">
        <f>'C завтраками| Bed and breakfast'!CW21</f>
        <v>108300</v>
      </c>
      <c r="CX21" s="284">
        <f>'C завтраками| Bed and breakfast'!CX21</f>
        <v>108300</v>
      </c>
      <c r="CY21" s="284">
        <f>'C завтраками| Bed and breakfast'!CY21</f>
        <v>108300</v>
      </c>
      <c r="CZ21" s="284">
        <f>'C завтраками| Bed and breakfast'!CZ21</f>
        <v>112300</v>
      </c>
      <c r="DA21" s="284">
        <f>'C завтраками| Bed and breakfast'!DA21</f>
        <v>112300</v>
      </c>
      <c r="DB21" s="284">
        <f>'C завтраками| Bed and breakfast'!DB21</f>
        <v>117300</v>
      </c>
      <c r="DC21" s="284">
        <f>'C завтраками| Bed and breakfast'!DC21</f>
        <v>117300</v>
      </c>
      <c r="DD21" s="284">
        <f>'C завтраками| Bed and breakfast'!DD21</f>
        <v>117300</v>
      </c>
      <c r="DE21" s="284">
        <f>'C завтраками| Bed and breakfast'!DE21</f>
        <v>117300</v>
      </c>
      <c r="DF21" s="284">
        <f>'C завтраками| Bed and breakfast'!DF21</f>
        <v>117300</v>
      </c>
      <c r="DG21" s="284">
        <f>'C завтраками| Bed and breakfast'!DG21</f>
        <v>123300</v>
      </c>
      <c r="DH21" s="284">
        <f>'C завтраками| Bed and breakfast'!DH21</f>
        <v>123300</v>
      </c>
      <c r="DI21" s="284">
        <f>'C завтраками| Bed and breakfast'!DI21</f>
        <v>120300</v>
      </c>
      <c r="DJ21" s="284">
        <f>'C завтраками| Bed and breakfast'!DJ21</f>
        <v>123300</v>
      </c>
      <c r="DK21" s="284">
        <f>'C завтраками| Bed and breakfast'!DK21</f>
        <v>120300</v>
      </c>
      <c r="DL21" s="284">
        <f>'C завтраками| Bed and breakfast'!DL21</f>
        <v>123300</v>
      </c>
      <c r="DM21" s="284">
        <f>'C завтраками| Bed and breakfast'!DM21</f>
        <v>120300</v>
      </c>
      <c r="DN21" s="284">
        <f>'C завтраками| Bed and breakfast'!DN21</f>
        <v>120300</v>
      </c>
      <c r="DO21" s="284">
        <f>'C завтраками| Bed and breakfast'!DO21</f>
        <v>114800</v>
      </c>
      <c r="DP21" s="284">
        <f>'C завтраками| Bed and breakfast'!DP21</f>
        <v>108300</v>
      </c>
      <c r="DQ21" s="284">
        <f>'C завтраками| Bed and breakfast'!DQ21</f>
        <v>108300</v>
      </c>
      <c r="DR21" s="284">
        <f>'C завтраками| Bed and breakfast'!DR21</f>
        <v>108300</v>
      </c>
      <c r="DS21" s="284">
        <f>'C завтраками| Bed and breakfast'!DS21</f>
        <v>106300</v>
      </c>
      <c r="DT21" s="284">
        <f>'C завтраками| Bed and breakfast'!DT21</f>
        <v>103300</v>
      </c>
      <c r="DU21" s="284">
        <f>'C завтраками| Bed and breakfast'!DU21</f>
        <v>104800</v>
      </c>
      <c r="DV21" s="284">
        <f>'C завтраками| Bed and breakfast'!DV21</f>
        <v>104800</v>
      </c>
      <c r="DW21" s="284">
        <f>'C завтраками| Bed and breakfast'!DW21</f>
        <v>104800</v>
      </c>
      <c r="DX21" s="284">
        <f>'C завтраками| Bed and breakfast'!DX21</f>
        <v>95800</v>
      </c>
      <c r="DY21" s="284">
        <f>'C завтраками| Bed and breakfast'!DY21</f>
        <v>95800</v>
      </c>
      <c r="DZ21" s="284">
        <f>'C завтраками| Bed and breakfast'!DZ21</f>
        <v>95800</v>
      </c>
      <c r="EA21" s="284">
        <f>'C завтраками| Bed and breakfast'!EA21</f>
        <v>95800</v>
      </c>
      <c r="EB21" s="284">
        <f>'C завтраками| Bed and breakfast'!EB21</f>
        <v>95800</v>
      </c>
      <c r="EC21" s="284">
        <f>'C завтраками| Bed and breakfast'!EC21</f>
        <v>95800</v>
      </c>
      <c r="ED21" s="284">
        <f>'C завтраками| Bed and breakfast'!ED21</f>
        <v>95800</v>
      </c>
      <c r="EE21" s="284">
        <f>'C завтраками| Bed and breakfast'!EE21</f>
        <v>95800</v>
      </c>
      <c r="EF21" s="284">
        <f>'C завтраками| Bed and breakfast'!EF21</f>
        <v>95800</v>
      </c>
      <c r="EG21" s="284">
        <f>'C завтраками| Bed and breakfast'!EG21</f>
        <v>95800</v>
      </c>
      <c r="EH21" s="284">
        <f>'C завтраками| Bed and breakfast'!EH21</f>
        <v>95800</v>
      </c>
      <c r="EI21" s="284">
        <f>'C завтраками| Bed and breakfast'!EI21</f>
        <v>95800</v>
      </c>
      <c r="EJ21" s="284">
        <f>'C завтраками| Bed and breakfast'!EJ21</f>
        <v>95800</v>
      </c>
      <c r="EK21" s="284">
        <f>'C завтраками| Bed and breakfast'!EK21</f>
        <v>94300</v>
      </c>
      <c r="EL21" s="284">
        <f>'C завтраками| Bed and breakfast'!EL21</f>
        <v>94300</v>
      </c>
      <c r="EM21" s="284">
        <f>'C завтраками| Bed and breakfast'!EM21</f>
        <v>94300</v>
      </c>
      <c r="EN21" s="284">
        <f>'C завтраками| Bed and breakfast'!EN21</f>
        <v>94300</v>
      </c>
      <c r="EO21" s="284">
        <f>'C завтраками| Bed and breakfast'!EO21</f>
        <v>94300</v>
      </c>
      <c r="EP21" s="284">
        <f>'C завтраками| Bed and breakfast'!EP21</f>
        <v>94300</v>
      </c>
      <c r="EQ21" s="284">
        <f>'C завтраками| Bed and breakfast'!EQ21</f>
        <v>94300</v>
      </c>
      <c r="ER21" s="284">
        <f>'C завтраками| Bed and breakfast'!ER21</f>
        <v>94300</v>
      </c>
      <c r="ES21" s="284">
        <f>'C завтраками| Bed and breakfast'!ES21</f>
        <v>94300</v>
      </c>
      <c r="ET21" s="284">
        <f>'C завтраками| Bed and breakfast'!ET21</f>
        <v>94300</v>
      </c>
    </row>
    <row r="22" spans="1:150" s="93" customFormat="1" ht="15.75" customHeight="1" x14ac:dyDescent="0.2">
      <c r="A22" s="147"/>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row>
    <row r="23" spans="1:150" ht="9.6" customHeight="1" x14ac:dyDescent="0.2">
      <c r="B23" s="286"/>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286"/>
      <c r="BO23" s="286"/>
      <c r="BP23" s="286"/>
      <c r="BQ23" s="286"/>
      <c r="BR23" s="286"/>
      <c r="BS23" s="286"/>
      <c r="BT23" s="286"/>
      <c r="BU23" s="286"/>
      <c r="BV23" s="286"/>
      <c r="BW23" s="286"/>
      <c r="BX23" s="286"/>
      <c r="BY23" s="286"/>
      <c r="BZ23" s="286"/>
      <c r="CA23" s="286"/>
      <c r="CB23" s="286"/>
      <c r="CC23" s="286"/>
      <c r="CD23" s="286"/>
      <c r="CE23" s="286"/>
      <c r="CF23" s="286"/>
      <c r="CG23" s="286"/>
      <c r="CH23" s="286"/>
      <c r="CI23" s="286"/>
      <c r="CJ23" s="286"/>
      <c r="CK23" s="286"/>
      <c r="CL23" s="286"/>
      <c r="CM23" s="286"/>
      <c r="CN23" s="286"/>
      <c r="CO23" s="286"/>
      <c r="CP23" s="286"/>
      <c r="CQ23" s="286"/>
      <c r="CR23" s="286"/>
      <c r="CS23" s="286"/>
      <c r="CT23" s="286"/>
      <c r="CU23" s="286"/>
      <c r="CV23" s="286"/>
      <c r="CW23" s="286"/>
      <c r="CX23" s="286"/>
      <c r="CY23" s="286"/>
      <c r="CZ23" s="286"/>
      <c r="DA23" s="286"/>
      <c r="DB23" s="286"/>
      <c r="DC23" s="286"/>
      <c r="DD23" s="286"/>
      <c r="DE23" s="286"/>
      <c r="DF23" s="286"/>
      <c r="DG23" s="286"/>
      <c r="DH23" s="286"/>
      <c r="DI23" s="286"/>
      <c r="DJ23" s="286"/>
      <c r="DK23" s="286"/>
      <c r="DL23" s="286"/>
      <c r="DM23" s="286"/>
      <c r="DN23" s="286"/>
      <c r="DO23" s="286"/>
      <c r="DP23" s="286"/>
      <c r="DQ23" s="286"/>
      <c r="DR23" s="286"/>
      <c r="DS23" s="286"/>
      <c r="DT23" s="286"/>
      <c r="DU23" s="286"/>
      <c r="DV23" s="286"/>
      <c r="DW23" s="286"/>
      <c r="DX23" s="286"/>
      <c r="DY23" s="286"/>
      <c r="DZ23" s="286"/>
      <c r="EA23" s="286"/>
      <c r="EB23" s="286"/>
      <c r="EC23" s="286"/>
      <c r="ED23" s="286"/>
      <c r="EE23" s="286"/>
      <c r="EF23" s="286"/>
      <c r="EG23" s="286"/>
      <c r="EH23" s="286"/>
      <c r="EI23" s="286"/>
      <c r="EJ23" s="286"/>
      <c r="EK23" s="286"/>
      <c r="EL23" s="286"/>
      <c r="EM23" s="286"/>
      <c r="EN23" s="286"/>
      <c r="EO23" s="286"/>
      <c r="EP23" s="286"/>
      <c r="EQ23" s="286"/>
      <c r="ER23" s="286"/>
      <c r="ES23" s="286"/>
      <c r="ET23" s="286"/>
    </row>
    <row r="24" spans="1:150" ht="12.6" customHeight="1" x14ac:dyDescent="0.2">
      <c r="A24" s="146" t="s">
        <v>159</v>
      </c>
      <c r="B24" s="288">
        <f t="shared" ref="B24:BL24" si="0">B4</f>
        <v>45961</v>
      </c>
      <c r="C24" s="288">
        <f t="shared" si="0"/>
        <v>45962</v>
      </c>
      <c r="D24" s="288">
        <f t="shared" si="0"/>
        <v>45963</v>
      </c>
      <c r="E24" s="288">
        <f t="shared" si="0"/>
        <v>45964</v>
      </c>
      <c r="F24" s="288">
        <f t="shared" si="0"/>
        <v>45965</v>
      </c>
      <c r="G24" s="288">
        <f t="shared" si="0"/>
        <v>45966</v>
      </c>
      <c r="H24" s="288">
        <f t="shared" si="0"/>
        <v>45967</v>
      </c>
      <c r="I24" s="288">
        <f t="shared" si="0"/>
        <v>45968</v>
      </c>
      <c r="J24" s="288">
        <f t="shared" si="0"/>
        <v>45969</v>
      </c>
      <c r="K24" s="288">
        <f t="shared" si="0"/>
        <v>45970</v>
      </c>
      <c r="L24" s="288">
        <f t="shared" si="0"/>
        <v>45971</v>
      </c>
      <c r="M24" s="288">
        <f t="shared" si="0"/>
        <v>45972</v>
      </c>
      <c r="N24" s="288">
        <f t="shared" si="0"/>
        <v>45973</v>
      </c>
      <c r="O24" s="288">
        <f t="shared" si="0"/>
        <v>45974</v>
      </c>
      <c r="P24" s="288">
        <f t="shared" si="0"/>
        <v>45975</v>
      </c>
      <c r="Q24" s="288">
        <f t="shared" si="0"/>
        <v>45976</v>
      </c>
      <c r="R24" s="288">
        <f t="shared" si="0"/>
        <v>45977</v>
      </c>
      <c r="S24" s="288">
        <f t="shared" si="0"/>
        <v>45978</v>
      </c>
      <c r="T24" s="288">
        <f t="shared" si="0"/>
        <v>45979</v>
      </c>
      <c r="U24" s="288">
        <f t="shared" si="0"/>
        <v>45980</v>
      </c>
      <c r="V24" s="288">
        <f t="shared" si="0"/>
        <v>45981</v>
      </c>
      <c r="W24" s="288">
        <f t="shared" si="0"/>
        <v>45982</v>
      </c>
      <c r="X24" s="288">
        <f t="shared" si="0"/>
        <v>45983</v>
      </c>
      <c r="Y24" s="288">
        <f t="shared" si="0"/>
        <v>45984</v>
      </c>
      <c r="Z24" s="288">
        <f t="shared" si="0"/>
        <v>45985</v>
      </c>
      <c r="AA24" s="288">
        <f t="shared" si="0"/>
        <v>45986</v>
      </c>
      <c r="AB24" s="288">
        <f t="shared" si="0"/>
        <v>45987</v>
      </c>
      <c r="AC24" s="288">
        <f t="shared" si="0"/>
        <v>45988</v>
      </c>
      <c r="AD24" s="288">
        <f t="shared" si="0"/>
        <v>45989</v>
      </c>
      <c r="AE24" s="288">
        <f t="shared" si="0"/>
        <v>45990</v>
      </c>
      <c r="AF24" s="288">
        <f t="shared" si="0"/>
        <v>45991</v>
      </c>
      <c r="AG24" s="288">
        <f t="shared" si="0"/>
        <v>45992</v>
      </c>
      <c r="AH24" s="288">
        <f t="shared" si="0"/>
        <v>45993</v>
      </c>
      <c r="AI24" s="288">
        <f t="shared" si="0"/>
        <v>45994</v>
      </c>
      <c r="AJ24" s="288">
        <f t="shared" si="0"/>
        <v>45995</v>
      </c>
      <c r="AK24" s="288">
        <f t="shared" si="0"/>
        <v>45996</v>
      </c>
      <c r="AL24" s="288">
        <f t="shared" si="0"/>
        <v>45997</v>
      </c>
      <c r="AM24" s="288">
        <f t="shared" si="0"/>
        <v>45998</v>
      </c>
      <c r="AN24" s="288">
        <f t="shared" si="0"/>
        <v>45999</v>
      </c>
      <c r="AO24" s="288">
        <f t="shared" si="0"/>
        <v>46000</v>
      </c>
      <c r="AP24" s="288">
        <f t="shared" si="0"/>
        <v>46001</v>
      </c>
      <c r="AQ24" s="288">
        <f t="shared" si="0"/>
        <v>46002</v>
      </c>
      <c r="AR24" s="288">
        <f t="shared" si="0"/>
        <v>46003</v>
      </c>
      <c r="AS24" s="288">
        <f t="shared" si="0"/>
        <v>46004</v>
      </c>
      <c r="AT24" s="288">
        <f t="shared" si="0"/>
        <v>46005</v>
      </c>
      <c r="AU24" s="288">
        <f t="shared" si="0"/>
        <v>46006</v>
      </c>
      <c r="AV24" s="288">
        <f t="shared" si="0"/>
        <v>46010</v>
      </c>
      <c r="AW24" s="288">
        <f t="shared" si="0"/>
        <v>46011</v>
      </c>
      <c r="AX24" s="288">
        <f t="shared" si="0"/>
        <v>46012</v>
      </c>
      <c r="AY24" s="288">
        <f t="shared" si="0"/>
        <v>46013</v>
      </c>
      <c r="AZ24" s="288">
        <f t="shared" si="0"/>
        <v>46014</v>
      </c>
      <c r="BA24" s="288">
        <f t="shared" si="0"/>
        <v>46015</v>
      </c>
      <c r="BB24" s="288">
        <f t="shared" si="0"/>
        <v>46016</v>
      </c>
      <c r="BC24" s="288">
        <f t="shared" si="0"/>
        <v>46017</v>
      </c>
      <c r="BD24" s="288">
        <f t="shared" si="0"/>
        <v>46018</v>
      </c>
      <c r="BE24" s="288">
        <f t="shared" si="0"/>
        <v>46019</v>
      </c>
      <c r="BF24" s="288">
        <f t="shared" si="0"/>
        <v>46020</v>
      </c>
      <c r="BG24" s="288">
        <f t="shared" si="0"/>
        <v>46021</v>
      </c>
      <c r="BH24" s="288">
        <f t="shared" si="0"/>
        <v>46022</v>
      </c>
      <c r="BI24" s="288">
        <f t="shared" si="0"/>
        <v>46023</v>
      </c>
      <c r="BJ24" s="288">
        <f t="shared" si="0"/>
        <v>46024</v>
      </c>
      <c r="BK24" s="288">
        <f t="shared" si="0"/>
        <v>46025</v>
      </c>
      <c r="BL24" s="288">
        <f t="shared" si="0"/>
        <v>46026</v>
      </c>
      <c r="BM24" s="288">
        <f t="shared" ref="BM24:DX24" si="1">BM4</f>
        <v>46027</v>
      </c>
      <c r="BN24" s="288">
        <f t="shared" si="1"/>
        <v>46028</v>
      </c>
      <c r="BO24" s="288">
        <f t="shared" si="1"/>
        <v>46029</v>
      </c>
      <c r="BP24" s="288">
        <f t="shared" si="1"/>
        <v>46030</v>
      </c>
      <c r="BQ24" s="288">
        <f t="shared" si="1"/>
        <v>46031</v>
      </c>
      <c r="BR24" s="288">
        <f t="shared" si="1"/>
        <v>46032</v>
      </c>
      <c r="BS24" s="288">
        <f t="shared" si="1"/>
        <v>46033</v>
      </c>
      <c r="BT24" s="288">
        <f t="shared" si="1"/>
        <v>46034</v>
      </c>
      <c r="BU24" s="288">
        <f t="shared" si="1"/>
        <v>46035</v>
      </c>
      <c r="BV24" s="288">
        <f t="shared" si="1"/>
        <v>46036</v>
      </c>
      <c r="BW24" s="288">
        <f t="shared" si="1"/>
        <v>46037</v>
      </c>
      <c r="BX24" s="288">
        <f t="shared" si="1"/>
        <v>46038</v>
      </c>
      <c r="BY24" s="288">
        <f t="shared" si="1"/>
        <v>46039</v>
      </c>
      <c r="BZ24" s="288">
        <f t="shared" si="1"/>
        <v>46040</v>
      </c>
      <c r="CA24" s="288">
        <f t="shared" si="1"/>
        <v>46041</v>
      </c>
      <c r="CB24" s="288">
        <f t="shared" si="1"/>
        <v>46042</v>
      </c>
      <c r="CC24" s="288">
        <f t="shared" si="1"/>
        <v>46043</v>
      </c>
      <c r="CD24" s="288">
        <f t="shared" si="1"/>
        <v>46044</v>
      </c>
      <c r="CE24" s="288">
        <f t="shared" si="1"/>
        <v>46045</v>
      </c>
      <c r="CF24" s="288">
        <f t="shared" si="1"/>
        <v>46046</v>
      </c>
      <c r="CG24" s="288">
        <f t="shared" si="1"/>
        <v>46047</v>
      </c>
      <c r="CH24" s="288">
        <f t="shared" si="1"/>
        <v>46048</v>
      </c>
      <c r="CI24" s="288">
        <f t="shared" si="1"/>
        <v>46049</v>
      </c>
      <c r="CJ24" s="288">
        <f t="shared" si="1"/>
        <v>46050</v>
      </c>
      <c r="CK24" s="288">
        <f t="shared" si="1"/>
        <v>46051</v>
      </c>
      <c r="CL24" s="288">
        <f t="shared" si="1"/>
        <v>46052</v>
      </c>
      <c r="CM24" s="288">
        <f t="shared" si="1"/>
        <v>46053</v>
      </c>
      <c r="CN24" s="288">
        <f t="shared" si="1"/>
        <v>46054</v>
      </c>
      <c r="CO24" s="288">
        <f t="shared" si="1"/>
        <v>46055</v>
      </c>
      <c r="CP24" s="288">
        <f t="shared" si="1"/>
        <v>46056</v>
      </c>
      <c r="CQ24" s="288">
        <f t="shared" si="1"/>
        <v>46057</v>
      </c>
      <c r="CR24" s="288">
        <f t="shared" si="1"/>
        <v>46058</v>
      </c>
      <c r="CS24" s="288">
        <f t="shared" si="1"/>
        <v>46059</v>
      </c>
      <c r="CT24" s="288">
        <f t="shared" si="1"/>
        <v>46060</v>
      </c>
      <c r="CU24" s="288">
        <f t="shared" si="1"/>
        <v>46061</v>
      </c>
      <c r="CV24" s="288">
        <f t="shared" si="1"/>
        <v>46062</v>
      </c>
      <c r="CW24" s="288">
        <f t="shared" si="1"/>
        <v>46063</v>
      </c>
      <c r="CX24" s="288">
        <f t="shared" si="1"/>
        <v>46064</v>
      </c>
      <c r="CY24" s="288">
        <f t="shared" si="1"/>
        <v>46065</v>
      </c>
      <c r="CZ24" s="288">
        <f t="shared" si="1"/>
        <v>46066</v>
      </c>
      <c r="DA24" s="288">
        <f t="shared" si="1"/>
        <v>46067</v>
      </c>
      <c r="DB24" s="288">
        <f t="shared" si="1"/>
        <v>46068</v>
      </c>
      <c r="DC24" s="288">
        <f t="shared" si="1"/>
        <v>46069</v>
      </c>
      <c r="DD24" s="288">
        <f t="shared" si="1"/>
        <v>46070</v>
      </c>
      <c r="DE24" s="288">
        <f t="shared" si="1"/>
        <v>46071</v>
      </c>
      <c r="DF24" s="288">
        <f t="shared" si="1"/>
        <v>46072</v>
      </c>
      <c r="DG24" s="288">
        <f t="shared" si="1"/>
        <v>46073</v>
      </c>
      <c r="DH24" s="288">
        <f t="shared" si="1"/>
        <v>46074</v>
      </c>
      <c r="DI24" s="288">
        <f t="shared" si="1"/>
        <v>46075</v>
      </c>
      <c r="DJ24" s="288">
        <f t="shared" si="1"/>
        <v>46076</v>
      </c>
      <c r="DK24" s="288">
        <f t="shared" si="1"/>
        <v>46077</v>
      </c>
      <c r="DL24" s="288">
        <f t="shared" si="1"/>
        <v>46078</v>
      </c>
      <c r="DM24" s="288">
        <f t="shared" si="1"/>
        <v>46079</v>
      </c>
      <c r="DN24" s="288">
        <f t="shared" si="1"/>
        <v>46080</v>
      </c>
      <c r="DO24" s="288">
        <f t="shared" si="1"/>
        <v>46081</v>
      </c>
      <c r="DP24" s="288">
        <f t="shared" si="1"/>
        <v>46082</v>
      </c>
      <c r="DQ24" s="288">
        <f t="shared" si="1"/>
        <v>46083</v>
      </c>
      <c r="DR24" s="288">
        <f t="shared" si="1"/>
        <v>46084</v>
      </c>
      <c r="DS24" s="288">
        <f t="shared" si="1"/>
        <v>46085</v>
      </c>
      <c r="DT24" s="288">
        <f t="shared" si="1"/>
        <v>46086</v>
      </c>
      <c r="DU24" s="288">
        <f t="shared" si="1"/>
        <v>46087</v>
      </c>
      <c r="DV24" s="288">
        <f t="shared" si="1"/>
        <v>46088</v>
      </c>
      <c r="DW24" s="288">
        <f t="shared" si="1"/>
        <v>46089</v>
      </c>
      <c r="DX24" s="288">
        <f t="shared" si="1"/>
        <v>46090</v>
      </c>
      <c r="DY24" s="288">
        <f t="shared" ref="DY24:ET24" si="2">DY4</f>
        <v>46091</v>
      </c>
      <c r="DZ24" s="288">
        <f t="shared" si="2"/>
        <v>46092</v>
      </c>
      <c r="EA24" s="288">
        <f t="shared" si="2"/>
        <v>46093</v>
      </c>
      <c r="EB24" s="288">
        <f t="shared" si="2"/>
        <v>46094</v>
      </c>
      <c r="EC24" s="288">
        <f t="shared" si="2"/>
        <v>46095</v>
      </c>
      <c r="ED24" s="288">
        <f t="shared" si="2"/>
        <v>46096</v>
      </c>
      <c r="EE24" s="288">
        <f t="shared" si="2"/>
        <v>46097</v>
      </c>
      <c r="EF24" s="288">
        <f t="shared" si="2"/>
        <v>46098</v>
      </c>
      <c r="EG24" s="288">
        <f t="shared" si="2"/>
        <v>46099</v>
      </c>
      <c r="EH24" s="288">
        <f t="shared" si="2"/>
        <v>46100</v>
      </c>
      <c r="EI24" s="288">
        <f t="shared" si="2"/>
        <v>46101</v>
      </c>
      <c r="EJ24" s="288">
        <f t="shared" si="2"/>
        <v>46102</v>
      </c>
      <c r="EK24" s="288">
        <f t="shared" si="2"/>
        <v>46103</v>
      </c>
      <c r="EL24" s="288">
        <f t="shared" si="2"/>
        <v>46104</v>
      </c>
      <c r="EM24" s="288">
        <f t="shared" si="2"/>
        <v>46105</v>
      </c>
      <c r="EN24" s="288">
        <f t="shared" si="2"/>
        <v>46106</v>
      </c>
      <c r="EO24" s="288">
        <f t="shared" si="2"/>
        <v>46107</v>
      </c>
      <c r="EP24" s="288">
        <f t="shared" si="2"/>
        <v>46108</v>
      </c>
      <c r="EQ24" s="288">
        <f t="shared" si="2"/>
        <v>46109</v>
      </c>
      <c r="ER24" s="288">
        <f t="shared" si="2"/>
        <v>46110</v>
      </c>
      <c r="ES24" s="288">
        <f t="shared" si="2"/>
        <v>46111</v>
      </c>
      <c r="ET24" s="288">
        <f t="shared" si="2"/>
        <v>46112</v>
      </c>
    </row>
    <row r="25" spans="1:150" s="70" customFormat="1" ht="22.5" customHeight="1" x14ac:dyDescent="0.2">
      <c r="A25" s="67" t="s">
        <v>124</v>
      </c>
      <c r="B25" s="288">
        <f t="shared" ref="B25:BL25" si="3">B5</f>
        <v>45961</v>
      </c>
      <c r="C25" s="288">
        <f t="shared" si="3"/>
        <v>45962</v>
      </c>
      <c r="D25" s="288">
        <f t="shared" si="3"/>
        <v>45963</v>
      </c>
      <c r="E25" s="288">
        <f t="shared" si="3"/>
        <v>45964</v>
      </c>
      <c r="F25" s="288">
        <f t="shared" si="3"/>
        <v>45965</v>
      </c>
      <c r="G25" s="288">
        <f t="shared" si="3"/>
        <v>45966</v>
      </c>
      <c r="H25" s="288">
        <f t="shared" si="3"/>
        <v>45967</v>
      </c>
      <c r="I25" s="288">
        <f t="shared" si="3"/>
        <v>45968</v>
      </c>
      <c r="J25" s="288">
        <f t="shared" si="3"/>
        <v>45969</v>
      </c>
      <c r="K25" s="288">
        <f t="shared" si="3"/>
        <v>45970</v>
      </c>
      <c r="L25" s="288">
        <f t="shared" si="3"/>
        <v>45971</v>
      </c>
      <c r="M25" s="288">
        <f t="shared" si="3"/>
        <v>45972</v>
      </c>
      <c r="N25" s="288">
        <f t="shared" si="3"/>
        <v>45973</v>
      </c>
      <c r="O25" s="288">
        <f t="shared" si="3"/>
        <v>45974</v>
      </c>
      <c r="P25" s="288">
        <f t="shared" si="3"/>
        <v>45975</v>
      </c>
      <c r="Q25" s="288">
        <f t="shared" si="3"/>
        <v>45976</v>
      </c>
      <c r="R25" s="288">
        <f t="shared" si="3"/>
        <v>45977</v>
      </c>
      <c r="S25" s="288">
        <f t="shared" si="3"/>
        <v>45978</v>
      </c>
      <c r="T25" s="288">
        <f t="shared" si="3"/>
        <v>45979</v>
      </c>
      <c r="U25" s="288">
        <f t="shared" si="3"/>
        <v>45980</v>
      </c>
      <c r="V25" s="288">
        <f t="shared" si="3"/>
        <v>45981</v>
      </c>
      <c r="W25" s="288">
        <f t="shared" si="3"/>
        <v>45982</v>
      </c>
      <c r="X25" s="288">
        <f t="shared" si="3"/>
        <v>45983</v>
      </c>
      <c r="Y25" s="288">
        <f t="shared" si="3"/>
        <v>45984</v>
      </c>
      <c r="Z25" s="288">
        <f t="shared" si="3"/>
        <v>45985</v>
      </c>
      <c r="AA25" s="288">
        <f t="shared" si="3"/>
        <v>45986</v>
      </c>
      <c r="AB25" s="288">
        <f t="shared" si="3"/>
        <v>45987</v>
      </c>
      <c r="AC25" s="288">
        <f t="shared" si="3"/>
        <v>45988</v>
      </c>
      <c r="AD25" s="288">
        <f t="shared" si="3"/>
        <v>45989</v>
      </c>
      <c r="AE25" s="288">
        <f t="shared" si="3"/>
        <v>45990</v>
      </c>
      <c r="AF25" s="288">
        <f t="shared" si="3"/>
        <v>45991</v>
      </c>
      <c r="AG25" s="288">
        <f t="shared" si="3"/>
        <v>45992</v>
      </c>
      <c r="AH25" s="288">
        <f t="shared" si="3"/>
        <v>45993</v>
      </c>
      <c r="AI25" s="288">
        <f t="shared" si="3"/>
        <v>45994</v>
      </c>
      <c r="AJ25" s="288">
        <f t="shared" si="3"/>
        <v>45995</v>
      </c>
      <c r="AK25" s="288">
        <f t="shared" si="3"/>
        <v>45996</v>
      </c>
      <c r="AL25" s="288">
        <f t="shared" si="3"/>
        <v>45997</v>
      </c>
      <c r="AM25" s="288">
        <f t="shared" si="3"/>
        <v>45998</v>
      </c>
      <c r="AN25" s="288">
        <f t="shared" si="3"/>
        <v>45999</v>
      </c>
      <c r="AO25" s="288">
        <f t="shared" si="3"/>
        <v>46000</v>
      </c>
      <c r="AP25" s="288">
        <f t="shared" si="3"/>
        <v>46001</v>
      </c>
      <c r="AQ25" s="288">
        <f t="shared" si="3"/>
        <v>46002</v>
      </c>
      <c r="AR25" s="288">
        <f t="shared" si="3"/>
        <v>46003</v>
      </c>
      <c r="AS25" s="288">
        <f t="shared" si="3"/>
        <v>46004</v>
      </c>
      <c r="AT25" s="288">
        <f t="shared" si="3"/>
        <v>46005</v>
      </c>
      <c r="AU25" s="288">
        <f t="shared" si="3"/>
        <v>46006</v>
      </c>
      <c r="AV25" s="288">
        <f t="shared" si="3"/>
        <v>46010</v>
      </c>
      <c r="AW25" s="288">
        <f t="shared" si="3"/>
        <v>46011</v>
      </c>
      <c r="AX25" s="288">
        <f t="shared" si="3"/>
        <v>46012</v>
      </c>
      <c r="AY25" s="288">
        <f t="shared" si="3"/>
        <v>46013</v>
      </c>
      <c r="AZ25" s="288">
        <f t="shared" si="3"/>
        <v>46014</v>
      </c>
      <c r="BA25" s="288">
        <f t="shared" si="3"/>
        <v>46015</v>
      </c>
      <c r="BB25" s="288">
        <f t="shared" si="3"/>
        <v>46016</v>
      </c>
      <c r="BC25" s="288">
        <f t="shared" si="3"/>
        <v>46017</v>
      </c>
      <c r="BD25" s="288">
        <f t="shared" si="3"/>
        <v>46018</v>
      </c>
      <c r="BE25" s="288">
        <f t="shared" si="3"/>
        <v>46019</v>
      </c>
      <c r="BF25" s="288">
        <f t="shared" si="3"/>
        <v>46020</v>
      </c>
      <c r="BG25" s="288">
        <f t="shared" si="3"/>
        <v>46021</v>
      </c>
      <c r="BH25" s="288">
        <f t="shared" si="3"/>
        <v>46022</v>
      </c>
      <c r="BI25" s="288">
        <f t="shared" si="3"/>
        <v>46023</v>
      </c>
      <c r="BJ25" s="288">
        <f t="shared" si="3"/>
        <v>46024</v>
      </c>
      <c r="BK25" s="288">
        <f t="shared" si="3"/>
        <v>46025</v>
      </c>
      <c r="BL25" s="288">
        <f t="shared" si="3"/>
        <v>46026</v>
      </c>
      <c r="BM25" s="288">
        <f t="shared" ref="BM25:DX25" si="4">BM5</f>
        <v>46027</v>
      </c>
      <c r="BN25" s="288">
        <f t="shared" si="4"/>
        <v>46028</v>
      </c>
      <c r="BO25" s="288">
        <f t="shared" si="4"/>
        <v>46029</v>
      </c>
      <c r="BP25" s="288">
        <f t="shared" si="4"/>
        <v>46030</v>
      </c>
      <c r="BQ25" s="288">
        <f t="shared" si="4"/>
        <v>46031</v>
      </c>
      <c r="BR25" s="288">
        <f t="shared" si="4"/>
        <v>46032</v>
      </c>
      <c r="BS25" s="288">
        <f t="shared" si="4"/>
        <v>46033</v>
      </c>
      <c r="BT25" s="288">
        <f t="shared" si="4"/>
        <v>46034</v>
      </c>
      <c r="BU25" s="288">
        <f t="shared" si="4"/>
        <v>46035</v>
      </c>
      <c r="BV25" s="288">
        <f t="shared" si="4"/>
        <v>46036</v>
      </c>
      <c r="BW25" s="288">
        <f t="shared" si="4"/>
        <v>46037</v>
      </c>
      <c r="BX25" s="288">
        <f t="shared" si="4"/>
        <v>46038</v>
      </c>
      <c r="BY25" s="288">
        <f t="shared" si="4"/>
        <v>46039</v>
      </c>
      <c r="BZ25" s="288">
        <f t="shared" si="4"/>
        <v>46040</v>
      </c>
      <c r="CA25" s="288">
        <f t="shared" si="4"/>
        <v>46041</v>
      </c>
      <c r="CB25" s="288">
        <f t="shared" si="4"/>
        <v>46042</v>
      </c>
      <c r="CC25" s="288">
        <f t="shared" si="4"/>
        <v>46043</v>
      </c>
      <c r="CD25" s="288">
        <f t="shared" si="4"/>
        <v>46044</v>
      </c>
      <c r="CE25" s="288">
        <f t="shared" si="4"/>
        <v>46045</v>
      </c>
      <c r="CF25" s="288">
        <f t="shared" si="4"/>
        <v>46046</v>
      </c>
      <c r="CG25" s="288">
        <f t="shared" si="4"/>
        <v>46047</v>
      </c>
      <c r="CH25" s="288">
        <f t="shared" si="4"/>
        <v>46048</v>
      </c>
      <c r="CI25" s="288">
        <f t="shared" si="4"/>
        <v>46049</v>
      </c>
      <c r="CJ25" s="288">
        <f t="shared" si="4"/>
        <v>46050</v>
      </c>
      <c r="CK25" s="288">
        <f t="shared" si="4"/>
        <v>46051</v>
      </c>
      <c r="CL25" s="288">
        <f t="shared" si="4"/>
        <v>46052</v>
      </c>
      <c r="CM25" s="288">
        <f t="shared" si="4"/>
        <v>46053</v>
      </c>
      <c r="CN25" s="288">
        <f t="shared" si="4"/>
        <v>46054</v>
      </c>
      <c r="CO25" s="288">
        <f t="shared" si="4"/>
        <v>46055</v>
      </c>
      <c r="CP25" s="288">
        <f t="shared" si="4"/>
        <v>46056</v>
      </c>
      <c r="CQ25" s="288">
        <f t="shared" si="4"/>
        <v>46057</v>
      </c>
      <c r="CR25" s="288">
        <f t="shared" si="4"/>
        <v>46058</v>
      </c>
      <c r="CS25" s="288">
        <f t="shared" si="4"/>
        <v>46059</v>
      </c>
      <c r="CT25" s="288">
        <f t="shared" si="4"/>
        <v>46060</v>
      </c>
      <c r="CU25" s="288">
        <f t="shared" si="4"/>
        <v>46061</v>
      </c>
      <c r="CV25" s="288">
        <f t="shared" si="4"/>
        <v>46062</v>
      </c>
      <c r="CW25" s="288">
        <f t="shared" si="4"/>
        <v>46063</v>
      </c>
      <c r="CX25" s="288">
        <f t="shared" si="4"/>
        <v>46064</v>
      </c>
      <c r="CY25" s="288">
        <f t="shared" si="4"/>
        <v>46065</v>
      </c>
      <c r="CZ25" s="288">
        <f t="shared" si="4"/>
        <v>46066</v>
      </c>
      <c r="DA25" s="288">
        <f t="shared" si="4"/>
        <v>46067</v>
      </c>
      <c r="DB25" s="288">
        <f t="shared" si="4"/>
        <v>46068</v>
      </c>
      <c r="DC25" s="288">
        <f t="shared" si="4"/>
        <v>46069</v>
      </c>
      <c r="DD25" s="288">
        <f t="shared" si="4"/>
        <v>46070</v>
      </c>
      <c r="DE25" s="288">
        <f t="shared" si="4"/>
        <v>46071</v>
      </c>
      <c r="DF25" s="288">
        <f t="shared" si="4"/>
        <v>46072</v>
      </c>
      <c r="DG25" s="288">
        <f t="shared" si="4"/>
        <v>46073</v>
      </c>
      <c r="DH25" s="288">
        <f t="shared" si="4"/>
        <v>46074</v>
      </c>
      <c r="DI25" s="288">
        <f t="shared" si="4"/>
        <v>46075</v>
      </c>
      <c r="DJ25" s="288">
        <f t="shared" si="4"/>
        <v>46076</v>
      </c>
      <c r="DK25" s="288">
        <f t="shared" si="4"/>
        <v>46077</v>
      </c>
      <c r="DL25" s="288">
        <f t="shared" si="4"/>
        <v>46078</v>
      </c>
      <c r="DM25" s="288">
        <f t="shared" si="4"/>
        <v>46079</v>
      </c>
      <c r="DN25" s="288">
        <f t="shared" si="4"/>
        <v>46080</v>
      </c>
      <c r="DO25" s="288">
        <f t="shared" si="4"/>
        <v>46081</v>
      </c>
      <c r="DP25" s="288">
        <f t="shared" si="4"/>
        <v>46082</v>
      </c>
      <c r="DQ25" s="288">
        <f t="shared" si="4"/>
        <v>46083</v>
      </c>
      <c r="DR25" s="288">
        <f t="shared" si="4"/>
        <v>46084</v>
      </c>
      <c r="DS25" s="288">
        <f t="shared" si="4"/>
        <v>46085</v>
      </c>
      <c r="DT25" s="288">
        <f t="shared" si="4"/>
        <v>46086</v>
      </c>
      <c r="DU25" s="288">
        <f t="shared" si="4"/>
        <v>46087</v>
      </c>
      <c r="DV25" s="288">
        <f t="shared" si="4"/>
        <v>46088</v>
      </c>
      <c r="DW25" s="288">
        <f t="shared" si="4"/>
        <v>46089</v>
      </c>
      <c r="DX25" s="288">
        <f t="shared" si="4"/>
        <v>46090</v>
      </c>
      <c r="DY25" s="288">
        <f t="shared" ref="DY25:ET25" si="5">DY5</f>
        <v>46091</v>
      </c>
      <c r="DZ25" s="288">
        <f t="shared" si="5"/>
        <v>46092</v>
      </c>
      <c r="EA25" s="288">
        <f t="shared" si="5"/>
        <v>46093</v>
      </c>
      <c r="EB25" s="288">
        <f t="shared" si="5"/>
        <v>46094</v>
      </c>
      <c r="EC25" s="288">
        <f t="shared" si="5"/>
        <v>46095</v>
      </c>
      <c r="ED25" s="288">
        <f t="shared" si="5"/>
        <v>46096</v>
      </c>
      <c r="EE25" s="288">
        <f t="shared" si="5"/>
        <v>46097</v>
      </c>
      <c r="EF25" s="288">
        <f t="shared" si="5"/>
        <v>46098</v>
      </c>
      <c r="EG25" s="288">
        <f t="shared" si="5"/>
        <v>46099</v>
      </c>
      <c r="EH25" s="288">
        <f t="shared" si="5"/>
        <v>46100</v>
      </c>
      <c r="EI25" s="288">
        <f t="shared" si="5"/>
        <v>46101</v>
      </c>
      <c r="EJ25" s="288">
        <f t="shared" si="5"/>
        <v>46102</v>
      </c>
      <c r="EK25" s="288">
        <f t="shared" si="5"/>
        <v>46103</v>
      </c>
      <c r="EL25" s="288">
        <f t="shared" si="5"/>
        <v>46104</v>
      </c>
      <c r="EM25" s="288">
        <f t="shared" si="5"/>
        <v>46105</v>
      </c>
      <c r="EN25" s="288">
        <f t="shared" si="5"/>
        <v>46106</v>
      </c>
      <c r="EO25" s="288">
        <f t="shared" si="5"/>
        <v>46107</v>
      </c>
      <c r="EP25" s="288">
        <f t="shared" si="5"/>
        <v>46108</v>
      </c>
      <c r="EQ25" s="288">
        <f t="shared" si="5"/>
        <v>46109</v>
      </c>
      <c r="ER25" s="288">
        <f t="shared" si="5"/>
        <v>46110</v>
      </c>
      <c r="ES25" s="288">
        <f t="shared" si="5"/>
        <v>46111</v>
      </c>
      <c r="ET25" s="288">
        <f t="shared" si="5"/>
        <v>46112</v>
      </c>
    </row>
    <row r="26" spans="1:150" s="85" customFormat="1" ht="10.35" customHeight="1" x14ac:dyDescent="0.2">
      <c r="A26" s="86" t="s">
        <v>135</v>
      </c>
      <c r="B26" s="284"/>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4"/>
      <c r="DV26" s="284"/>
      <c r="DW26" s="284"/>
      <c r="DX26" s="284"/>
      <c r="DY26" s="284"/>
      <c r="DZ26" s="284"/>
      <c r="EA26" s="284"/>
      <c r="EB26" s="284"/>
      <c r="EC26" s="284"/>
      <c r="ED26" s="284"/>
      <c r="EE26" s="284"/>
      <c r="EF26" s="284"/>
      <c r="EG26" s="284"/>
      <c r="EH26" s="284"/>
      <c r="EI26" s="284"/>
      <c r="EJ26" s="284"/>
      <c r="EK26" s="284"/>
      <c r="EL26" s="284"/>
      <c r="EM26" s="284"/>
      <c r="EN26" s="284"/>
      <c r="EO26" s="284"/>
      <c r="EP26" s="284"/>
      <c r="EQ26" s="284"/>
      <c r="ER26" s="284"/>
      <c r="ES26" s="284"/>
      <c r="ET26" s="284"/>
    </row>
    <row r="27" spans="1:150" s="85" customFormat="1" ht="10.35" customHeight="1" x14ac:dyDescent="0.2">
      <c r="A27" s="87">
        <v>1</v>
      </c>
      <c r="B27" s="284">
        <f t="shared" ref="B27:BL27" si="6">ROUND(B7*0.85,)</f>
        <v>14195</v>
      </c>
      <c r="C27" s="284">
        <f t="shared" si="6"/>
        <v>14195</v>
      </c>
      <c r="D27" s="284">
        <f t="shared" si="6"/>
        <v>14195</v>
      </c>
      <c r="E27" s="284">
        <f t="shared" si="6"/>
        <v>12155</v>
      </c>
      <c r="F27" s="284">
        <f t="shared" si="6"/>
        <v>8500</v>
      </c>
      <c r="G27" s="284">
        <f t="shared" si="6"/>
        <v>9095</v>
      </c>
      <c r="H27" s="284">
        <f t="shared" si="6"/>
        <v>8500</v>
      </c>
      <c r="I27" s="284">
        <f t="shared" si="6"/>
        <v>10115</v>
      </c>
      <c r="J27" s="284">
        <f t="shared" si="6"/>
        <v>10115</v>
      </c>
      <c r="K27" s="284">
        <f t="shared" si="6"/>
        <v>7310</v>
      </c>
      <c r="L27" s="284">
        <f t="shared" si="6"/>
        <v>7310</v>
      </c>
      <c r="M27" s="284">
        <f t="shared" si="6"/>
        <v>7310</v>
      </c>
      <c r="N27" s="284">
        <f t="shared" si="6"/>
        <v>7905</v>
      </c>
      <c r="O27" s="284">
        <f t="shared" si="6"/>
        <v>7310</v>
      </c>
      <c r="P27" s="284">
        <f t="shared" si="6"/>
        <v>7905</v>
      </c>
      <c r="Q27" s="284">
        <f t="shared" si="6"/>
        <v>7905</v>
      </c>
      <c r="R27" s="284">
        <f t="shared" si="6"/>
        <v>8500</v>
      </c>
      <c r="S27" s="284">
        <f t="shared" si="6"/>
        <v>9095</v>
      </c>
      <c r="T27" s="284">
        <f t="shared" si="6"/>
        <v>9095</v>
      </c>
      <c r="U27" s="284">
        <f t="shared" si="6"/>
        <v>10115</v>
      </c>
      <c r="V27" s="284">
        <f t="shared" si="6"/>
        <v>10115</v>
      </c>
      <c r="W27" s="284">
        <f t="shared" si="6"/>
        <v>8500</v>
      </c>
      <c r="X27" s="284">
        <f t="shared" si="6"/>
        <v>8500</v>
      </c>
      <c r="Y27" s="284">
        <f t="shared" si="6"/>
        <v>7310</v>
      </c>
      <c r="Z27" s="284">
        <f t="shared" si="6"/>
        <v>7310</v>
      </c>
      <c r="AA27" s="284">
        <f t="shared" si="6"/>
        <v>7310</v>
      </c>
      <c r="AB27" s="284">
        <f t="shared" si="6"/>
        <v>7310</v>
      </c>
      <c r="AC27" s="284">
        <f t="shared" si="6"/>
        <v>7310</v>
      </c>
      <c r="AD27" s="284">
        <f t="shared" si="6"/>
        <v>7905</v>
      </c>
      <c r="AE27" s="284">
        <f t="shared" si="6"/>
        <v>7905</v>
      </c>
      <c r="AF27" s="284">
        <f t="shared" si="6"/>
        <v>7310</v>
      </c>
      <c r="AG27" s="284">
        <f t="shared" si="6"/>
        <v>9010</v>
      </c>
      <c r="AH27" s="284">
        <f t="shared" si="6"/>
        <v>9010</v>
      </c>
      <c r="AI27" s="284">
        <f t="shared" si="6"/>
        <v>9010</v>
      </c>
      <c r="AJ27" s="284">
        <f t="shared" si="6"/>
        <v>9010</v>
      </c>
      <c r="AK27" s="284">
        <f t="shared" si="6"/>
        <v>9010</v>
      </c>
      <c r="AL27" s="284">
        <f t="shared" si="6"/>
        <v>9010</v>
      </c>
      <c r="AM27" s="284">
        <f t="shared" si="6"/>
        <v>7480</v>
      </c>
      <c r="AN27" s="284">
        <f t="shared" si="6"/>
        <v>7480</v>
      </c>
      <c r="AO27" s="284">
        <f t="shared" si="6"/>
        <v>7480</v>
      </c>
      <c r="AP27" s="284">
        <f t="shared" si="6"/>
        <v>7480</v>
      </c>
      <c r="AQ27" s="284">
        <f t="shared" si="6"/>
        <v>11135</v>
      </c>
      <c r="AR27" s="284">
        <f t="shared" si="6"/>
        <v>12495</v>
      </c>
      <c r="AS27" s="284">
        <f t="shared" si="6"/>
        <v>12495</v>
      </c>
      <c r="AT27" s="284">
        <f t="shared" si="6"/>
        <v>9775</v>
      </c>
      <c r="AU27" s="284">
        <f t="shared" si="6"/>
        <v>11135</v>
      </c>
      <c r="AV27" s="284">
        <f t="shared" si="6"/>
        <v>11135</v>
      </c>
      <c r="AW27" s="284">
        <f t="shared" si="6"/>
        <v>12495</v>
      </c>
      <c r="AX27" s="284">
        <f t="shared" si="6"/>
        <v>12495</v>
      </c>
      <c r="AY27" s="284">
        <f t="shared" si="6"/>
        <v>12495</v>
      </c>
      <c r="AZ27" s="284">
        <f t="shared" si="6"/>
        <v>15215</v>
      </c>
      <c r="BA27" s="284">
        <f t="shared" si="6"/>
        <v>15215</v>
      </c>
      <c r="BB27" s="284">
        <f t="shared" si="6"/>
        <v>16575</v>
      </c>
      <c r="BC27" s="284">
        <f t="shared" si="6"/>
        <v>16575</v>
      </c>
      <c r="BD27" s="284">
        <f t="shared" si="6"/>
        <v>16575</v>
      </c>
      <c r="BE27" s="284">
        <f t="shared" si="6"/>
        <v>13855</v>
      </c>
      <c r="BF27" s="284">
        <f t="shared" si="6"/>
        <v>21123</v>
      </c>
      <c r="BG27" s="284">
        <f t="shared" si="6"/>
        <v>41098</v>
      </c>
      <c r="BH27" s="284">
        <f t="shared" si="6"/>
        <v>60223</v>
      </c>
      <c r="BI27" s="284">
        <f t="shared" si="6"/>
        <v>60223</v>
      </c>
      <c r="BJ27" s="284">
        <f t="shared" si="6"/>
        <v>55973</v>
      </c>
      <c r="BK27" s="284">
        <f t="shared" si="6"/>
        <v>60223</v>
      </c>
      <c r="BL27" s="284">
        <f t="shared" si="6"/>
        <v>55973</v>
      </c>
      <c r="BM27" s="284">
        <f t="shared" ref="BM27:DX27" si="7">ROUND(BM7*0.85,)</f>
        <v>44498</v>
      </c>
      <c r="BN27" s="284">
        <f t="shared" si="7"/>
        <v>44498</v>
      </c>
      <c r="BO27" s="284">
        <f t="shared" si="7"/>
        <v>44498</v>
      </c>
      <c r="BP27" s="284">
        <f t="shared" si="7"/>
        <v>37698</v>
      </c>
      <c r="BQ27" s="284">
        <f t="shared" si="7"/>
        <v>24778</v>
      </c>
      <c r="BR27" s="284">
        <f t="shared" si="7"/>
        <v>20528</v>
      </c>
      <c r="BS27" s="284">
        <f t="shared" si="7"/>
        <v>18828</v>
      </c>
      <c r="BT27" s="284">
        <f t="shared" si="7"/>
        <v>18828</v>
      </c>
      <c r="BU27" s="284">
        <f t="shared" si="7"/>
        <v>18828</v>
      </c>
      <c r="BV27" s="284">
        <f t="shared" si="7"/>
        <v>20528</v>
      </c>
      <c r="BW27" s="284">
        <f t="shared" si="7"/>
        <v>20528</v>
      </c>
      <c r="BX27" s="284">
        <f t="shared" si="7"/>
        <v>20528</v>
      </c>
      <c r="BY27" s="284">
        <f t="shared" si="7"/>
        <v>18828</v>
      </c>
      <c r="BZ27" s="284">
        <f t="shared" si="7"/>
        <v>18828</v>
      </c>
      <c r="CA27" s="284">
        <f t="shared" si="7"/>
        <v>18828</v>
      </c>
      <c r="CB27" s="284">
        <f t="shared" si="7"/>
        <v>18828</v>
      </c>
      <c r="CC27" s="284">
        <f t="shared" si="7"/>
        <v>18828</v>
      </c>
      <c r="CD27" s="284">
        <f t="shared" si="7"/>
        <v>18828</v>
      </c>
      <c r="CE27" s="284">
        <f t="shared" si="7"/>
        <v>18828</v>
      </c>
      <c r="CF27" s="284">
        <f t="shared" si="7"/>
        <v>20528</v>
      </c>
      <c r="CG27" s="284">
        <f t="shared" si="7"/>
        <v>20528</v>
      </c>
      <c r="CH27" s="284">
        <f t="shared" si="7"/>
        <v>22653</v>
      </c>
      <c r="CI27" s="284">
        <f t="shared" si="7"/>
        <v>22653</v>
      </c>
      <c r="CJ27" s="284">
        <f t="shared" si="7"/>
        <v>22653</v>
      </c>
      <c r="CK27" s="284">
        <f t="shared" si="7"/>
        <v>22653</v>
      </c>
      <c r="CL27" s="284">
        <f t="shared" si="7"/>
        <v>22653</v>
      </c>
      <c r="CM27" s="284">
        <f t="shared" si="7"/>
        <v>22653</v>
      </c>
      <c r="CN27" s="284">
        <f t="shared" si="7"/>
        <v>23503</v>
      </c>
      <c r="CO27" s="284">
        <f t="shared" si="7"/>
        <v>21803</v>
      </c>
      <c r="CP27" s="284">
        <f t="shared" si="7"/>
        <v>21803</v>
      </c>
      <c r="CQ27" s="284">
        <f t="shared" si="7"/>
        <v>21803</v>
      </c>
      <c r="CR27" s="284">
        <f t="shared" si="7"/>
        <v>21803</v>
      </c>
      <c r="CS27" s="284">
        <f t="shared" si="7"/>
        <v>25203</v>
      </c>
      <c r="CT27" s="284">
        <f t="shared" si="7"/>
        <v>25203</v>
      </c>
      <c r="CU27" s="284">
        <f t="shared" si="7"/>
        <v>21803</v>
      </c>
      <c r="CV27" s="284">
        <f t="shared" si="7"/>
        <v>23503</v>
      </c>
      <c r="CW27" s="284">
        <f t="shared" si="7"/>
        <v>21803</v>
      </c>
      <c r="CX27" s="284">
        <f t="shared" si="7"/>
        <v>21803</v>
      </c>
      <c r="CY27" s="284">
        <f t="shared" si="7"/>
        <v>21803</v>
      </c>
      <c r="CZ27" s="284">
        <f t="shared" si="7"/>
        <v>25203</v>
      </c>
      <c r="DA27" s="284">
        <f t="shared" si="7"/>
        <v>25203</v>
      </c>
      <c r="DB27" s="284">
        <f t="shared" si="7"/>
        <v>29453</v>
      </c>
      <c r="DC27" s="284">
        <f t="shared" si="7"/>
        <v>29453</v>
      </c>
      <c r="DD27" s="284">
        <f t="shared" si="7"/>
        <v>29453</v>
      </c>
      <c r="DE27" s="284">
        <f t="shared" si="7"/>
        <v>29453</v>
      </c>
      <c r="DF27" s="284">
        <f t="shared" si="7"/>
        <v>29453</v>
      </c>
      <c r="DG27" s="284">
        <f t="shared" si="7"/>
        <v>34553</v>
      </c>
      <c r="DH27" s="284">
        <f t="shared" si="7"/>
        <v>34553</v>
      </c>
      <c r="DI27" s="284">
        <f t="shared" si="7"/>
        <v>32003</v>
      </c>
      <c r="DJ27" s="284">
        <f t="shared" si="7"/>
        <v>34553</v>
      </c>
      <c r="DK27" s="284">
        <f t="shared" si="7"/>
        <v>32003</v>
      </c>
      <c r="DL27" s="284">
        <f t="shared" si="7"/>
        <v>34553</v>
      </c>
      <c r="DM27" s="284">
        <f t="shared" si="7"/>
        <v>32003</v>
      </c>
      <c r="DN27" s="284">
        <f t="shared" si="7"/>
        <v>32003</v>
      </c>
      <c r="DO27" s="284">
        <f t="shared" si="7"/>
        <v>27328</v>
      </c>
      <c r="DP27" s="284">
        <f t="shared" si="7"/>
        <v>21803</v>
      </c>
      <c r="DQ27" s="284">
        <f t="shared" si="7"/>
        <v>21803</v>
      </c>
      <c r="DR27" s="284">
        <f t="shared" si="7"/>
        <v>21803</v>
      </c>
      <c r="DS27" s="284">
        <f t="shared" si="7"/>
        <v>20103</v>
      </c>
      <c r="DT27" s="284">
        <f t="shared" si="7"/>
        <v>17553</v>
      </c>
      <c r="DU27" s="284">
        <f t="shared" si="7"/>
        <v>18828</v>
      </c>
      <c r="DV27" s="284">
        <f t="shared" si="7"/>
        <v>18828</v>
      </c>
      <c r="DW27" s="284">
        <f t="shared" si="7"/>
        <v>18828</v>
      </c>
      <c r="DX27" s="284">
        <f t="shared" si="7"/>
        <v>15428</v>
      </c>
      <c r="DY27" s="284">
        <f t="shared" ref="DY27:ET27" si="8">ROUND(DY7*0.85,)</f>
        <v>15428</v>
      </c>
      <c r="DZ27" s="284">
        <f t="shared" si="8"/>
        <v>15428</v>
      </c>
      <c r="EA27" s="284">
        <f t="shared" si="8"/>
        <v>15428</v>
      </c>
      <c r="EB27" s="284">
        <f t="shared" si="8"/>
        <v>15428</v>
      </c>
      <c r="EC27" s="284">
        <f t="shared" si="8"/>
        <v>15428</v>
      </c>
      <c r="ED27" s="284">
        <f t="shared" si="8"/>
        <v>15428</v>
      </c>
      <c r="EE27" s="284">
        <f t="shared" si="8"/>
        <v>15428</v>
      </c>
      <c r="EF27" s="284">
        <f t="shared" si="8"/>
        <v>15428</v>
      </c>
      <c r="EG27" s="284">
        <f t="shared" si="8"/>
        <v>15428</v>
      </c>
      <c r="EH27" s="284">
        <f t="shared" si="8"/>
        <v>15428</v>
      </c>
      <c r="EI27" s="284">
        <f t="shared" si="8"/>
        <v>15428</v>
      </c>
      <c r="EJ27" s="284">
        <f t="shared" si="8"/>
        <v>15428</v>
      </c>
      <c r="EK27" s="284">
        <f t="shared" si="8"/>
        <v>14153</v>
      </c>
      <c r="EL27" s="284">
        <f t="shared" si="8"/>
        <v>14153</v>
      </c>
      <c r="EM27" s="284">
        <f t="shared" si="8"/>
        <v>14153</v>
      </c>
      <c r="EN27" s="284">
        <f t="shared" si="8"/>
        <v>14153</v>
      </c>
      <c r="EO27" s="284">
        <f t="shared" si="8"/>
        <v>14153</v>
      </c>
      <c r="EP27" s="284">
        <f t="shared" si="8"/>
        <v>14153</v>
      </c>
      <c r="EQ27" s="284">
        <f t="shared" si="8"/>
        <v>14153</v>
      </c>
      <c r="ER27" s="284">
        <f t="shared" si="8"/>
        <v>14153</v>
      </c>
      <c r="ES27" s="284">
        <f t="shared" si="8"/>
        <v>14153</v>
      </c>
      <c r="ET27" s="284">
        <f t="shared" si="8"/>
        <v>14153</v>
      </c>
    </row>
    <row r="28" spans="1:150" s="85" customFormat="1" ht="10.35" customHeight="1" x14ac:dyDescent="0.2">
      <c r="A28" s="87">
        <v>2</v>
      </c>
      <c r="B28" s="284">
        <f t="shared" ref="B28:BL28" si="9">ROUND(B8*0.85,)</f>
        <v>15810</v>
      </c>
      <c r="C28" s="284">
        <f t="shared" si="9"/>
        <v>15810</v>
      </c>
      <c r="D28" s="284">
        <f t="shared" si="9"/>
        <v>15810</v>
      </c>
      <c r="E28" s="284">
        <f t="shared" si="9"/>
        <v>13770</v>
      </c>
      <c r="F28" s="284">
        <f t="shared" si="9"/>
        <v>10115</v>
      </c>
      <c r="G28" s="284">
        <f t="shared" si="9"/>
        <v>10710</v>
      </c>
      <c r="H28" s="284">
        <f t="shared" si="9"/>
        <v>10115</v>
      </c>
      <c r="I28" s="284">
        <f t="shared" si="9"/>
        <v>11730</v>
      </c>
      <c r="J28" s="284">
        <f t="shared" si="9"/>
        <v>11730</v>
      </c>
      <c r="K28" s="284">
        <f t="shared" si="9"/>
        <v>8925</v>
      </c>
      <c r="L28" s="284">
        <f t="shared" si="9"/>
        <v>8925</v>
      </c>
      <c r="M28" s="284">
        <f t="shared" si="9"/>
        <v>8925</v>
      </c>
      <c r="N28" s="284">
        <f t="shared" si="9"/>
        <v>9520</v>
      </c>
      <c r="O28" s="284">
        <f t="shared" si="9"/>
        <v>8925</v>
      </c>
      <c r="P28" s="284">
        <f t="shared" si="9"/>
        <v>9520</v>
      </c>
      <c r="Q28" s="284">
        <f t="shared" si="9"/>
        <v>9520</v>
      </c>
      <c r="R28" s="284">
        <f t="shared" si="9"/>
        <v>10115</v>
      </c>
      <c r="S28" s="284">
        <f t="shared" si="9"/>
        <v>10710</v>
      </c>
      <c r="T28" s="284">
        <f t="shared" si="9"/>
        <v>10710</v>
      </c>
      <c r="U28" s="284">
        <f t="shared" si="9"/>
        <v>11730</v>
      </c>
      <c r="V28" s="284">
        <f t="shared" si="9"/>
        <v>11730</v>
      </c>
      <c r="W28" s="284">
        <f t="shared" si="9"/>
        <v>10115</v>
      </c>
      <c r="X28" s="284">
        <f t="shared" si="9"/>
        <v>10115</v>
      </c>
      <c r="Y28" s="284">
        <f t="shared" si="9"/>
        <v>8925</v>
      </c>
      <c r="Z28" s="284">
        <f t="shared" si="9"/>
        <v>8925</v>
      </c>
      <c r="AA28" s="284">
        <f t="shared" si="9"/>
        <v>8925</v>
      </c>
      <c r="AB28" s="284">
        <f t="shared" si="9"/>
        <v>8925</v>
      </c>
      <c r="AC28" s="284">
        <f t="shared" si="9"/>
        <v>8925</v>
      </c>
      <c r="AD28" s="284">
        <f t="shared" si="9"/>
        <v>9520</v>
      </c>
      <c r="AE28" s="284">
        <f t="shared" si="9"/>
        <v>9520</v>
      </c>
      <c r="AF28" s="284">
        <f t="shared" si="9"/>
        <v>8925</v>
      </c>
      <c r="AG28" s="284">
        <f t="shared" si="9"/>
        <v>10625</v>
      </c>
      <c r="AH28" s="284">
        <f t="shared" si="9"/>
        <v>10625</v>
      </c>
      <c r="AI28" s="284">
        <f t="shared" si="9"/>
        <v>10625</v>
      </c>
      <c r="AJ28" s="284">
        <f t="shared" si="9"/>
        <v>10625</v>
      </c>
      <c r="AK28" s="284">
        <f t="shared" si="9"/>
        <v>10625</v>
      </c>
      <c r="AL28" s="284">
        <f t="shared" si="9"/>
        <v>10625</v>
      </c>
      <c r="AM28" s="284">
        <f t="shared" si="9"/>
        <v>9095</v>
      </c>
      <c r="AN28" s="284">
        <f t="shared" si="9"/>
        <v>9095</v>
      </c>
      <c r="AO28" s="284">
        <f t="shared" si="9"/>
        <v>9095</v>
      </c>
      <c r="AP28" s="284">
        <f t="shared" si="9"/>
        <v>9095</v>
      </c>
      <c r="AQ28" s="284">
        <f t="shared" si="9"/>
        <v>12750</v>
      </c>
      <c r="AR28" s="284">
        <f t="shared" si="9"/>
        <v>14110</v>
      </c>
      <c r="AS28" s="284">
        <f t="shared" si="9"/>
        <v>14110</v>
      </c>
      <c r="AT28" s="284">
        <f t="shared" si="9"/>
        <v>11390</v>
      </c>
      <c r="AU28" s="284">
        <f t="shared" si="9"/>
        <v>12750</v>
      </c>
      <c r="AV28" s="284">
        <f t="shared" si="9"/>
        <v>12750</v>
      </c>
      <c r="AW28" s="284">
        <f t="shared" si="9"/>
        <v>14110</v>
      </c>
      <c r="AX28" s="284">
        <f t="shared" si="9"/>
        <v>14110</v>
      </c>
      <c r="AY28" s="284">
        <f t="shared" si="9"/>
        <v>14110</v>
      </c>
      <c r="AZ28" s="284">
        <f t="shared" si="9"/>
        <v>16830</v>
      </c>
      <c r="BA28" s="284">
        <f t="shared" si="9"/>
        <v>16830</v>
      </c>
      <c r="BB28" s="284">
        <f t="shared" si="9"/>
        <v>18190</v>
      </c>
      <c r="BC28" s="284">
        <f t="shared" si="9"/>
        <v>18190</v>
      </c>
      <c r="BD28" s="284">
        <f t="shared" si="9"/>
        <v>18190</v>
      </c>
      <c r="BE28" s="284">
        <f t="shared" si="9"/>
        <v>15470</v>
      </c>
      <c r="BF28" s="284">
        <f t="shared" si="9"/>
        <v>23545</v>
      </c>
      <c r="BG28" s="284">
        <f t="shared" si="9"/>
        <v>43520</v>
      </c>
      <c r="BH28" s="284">
        <f t="shared" si="9"/>
        <v>62645</v>
      </c>
      <c r="BI28" s="284">
        <f t="shared" si="9"/>
        <v>62645</v>
      </c>
      <c r="BJ28" s="284">
        <f t="shared" si="9"/>
        <v>58395</v>
      </c>
      <c r="BK28" s="284">
        <f t="shared" si="9"/>
        <v>62645</v>
      </c>
      <c r="BL28" s="284">
        <f t="shared" si="9"/>
        <v>58395</v>
      </c>
      <c r="BM28" s="284">
        <f t="shared" ref="BM28:DX28" si="10">ROUND(BM8*0.85,)</f>
        <v>46920</v>
      </c>
      <c r="BN28" s="284">
        <f t="shared" si="10"/>
        <v>46920</v>
      </c>
      <c r="BO28" s="284">
        <f t="shared" si="10"/>
        <v>46920</v>
      </c>
      <c r="BP28" s="284">
        <f t="shared" si="10"/>
        <v>40120</v>
      </c>
      <c r="BQ28" s="284">
        <f t="shared" si="10"/>
        <v>27030</v>
      </c>
      <c r="BR28" s="284">
        <f t="shared" si="10"/>
        <v>22780</v>
      </c>
      <c r="BS28" s="284">
        <f t="shared" si="10"/>
        <v>21080</v>
      </c>
      <c r="BT28" s="284">
        <f t="shared" si="10"/>
        <v>21080</v>
      </c>
      <c r="BU28" s="284">
        <f t="shared" si="10"/>
        <v>21080</v>
      </c>
      <c r="BV28" s="284">
        <f t="shared" si="10"/>
        <v>22780</v>
      </c>
      <c r="BW28" s="284">
        <f t="shared" si="10"/>
        <v>22780</v>
      </c>
      <c r="BX28" s="284">
        <f t="shared" si="10"/>
        <v>22780</v>
      </c>
      <c r="BY28" s="284">
        <f t="shared" si="10"/>
        <v>21080</v>
      </c>
      <c r="BZ28" s="284">
        <f t="shared" si="10"/>
        <v>21080</v>
      </c>
      <c r="CA28" s="284">
        <f t="shared" si="10"/>
        <v>21080</v>
      </c>
      <c r="CB28" s="284">
        <f t="shared" si="10"/>
        <v>21080</v>
      </c>
      <c r="CC28" s="284">
        <f t="shared" si="10"/>
        <v>21080</v>
      </c>
      <c r="CD28" s="284">
        <f t="shared" si="10"/>
        <v>21080</v>
      </c>
      <c r="CE28" s="284">
        <f t="shared" si="10"/>
        <v>21080</v>
      </c>
      <c r="CF28" s="284">
        <f t="shared" si="10"/>
        <v>22780</v>
      </c>
      <c r="CG28" s="284">
        <f t="shared" si="10"/>
        <v>22780</v>
      </c>
      <c r="CH28" s="284">
        <f t="shared" si="10"/>
        <v>24905</v>
      </c>
      <c r="CI28" s="284">
        <f t="shared" si="10"/>
        <v>24905</v>
      </c>
      <c r="CJ28" s="284">
        <f t="shared" si="10"/>
        <v>24905</v>
      </c>
      <c r="CK28" s="284">
        <f t="shared" si="10"/>
        <v>24905</v>
      </c>
      <c r="CL28" s="284">
        <f t="shared" si="10"/>
        <v>24905</v>
      </c>
      <c r="CM28" s="284">
        <f t="shared" si="10"/>
        <v>24905</v>
      </c>
      <c r="CN28" s="284">
        <f t="shared" si="10"/>
        <v>25755</v>
      </c>
      <c r="CO28" s="284">
        <f t="shared" si="10"/>
        <v>24055</v>
      </c>
      <c r="CP28" s="284">
        <f t="shared" si="10"/>
        <v>24055</v>
      </c>
      <c r="CQ28" s="284">
        <f t="shared" si="10"/>
        <v>24055</v>
      </c>
      <c r="CR28" s="284">
        <f t="shared" si="10"/>
        <v>24055</v>
      </c>
      <c r="CS28" s="284">
        <f t="shared" si="10"/>
        <v>27455</v>
      </c>
      <c r="CT28" s="284">
        <f t="shared" si="10"/>
        <v>27455</v>
      </c>
      <c r="CU28" s="284">
        <f t="shared" si="10"/>
        <v>24055</v>
      </c>
      <c r="CV28" s="284">
        <f t="shared" si="10"/>
        <v>25755</v>
      </c>
      <c r="CW28" s="284">
        <f t="shared" si="10"/>
        <v>24055</v>
      </c>
      <c r="CX28" s="284">
        <f t="shared" si="10"/>
        <v>24055</v>
      </c>
      <c r="CY28" s="284">
        <f t="shared" si="10"/>
        <v>24055</v>
      </c>
      <c r="CZ28" s="284">
        <f t="shared" si="10"/>
        <v>27455</v>
      </c>
      <c r="DA28" s="284">
        <f t="shared" si="10"/>
        <v>27455</v>
      </c>
      <c r="DB28" s="284">
        <f t="shared" si="10"/>
        <v>31705</v>
      </c>
      <c r="DC28" s="284">
        <f t="shared" si="10"/>
        <v>31705</v>
      </c>
      <c r="DD28" s="284">
        <f t="shared" si="10"/>
        <v>31705</v>
      </c>
      <c r="DE28" s="284">
        <f t="shared" si="10"/>
        <v>31705</v>
      </c>
      <c r="DF28" s="284">
        <f t="shared" si="10"/>
        <v>31705</v>
      </c>
      <c r="DG28" s="284">
        <f t="shared" si="10"/>
        <v>36805</v>
      </c>
      <c r="DH28" s="284">
        <f t="shared" si="10"/>
        <v>36805</v>
      </c>
      <c r="DI28" s="284">
        <f t="shared" si="10"/>
        <v>34255</v>
      </c>
      <c r="DJ28" s="284">
        <f t="shared" si="10"/>
        <v>36805</v>
      </c>
      <c r="DK28" s="284">
        <f t="shared" si="10"/>
        <v>34255</v>
      </c>
      <c r="DL28" s="284">
        <f t="shared" si="10"/>
        <v>36805</v>
      </c>
      <c r="DM28" s="284">
        <f t="shared" si="10"/>
        <v>34255</v>
      </c>
      <c r="DN28" s="284">
        <f t="shared" si="10"/>
        <v>34255</v>
      </c>
      <c r="DO28" s="284">
        <f t="shared" si="10"/>
        <v>29580</v>
      </c>
      <c r="DP28" s="284">
        <f t="shared" si="10"/>
        <v>24055</v>
      </c>
      <c r="DQ28" s="284">
        <f t="shared" si="10"/>
        <v>24055</v>
      </c>
      <c r="DR28" s="284">
        <f t="shared" si="10"/>
        <v>24055</v>
      </c>
      <c r="DS28" s="284">
        <f t="shared" si="10"/>
        <v>22355</v>
      </c>
      <c r="DT28" s="284">
        <f t="shared" si="10"/>
        <v>19805</v>
      </c>
      <c r="DU28" s="284">
        <f t="shared" si="10"/>
        <v>21080</v>
      </c>
      <c r="DV28" s="284">
        <f t="shared" si="10"/>
        <v>21080</v>
      </c>
      <c r="DW28" s="284">
        <f t="shared" si="10"/>
        <v>21080</v>
      </c>
      <c r="DX28" s="284">
        <f t="shared" si="10"/>
        <v>17680</v>
      </c>
      <c r="DY28" s="284">
        <f t="shared" ref="DY28:ET28" si="11">ROUND(DY8*0.85,)</f>
        <v>17680</v>
      </c>
      <c r="DZ28" s="284">
        <f t="shared" si="11"/>
        <v>17680</v>
      </c>
      <c r="EA28" s="284">
        <f t="shared" si="11"/>
        <v>17680</v>
      </c>
      <c r="EB28" s="284">
        <f t="shared" si="11"/>
        <v>17680</v>
      </c>
      <c r="EC28" s="284">
        <f t="shared" si="11"/>
        <v>17680</v>
      </c>
      <c r="ED28" s="284">
        <f t="shared" si="11"/>
        <v>17680</v>
      </c>
      <c r="EE28" s="284">
        <f t="shared" si="11"/>
        <v>17680</v>
      </c>
      <c r="EF28" s="284">
        <f t="shared" si="11"/>
        <v>17680</v>
      </c>
      <c r="EG28" s="284">
        <f t="shared" si="11"/>
        <v>17680</v>
      </c>
      <c r="EH28" s="284">
        <f t="shared" si="11"/>
        <v>17680</v>
      </c>
      <c r="EI28" s="284">
        <f t="shared" si="11"/>
        <v>17680</v>
      </c>
      <c r="EJ28" s="284">
        <f t="shared" si="11"/>
        <v>17680</v>
      </c>
      <c r="EK28" s="284">
        <f t="shared" si="11"/>
        <v>16405</v>
      </c>
      <c r="EL28" s="284">
        <f t="shared" si="11"/>
        <v>16405</v>
      </c>
      <c r="EM28" s="284">
        <f t="shared" si="11"/>
        <v>16405</v>
      </c>
      <c r="EN28" s="284">
        <f t="shared" si="11"/>
        <v>16405</v>
      </c>
      <c r="EO28" s="284">
        <f t="shared" si="11"/>
        <v>16405</v>
      </c>
      <c r="EP28" s="284">
        <f t="shared" si="11"/>
        <v>16405</v>
      </c>
      <c r="EQ28" s="284">
        <f t="shared" si="11"/>
        <v>16405</v>
      </c>
      <c r="ER28" s="284">
        <f t="shared" si="11"/>
        <v>16405</v>
      </c>
      <c r="ES28" s="284">
        <f t="shared" si="11"/>
        <v>16405</v>
      </c>
      <c r="ET28" s="284">
        <f t="shared" si="11"/>
        <v>16405</v>
      </c>
    </row>
    <row r="29" spans="1:150" s="85" customFormat="1" ht="10.35" customHeight="1" x14ac:dyDescent="0.2">
      <c r="A29" s="95" t="s">
        <v>143</v>
      </c>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284"/>
      <c r="CC29" s="284"/>
      <c r="CD29" s="284"/>
      <c r="CE29" s="284"/>
      <c r="CF29" s="284"/>
      <c r="CG29" s="284"/>
      <c r="CH29" s="284"/>
      <c r="CI29" s="284"/>
      <c r="CJ29" s="284"/>
      <c r="CK29" s="284"/>
      <c r="CL29" s="284"/>
      <c r="CM29" s="284"/>
      <c r="CN29" s="284"/>
      <c r="CO29" s="284"/>
      <c r="CP29" s="284"/>
      <c r="CQ29" s="284"/>
      <c r="CR29" s="284"/>
      <c r="CS29" s="284"/>
      <c r="CT29" s="284"/>
      <c r="CU29" s="284"/>
      <c r="CV29" s="284"/>
      <c r="CW29" s="284"/>
      <c r="CX29" s="284"/>
      <c r="CY29" s="284"/>
      <c r="CZ29" s="284"/>
      <c r="DA29" s="284"/>
      <c r="DB29" s="284"/>
      <c r="DC29" s="284"/>
      <c r="DD29" s="284"/>
      <c r="DE29" s="284"/>
      <c r="DF29" s="284"/>
      <c r="DG29" s="284"/>
      <c r="DH29" s="284"/>
      <c r="DI29" s="284"/>
      <c r="DJ29" s="284"/>
      <c r="DK29" s="284"/>
      <c r="DL29" s="284"/>
      <c r="DM29" s="284"/>
      <c r="DN29" s="284"/>
      <c r="DO29" s="284"/>
      <c r="DP29" s="284"/>
      <c r="DQ29" s="284"/>
      <c r="DR29" s="284"/>
      <c r="DS29" s="284"/>
      <c r="DT29" s="284"/>
      <c r="DU29" s="284"/>
      <c r="DV29" s="284"/>
      <c r="DW29" s="284"/>
      <c r="DX29" s="284"/>
      <c r="DY29" s="284"/>
      <c r="DZ29" s="284"/>
      <c r="EA29" s="284"/>
      <c r="EB29" s="284"/>
      <c r="EC29" s="284"/>
      <c r="ED29" s="284"/>
      <c r="EE29" s="284"/>
      <c r="EF29" s="284"/>
      <c r="EG29" s="284"/>
      <c r="EH29" s="284"/>
      <c r="EI29" s="284"/>
      <c r="EJ29" s="284"/>
      <c r="EK29" s="284"/>
      <c r="EL29" s="284"/>
      <c r="EM29" s="284"/>
      <c r="EN29" s="284"/>
      <c r="EO29" s="284"/>
      <c r="EP29" s="284"/>
      <c r="EQ29" s="284"/>
      <c r="ER29" s="284"/>
      <c r="ES29" s="284"/>
      <c r="ET29" s="284"/>
    </row>
    <row r="30" spans="1:150" s="85" customFormat="1" ht="10.35" customHeight="1" x14ac:dyDescent="0.2">
      <c r="A30" s="87">
        <v>1</v>
      </c>
      <c r="B30" s="284">
        <f t="shared" ref="B30:BL30" si="12">ROUND(B10*0.85,)</f>
        <v>15895</v>
      </c>
      <c r="C30" s="284">
        <f t="shared" si="12"/>
        <v>15895</v>
      </c>
      <c r="D30" s="284">
        <f t="shared" si="12"/>
        <v>15895</v>
      </c>
      <c r="E30" s="284">
        <f t="shared" si="12"/>
        <v>13855</v>
      </c>
      <c r="F30" s="284">
        <f t="shared" si="12"/>
        <v>10200</v>
      </c>
      <c r="G30" s="284">
        <f t="shared" si="12"/>
        <v>10795</v>
      </c>
      <c r="H30" s="284">
        <f t="shared" si="12"/>
        <v>10200</v>
      </c>
      <c r="I30" s="284">
        <f t="shared" si="12"/>
        <v>11815</v>
      </c>
      <c r="J30" s="284">
        <f t="shared" si="12"/>
        <v>11815</v>
      </c>
      <c r="K30" s="284">
        <f t="shared" si="12"/>
        <v>9010</v>
      </c>
      <c r="L30" s="284">
        <f t="shared" si="12"/>
        <v>9010</v>
      </c>
      <c r="M30" s="284">
        <f t="shared" si="12"/>
        <v>9010</v>
      </c>
      <c r="N30" s="284">
        <f t="shared" si="12"/>
        <v>9605</v>
      </c>
      <c r="O30" s="284">
        <f t="shared" si="12"/>
        <v>9010</v>
      </c>
      <c r="P30" s="284">
        <f t="shared" si="12"/>
        <v>9605</v>
      </c>
      <c r="Q30" s="284">
        <f t="shared" si="12"/>
        <v>9605</v>
      </c>
      <c r="R30" s="284">
        <f t="shared" si="12"/>
        <v>10200</v>
      </c>
      <c r="S30" s="284">
        <f t="shared" si="12"/>
        <v>10795</v>
      </c>
      <c r="T30" s="284">
        <f t="shared" si="12"/>
        <v>10795</v>
      </c>
      <c r="U30" s="284">
        <f t="shared" si="12"/>
        <v>11815</v>
      </c>
      <c r="V30" s="284">
        <f t="shared" si="12"/>
        <v>11815</v>
      </c>
      <c r="W30" s="284">
        <f t="shared" si="12"/>
        <v>10200</v>
      </c>
      <c r="X30" s="284">
        <f t="shared" si="12"/>
        <v>10200</v>
      </c>
      <c r="Y30" s="284">
        <f t="shared" si="12"/>
        <v>9010</v>
      </c>
      <c r="Z30" s="284">
        <f t="shared" si="12"/>
        <v>9010</v>
      </c>
      <c r="AA30" s="284">
        <f t="shared" si="12"/>
        <v>9010</v>
      </c>
      <c r="AB30" s="284">
        <f t="shared" si="12"/>
        <v>9010</v>
      </c>
      <c r="AC30" s="284">
        <f t="shared" si="12"/>
        <v>9010</v>
      </c>
      <c r="AD30" s="284">
        <f t="shared" si="12"/>
        <v>9605</v>
      </c>
      <c r="AE30" s="284">
        <f t="shared" si="12"/>
        <v>9605</v>
      </c>
      <c r="AF30" s="284">
        <f t="shared" si="12"/>
        <v>9010</v>
      </c>
      <c r="AG30" s="284">
        <f t="shared" si="12"/>
        <v>11560</v>
      </c>
      <c r="AH30" s="284">
        <f t="shared" si="12"/>
        <v>11560</v>
      </c>
      <c r="AI30" s="284">
        <f t="shared" si="12"/>
        <v>11560</v>
      </c>
      <c r="AJ30" s="284">
        <f t="shared" si="12"/>
        <v>11560</v>
      </c>
      <c r="AK30" s="284">
        <f t="shared" si="12"/>
        <v>11560</v>
      </c>
      <c r="AL30" s="284">
        <f t="shared" si="12"/>
        <v>11560</v>
      </c>
      <c r="AM30" s="284">
        <f t="shared" si="12"/>
        <v>10030</v>
      </c>
      <c r="AN30" s="284">
        <f t="shared" si="12"/>
        <v>10030</v>
      </c>
      <c r="AO30" s="284">
        <f t="shared" si="12"/>
        <v>10030</v>
      </c>
      <c r="AP30" s="284">
        <f t="shared" si="12"/>
        <v>10030</v>
      </c>
      <c r="AQ30" s="284">
        <f t="shared" si="12"/>
        <v>13685</v>
      </c>
      <c r="AR30" s="284">
        <f t="shared" si="12"/>
        <v>15045</v>
      </c>
      <c r="AS30" s="284">
        <f t="shared" si="12"/>
        <v>15045</v>
      </c>
      <c r="AT30" s="284">
        <f t="shared" si="12"/>
        <v>12325</v>
      </c>
      <c r="AU30" s="284">
        <f t="shared" si="12"/>
        <v>13685</v>
      </c>
      <c r="AV30" s="284">
        <f t="shared" si="12"/>
        <v>13685</v>
      </c>
      <c r="AW30" s="284">
        <f t="shared" si="12"/>
        <v>15045</v>
      </c>
      <c r="AX30" s="284">
        <f t="shared" si="12"/>
        <v>15045</v>
      </c>
      <c r="AY30" s="284">
        <f t="shared" si="12"/>
        <v>15045</v>
      </c>
      <c r="AZ30" s="284">
        <f t="shared" si="12"/>
        <v>17765</v>
      </c>
      <c r="BA30" s="284">
        <f t="shared" si="12"/>
        <v>17765</v>
      </c>
      <c r="BB30" s="284">
        <f t="shared" si="12"/>
        <v>19125</v>
      </c>
      <c r="BC30" s="284">
        <f t="shared" si="12"/>
        <v>19125</v>
      </c>
      <c r="BD30" s="284">
        <f t="shared" si="12"/>
        <v>19125</v>
      </c>
      <c r="BE30" s="284">
        <f t="shared" si="12"/>
        <v>16405</v>
      </c>
      <c r="BF30" s="284">
        <f t="shared" si="12"/>
        <v>25373</v>
      </c>
      <c r="BG30" s="284">
        <f t="shared" si="12"/>
        <v>45348</v>
      </c>
      <c r="BH30" s="284">
        <f t="shared" si="12"/>
        <v>64473</v>
      </c>
      <c r="BI30" s="284">
        <f t="shared" si="12"/>
        <v>64473</v>
      </c>
      <c r="BJ30" s="284">
        <f t="shared" si="12"/>
        <v>60223</v>
      </c>
      <c r="BK30" s="284">
        <f t="shared" si="12"/>
        <v>64473</v>
      </c>
      <c r="BL30" s="284">
        <f t="shared" si="12"/>
        <v>60223</v>
      </c>
      <c r="BM30" s="284">
        <f t="shared" ref="BM30:DX30" si="13">ROUND(BM10*0.85,)</f>
        <v>48748</v>
      </c>
      <c r="BN30" s="284">
        <f t="shared" si="13"/>
        <v>48748</v>
      </c>
      <c r="BO30" s="284">
        <f t="shared" si="13"/>
        <v>48748</v>
      </c>
      <c r="BP30" s="284">
        <f t="shared" si="13"/>
        <v>41948</v>
      </c>
      <c r="BQ30" s="284">
        <f t="shared" si="13"/>
        <v>28178</v>
      </c>
      <c r="BR30" s="284">
        <f t="shared" si="13"/>
        <v>23928</v>
      </c>
      <c r="BS30" s="284">
        <f t="shared" si="13"/>
        <v>22228</v>
      </c>
      <c r="BT30" s="284">
        <f t="shared" si="13"/>
        <v>22228</v>
      </c>
      <c r="BU30" s="284">
        <f t="shared" si="13"/>
        <v>22228</v>
      </c>
      <c r="BV30" s="284">
        <f t="shared" si="13"/>
        <v>23928</v>
      </c>
      <c r="BW30" s="284">
        <f t="shared" si="13"/>
        <v>23928</v>
      </c>
      <c r="BX30" s="284">
        <f t="shared" si="13"/>
        <v>23928</v>
      </c>
      <c r="BY30" s="284">
        <f t="shared" si="13"/>
        <v>22228</v>
      </c>
      <c r="BZ30" s="284">
        <f t="shared" si="13"/>
        <v>22228</v>
      </c>
      <c r="CA30" s="284">
        <f t="shared" si="13"/>
        <v>22228</v>
      </c>
      <c r="CB30" s="284">
        <f t="shared" si="13"/>
        <v>22228</v>
      </c>
      <c r="CC30" s="284">
        <f t="shared" si="13"/>
        <v>22228</v>
      </c>
      <c r="CD30" s="284">
        <f t="shared" si="13"/>
        <v>22228</v>
      </c>
      <c r="CE30" s="284">
        <f t="shared" si="13"/>
        <v>22228</v>
      </c>
      <c r="CF30" s="284">
        <f t="shared" si="13"/>
        <v>23928</v>
      </c>
      <c r="CG30" s="284">
        <f t="shared" si="13"/>
        <v>23928</v>
      </c>
      <c r="CH30" s="284">
        <f t="shared" si="13"/>
        <v>26053</v>
      </c>
      <c r="CI30" s="284">
        <f t="shared" si="13"/>
        <v>26053</v>
      </c>
      <c r="CJ30" s="284">
        <f t="shared" si="13"/>
        <v>26053</v>
      </c>
      <c r="CK30" s="284">
        <f t="shared" si="13"/>
        <v>26053</v>
      </c>
      <c r="CL30" s="284">
        <f t="shared" si="13"/>
        <v>26053</v>
      </c>
      <c r="CM30" s="284">
        <f t="shared" si="13"/>
        <v>26053</v>
      </c>
      <c r="CN30" s="284">
        <f t="shared" si="13"/>
        <v>27753</v>
      </c>
      <c r="CO30" s="284">
        <f t="shared" si="13"/>
        <v>26053</v>
      </c>
      <c r="CP30" s="284">
        <f t="shared" si="13"/>
        <v>26053</v>
      </c>
      <c r="CQ30" s="284">
        <f t="shared" si="13"/>
        <v>26053</v>
      </c>
      <c r="CR30" s="284">
        <f t="shared" si="13"/>
        <v>26053</v>
      </c>
      <c r="CS30" s="284">
        <f t="shared" si="13"/>
        <v>29453</v>
      </c>
      <c r="CT30" s="284">
        <f t="shared" si="13"/>
        <v>29453</v>
      </c>
      <c r="CU30" s="284">
        <f t="shared" si="13"/>
        <v>26053</v>
      </c>
      <c r="CV30" s="284">
        <f t="shared" si="13"/>
        <v>27753</v>
      </c>
      <c r="CW30" s="284">
        <f t="shared" si="13"/>
        <v>26053</v>
      </c>
      <c r="CX30" s="284">
        <f t="shared" si="13"/>
        <v>26053</v>
      </c>
      <c r="CY30" s="284">
        <f t="shared" si="13"/>
        <v>26053</v>
      </c>
      <c r="CZ30" s="284">
        <f t="shared" si="13"/>
        <v>29453</v>
      </c>
      <c r="DA30" s="284">
        <f t="shared" si="13"/>
        <v>29453</v>
      </c>
      <c r="DB30" s="284">
        <f t="shared" si="13"/>
        <v>33703</v>
      </c>
      <c r="DC30" s="284">
        <f t="shared" si="13"/>
        <v>33703</v>
      </c>
      <c r="DD30" s="284">
        <f t="shared" si="13"/>
        <v>33703</v>
      </c>
      <c r="DE30" s="284">
        <f t="shared" si="13"/>
        <v>33703</v>
      </c>
      <c r="DF30" s="284">
        <f t="shared" si="13"/>
        <v>33703</v>
      </c>
      <c r="DG30" s="284">
        <f t="shared" si="13"/>
        <v>38803</v>
      </c>
      <c r="DH30" s="284">
        <f t="shared" si="13"/>
        <v>38803</v>
      </c>
      <c r="DI30" s="284">
        <f t="shared" si="13"/>
        <v>36253</v>
      </c>
      <c r="DJ30" s="284">
        <f t="shared" si="13"/>
        <v>38803</v>
      </c>
      <c r="DK30" s="284">
        <f t="shared" si="13"/>
        <v>36253</v>
      </c>
      <c r="DL30" s="284">
        <f t="shared" si="13"/>
        <v>38803</v>
      </c>
      <c r="DM30" s="284">
        <f t="shared" si="13"/>
        <v>36253</v>
      </c>
      <c r="DN30" s="284">
        <f t="shared" si="13"/>
        <v>36253</v>
      </c>
      <c r="DO30" s="284">
        <f t="shared" si="13"/>
        <v>31578</v>
      </c>
      <c r="DP30" s="284">
        <f t="shared" si="13"/>
        <v>26053</v>
      </c>
      <c r="DQ30" s="284">
        <f t="shared" si="13"/>
        <v>26053</v>
      </c>
      <c r="DR30" s="284">
        <f t="shared" si="13"/>
        <v>26053</v>
      </c>
      <c r="DS30" s="284">
        <f t="shared" si="13"/>
        <v>24353</v>
      </c>
      <c r="DT30" s="284">
        <f t="shared" si="13"/>
        <v>21803</v>
      </c>
      <c r="DU30" s="284">
        <f t="shared" si="13"/>
        <v>23078</v>
      </c>
      <c r="DV30" s="284">
        <f t="shared" si="13"/>
        <v>23078</v>
      </c>
      <c r="DW30" s="284">
        <f t="shared" si="13"/>
        <v>23078</v>
      </c>
      <c r="DX30" s="284">
        <f t="shared" si="13"/>
        <v>18828</v>
      </c>
      <c r="DY30" s="284">
        <f t="shared" ref="DY30:ET30" si="14">ROUND(DY10*0.85,)</f>
        <v>18828</v>
      </c>
      <c r="DZ30" s="284">
        <f t="shared" si="14"/>
        <v>18828</v>
      </c>
      <c r="EA30" s="284">
        <f t="shared" si="14"/>
        <v>18828</v>
      </c>
      <c r="EB30" s="284">
        <f t="shared" si="14"/>
        <v>18828</v>
      </c>
      <c r="EC30" s="284">
        <f t="shared" si="14"/>
        <v>18828</v>
      </c>
      <c r="ED30" s="284">
        <f t="shared" si="14"/>
        <v>18828</v>
      </c>
      <c r="EE30" s="284">
        <f t="shared" si="14"/>
        <v>18828</v>
      </c>
      <c r="EF30" s="284">
        <f t="shared" si="14"/>
        <v>18828</v>
      </c>
      <c r="EG30" s="284">
        <f t="shared" si="14"/>
        <v>18828</v>
      </c>
      <c r="EH30" s="284">
        <f t="shared" si="14"/>
        <v>18828</v>
      </c>
      <c r="EI30" s="284">
        <f t="shared" si="14"/>
        <v>18828</v>
      </c>
      <c r="EJ30" s="284">
        <f t="shared" si="14"/>
        <v>18828</v>
      </c>
      <c r="EK30" s="284">
        <f t="shared" si="14"/>
        <v>17553</v>
      </c>
      <c r="EL30" s="284">
        <f t="shared" si="14"/>
        <v>17553</v>
      </c>
      <c r="EM30" s="284">
        <f t="shared" si="14"/>
        <v>17553</v>
      </c>
      <c r="EN30" s="284">
        <f t="shared" si="14"/>
        <v>17553</v>
      </c>
      <c r="EO30" s="284">
        <f t="shared" si="14"/>
        <v>17553</v>
      </c>
      <c r="EP30" s="284">
        <f t="shared" si="14"/>
        <v>17553</v>
      </c>
      <c r="EQ30" s="284">
        <f t="shared" si="14"/>
        <v>17553</v>
      </c>
      <c r="ER30" s="284">
        <f t="shared" si="14"/>
        <v>17553</v>
      </c>
      <c r="ES30" s="284">
        <f t="shared" si="14"/>
        <v>17553</v>
      </c>
      <c r="ET30" s="284">
        <f t="shared" si="14"/>
        <v>17553</v>
      </c>
    </row>
    <row r="31" spans="1:150" s="85" customFormat="1" ht="10.35" customHeight="1" x14ac:dyDescent="0.2">
      <c r="A31" s="87">
        <v>2</v>
      </c>
      <c r="B31" s="284">
        <f t="shared" ref="B31:BL31" si="15">ROUND(B11*0.85,)</f>
        <v>17510</v>
      </c>
      <c r="C31" s="284">
        <f t="shared" si="15"/>
        <v>17510</v>
      </c>
      <c r="D31" s="284">
        <f t="shared" si="15"/>
        <v>17510</v>
      </c>
      <c r="E31" s="284">
        <f t="shared" si="15"/>
        <v>15470</v>
      </c>
      <c r="F31" s="284">
        <f t="shared" si="15"/>
        <v>11815</v>
      </c>
      <c r="G31" s="284">
        <f t="shared" si="15"/>
        <v>12410</v>
      </c>
      <c r="H31" s="284">
        <f t="shared" si="15"/>
        <v>11815</v>
      </c>
      <c r="I31" s="284">
        <f t="shared" si="15"/>
        <v>13430</v>
      </c>
      <c r="J31" s="284">
        <f t="shared" si="15"/>
        <v>13430</v>
      </c>
      <c r="K31" s="284">
        <f t="shared" si="15"/>
        <v>10625</v>
      </c>
      <c r="L31" s="284">
        <f t="shared" si="15"/>
        <v>10625</v>
      </c>
      <c r="M31" s="284">
        <f t="shared" si="15"/>
        <v>10625</v>
      </c>
      <c r="N31" s="284">
        <f t="shared" si="15"/>
        <v>11220</v>
      </c>
      <c r="O31" s="284">
        <f t="shared" si="15"/>
        <v>10625</v>
      </c>
      <c r="P31" s="284">
        <f t="shared" si="15"/>
        <v>11220</v>
      </c>
      <c r="Q31" s="284">
        <f t="shared" si="15"/>
        <v>11220</v>
      </c>
      <c r="R31" s="284">
        <f t="shared" si="15"/>
        <v>11815</v>
      </c>
      <c r="S31" s="284">
        <f t="shared" si="15"/>
        <v>12410</v>
      </c>
      <c r="T31" s="284">
        <f t="shared" si="15"/>
        <v>12410</v>
      </c>
      <c r="U31" s="284">
        <f t="shared" si="15"/>
        <v>13430</v>
      </c>
      <c r="V31" s="284">
        <f t="shared" si="15"/>
        <v>13430</v>
      </c>
      <c r="W31" s="284">
        <f t="shared" si="15"/>
        <v>11815</v>
      </c>
      <c r="X31" s="284">
        <f t="shared" si="15"/>
        <v>11815</v>
      </c>
      <c r="Y31" s="284">
        <f t="shared" si="15"/>
        <v>10625</v>
      </c>
      <c r="Z31" s="284">
        <f t="shared" si="15"/>
        <v>10625</v>
      </c>
      <c r="AA31" s="284">
        <f t="shared" si="15"/>
        <v>10625</v>
      </c>
      <c r="AB31" s="284">
        <f t="shared" si="15"/>
        <v>10625</v>
      </c>
      <c r="AC31" s="284">
        <f t="shared" si="15"/>
        <v>10625</v>
      </c>
      <c r="AD31" s="284">
        <f t="shared" si="15"/>
        <v>11220</v>
      </c>
      <c r="AE31" s="284">
        <f t="shared" si="15"/>
        <v>11220</v>
      </c>
      <c r="AF31" s="284">
        <f t="shared" si="15"/>
        <v>10625</v>
      </c>
      <c r="AG31" s="284">
        <f t="shared" si="15"/>
        <v>13175</v>
      </c>
      <c r="AH31" s="284">
        <f t="shared" si="15"/>
        <v>13175</v>
      </c>
      <c r="AI31" s="284">
        <f t="shared" si="15"/>
        <v>13175</v>
      </c>
      <c r="AJ31" s="284">
        <f t="shared" si="15"/>
        <v>13175</v>
      </c>
      <c r="AK31" s="284">
        <f t="shared" si="15"/>
        <v>13175</v>
      </c>
      <c r="AL31" s="284">
        <f t="shared" si="15"/>
        <v>13175</v>
      </c>
      <c r="AM31" s="284">
        <f t="shared" si="15"/>
        <v>11645</v>
      </c>
      <c r="AN31" s="284">
        <f t="shared" si="15"/>
        <v>11645</v>
      </c>
      <c r="AO31" s="284">
        <f t="shared" si="15"/>
        <v>11645</v>
      </c>
      <c r="AP31" s="284">
        <f t="shared" si="15"/>
        <v>11645</v>
      </c>
      <c r="AQ31" s="284">
        <f t="shared" si="15"/>
        <v>15300</v>
      </c>
      <c r="AR31" s="284">
        <f t="shared" si="15"/>
        <v>16660</v>
      </c>
      <c r="AS31" s="284">
        <f t="shared" si="15"/>
        <v>16660</v>
      </c>
      <c r="AT31" s="284">
        <f t="shared" si="15"/>
        <v>13940</v>
      </c>
      <c r="AU31" s="284">
        <f t="shared" si="15"/>
        <v>15300</v>
      </c>
      <c r="AV31" s="284">
        <f t="shared" si="15"/>
        <v>15300</v>
      </c>
      <c r="AW31" s="284">
        <f t="shared" si="15"/>
        <v>16660</v>
      </c>
      <c r="AX31" s="284">
        <f t="shared" si="15"/>
        <v>16660</v>
      </c>
      <c r="AY31" s="284">
        <f t="shared" si="15"/>
        <v>16660</v>
      </c>
      <c r="AZ31" s="284">
        <f t="shared" si="15"/>
        <v>19380</v>
      </c>
      <c r="BA31" s="284">
        <f t="shared" si="15"/>
        <v>19380</v>
      </c>
      <c r="BB31" s="284">
        <f t="shared" si="15"/>
        <v>20740</v>
      </c>
      <c r="BC31" s="284">
        <f t="shared" si="15"/>
        <v>20740</v>
      </c>
      <c r="BD31" s="284">
        <f t="shared" si="15"/>
        <v>20740</v>
      </c>
      <c r="BE31" s="284">
        <f t="shared" si="15"/>
        <v>18020</v>
      </c>
      <c r="BF31" s="284">
        <f t="shared" si="15"/>
        <v>27795</v>
      </c>
      <c r="BG31" s="284">
        <f t="shared" si="15"/>
        <v>47770</v>
      </c>
      <c r="BH31" s="284">
        <f t="shared" si="15"/>
        <v>66895</v>
      </c>
      <c r="BI31" s="284">
        <f t="shared" si="15"/>
        <v>66895</v>
      </c>
      <c r="BJ31" s="284">
        <f t="shared" si="15"/>
        <v>62645</v>
      </c>
      <c r="BK31" s="284">
        <f t="shared" si="15"/>
        <v>66895</v>
      </c>
      <c r="BL31" s="284">
        <f t="shared" si="15"/>
        <v>62645</v>
      </c>
      <c r="BM31" s="284">
        <f t="shared" ref="BM31:DX31" si="16">ROUND(BM11*0.85,)</f>
        <v>51170</v>
      </c>
      <c r="BN31" s="284">
        <f t="shared" si="16"/>
        <v>51170</v>
      </c>
      <c r="BO31" s="284">
        <f t="shared" si="16"/>
        <v>51170</v>
      </c>
      <c r="BP31" s="284">
        <f t="shared" si="16"/>
        <v>44370</v>
      </c>
      <c r="BQ31" s="284">
        <f t="shared" si="16"/>
        <v>30430</v>
      </c>
      <c r="BR31" s="284">
        <f t="shared" si="16"/>
        <v>26180</v>
      </c>
      <c r="BS31" s="284">
        <f t="shared" si="16"/>
        <v>24480</v>
      </c>
      <c r="BT31" s="284">
        <f t="shared" si="16"/>
        <v>24480</v>
      </c>
      <c r="BU31" s="284">
        <f t="shared" si="16"/>
        <v>24480</v>
      </c>
      <c r="BV31" s="284">
        <f t="shared" si="16"/>
        <v>26180</v>
      </c>
      <c r="BW31" s="284">
        <f t="shared" si="16"/>
        <v>26180</v>
      </c>
      <c r="BX31" s="284">
        <f t="shared" si="16"/>
        <v>26180</v>
      </c>
      <c r="BY31" s="284">
        <f t="shared" si="16"/>
        <v>24480</v>
      </c>
      <c r="BZ31" s="284">
        <f t="shared" si="16"/>
        <v>24480</v>
      </c>
      <c r="CA31" s="284">
        <f t="shared" si="16"/>
        <v>24480</v>
      </c>
      <c r="CB31" s="284">
        <f t="shared" si="16"/>
        <v>24480</v>
      </c>
      <c r="CC31" s="284">
        <f t="shared" si="16"/>
        <v>24480</v>
      </c>
      <c r="CD31" s="284">
        <f t="shared" si="16"/>
        <v>24480</v>
      </c>
      <c r="CE31" s="284">
        <f t="shared" si="16"/>
        <v>24480</v>
      </c>
      <c r="CF31" s="284">
        <f t="shared" si="16"/>
        <v>26180</v>
      </c>
      <c r="CG31" s="284">
        <f t="shared" si="16"/>
        <v>26180</v>
      </c>
      <c r="CH31" s="284">
        <f t="shared" si="16"/>
        <v>28305</v>
      </c>
      <c r="CI31" s="284">
        <f t="shared" si="16"/>
        <v>28305</v>
      </c>
      <c r="CJ31" s="284">
        <f t="shared" si="16"/>
        <v>28305</v>
      </c>
      <c r="CK31" s="284">
        <f t="shared" si="16"/>
        <v>28305</v>
      </c>
      <c r="CL31" s="284">
        <f t="shared" si="16"/>
        <v>28305</v>
      </c>
      <c r="CM31" s="284">
        <f t="shared" si="16"/>
        <v>28305</v>
      </c>
      <c r="CN31" s="284">
        <f t="shared" si="16"/>
        <v>30005</v>
      </c>
      <c r="CO31" s="284">
        <f t="shared" si="16"/>
        <v>28305</v>
      </c>
      <c r="CP31" s="284">
        <f t="shared" si="16"/>
        <v>28305</v>
      </c>
      <c r="CQ31" s="284">
        <f t="shared" si="16"/>
        <v>28305</v>
      </c>
      <c r="CR31" s="284">
        <f t="shared" si="16"/>
        <v>28305</v>
      </c>
      <c r="CS31" s="284">
        <f t="shared" si="16"/>
        <v>31705</v>
      </c>
      <c r="CT31" s="284">
        <f t="shared" si="16"/>
        <v>31705</v>
      </c>
      <c r="CU31" s="284">
        <f t="shared" si="16"/>
        <v>28305</v>
      </c>
      <c r="CV31" s="284">
        <f t="shared" si="16"/>
        <v>30005</v>
      </c>
      <c r="CW31" s="284">
        <f t="shared" si="16"/>
        <v>28305</v>
      </c>
      <c r="CX31" s="284">
        <f t="shared" si="16"/>
        <v>28305</v>
      </c>
      <c r="CY31" s="284">
        <f t="shared" si="16"/>
        <v>28305</v>
      </c>
      <c r="CZ31" s="284">
        <f t="shared" si="16"/>
        <v>31705</v>
      </c>
      <c r="DA31" s="284">
        <f t="shared" si="16"/>
        <v>31705</v>
      </c>
      <c r="DB31" s="284">
        <f t="shared" si="16"/>
        <v>35955</v>
      </c>
      <c r="DC31" s="284">
        <f t="shared" si="16"/>
        <v>35955</v>
      </c>
      <c r="DD31" s="284">
        <f t="shared" si="16"/>
        <v>35955</v>
      </c>
      <c r="DE31" s="284">
        <f t="shared" si="16"/>
        <v>35955</v>
      </c>
      <c r="DF31" s="284">
        <f t="shared" si="16"/>
        <v>35955</v>
      </c>
      <c r="DG31" s="284">
        <f t="shared" si="16"/>
        <v>41055</v>
      </c>
      <c r="DH31" s="284">
        <f t="shared" si="16"/>
        <v>41055</v>
      </c>
      <c r="DI31" s="284">
        <f t="shared" si="16"/>
        <v>38505</v>
      </c>
      <c r="DJ31" s="284">
        <f t="shared" si="16"/>
        <v>41055</v>
      </c>
      <c r="DK31" s="284">
        <f t="shared" si="16"/>
        <v>38505</v>
      </c>
      <c r="DL31" s="284">
        <f t="shared" si="16"/>
        <v>41055</v>
      </c>
      <c r="DM31" s="284">
        <f t="shared" si="16"/>
        <v>38505</v>
      </c>
      <c r="DN31" s="284">
        <f t="shared" si="16"/>
        <v>38505</v>
      </c>
      <c r="DO31" s="284">
        <f t="shared" si="16"/>
        <v>33830</v>
      </c>
      <c r="DP31" s="284">
        <f t="shared" si="16"/>
        <v>28305</v>
      </c>
      <c r="DQ31" s="284">
        <f t="shared" si="16"/>
        <v>28305</v>
      </c>
      <c r="DR31" s="284">
        <f t="shared" si="16"/>
        <v>28305</v>
      </c>
      <c r="DS31" s="284">
        <f t="shared" si="16"/>
        <v>26605</v>
      </c>
      <c r="DT31" s="284">
        <f t="shared" si="16"/>
        <v>24055</v>
      </c>
      <c r="DU31" s="284">
        <f t="shared" si="16"/>
        <v>25330</v>
      </c>
      <c r="DV31" s="284">
        <f t="shared" si="16"/>
        <v>25330</v>
      </c>
      <c r="DW31" s="284">
        <f t="shared" si="16"/>
        <v>25330</v>
      </c>
      <c r="DX31" s="284">
        <f t="shared" si="16"/>
        <v>21080</v>
      </c>
      <c r="DY31" s="284">
        <f t="shared" ref="DY31:ET31" si="17">ROUND(DY11*0.85,)</f>
        <v>21080</v>
      </c>
      <c r="DZ31" s="284">
        <f t="shared" si="17"/>
        <v>21080</v>
      </c>
      <c r="EA31" s="284">
        <f t="shared" si="17"/>
        <v>21080</v>
      </c>
      <c r="EB31" s="284">
        <f t="shared" si="17"/>
        <v>21080</v>
      </c>
      <c r="EC31" s="284">
        <f t="shared" si="17"/>
        <v>21080</v>
      </c>
      <c r="ED31" s="284">
        <f t="shared" si="17"/>
        <v>21080</v>
      </c>
      <c r="EE31" s="284">
        <f t="shared" si="17"/>
        <v>21080</v>
      </c>
      <c r="EF31" s="284">
        <f t="shared" si="17"/>
        <v>21080</v>
      </c>
      <c r="EG31" s="284">
        <f t="shared" si="17"/>
        <v>21080</v>
      </c>
      <c r="EH31" s="284">
        <f t="shared" si="17"/>
        <v>21080</v>
      </c>
      <c r="EI31" s="284">
        <f t="shared" si="17"/>
        <v>21080</v>
      </c>
      <c r="EJ31" s="284">
        <f t="shared" si="17"/>
        <v>21080</v>
      </c>
      <c r="EK31" s="284">
        <f t="shared" si="17"/>
        <v>19805</v>
      </c>
      <c r="EL31" s="284">
        <f t="shared" si="17"/>
        <v>19805</v>
      </c>
      <c r="EM31" s="284">
        <f t="shared" si="17"/>
        <v>19805</v>
      </c>
      <c r="EN31" s="284">
        <f t="shared" si="17"/>
        <v>19805</v>
      </c>
      <c r="EO31" s="284">
        <f t="shared" si="17"/>
        <v>19805</v>
      </c>
      <c r="EP31" s="284">
        <f t="shared" si="17"/>
        <v>19805</v>
      </c>
      <c r="EQ31" s="284">
        <f t="shared" si="17"/>
        <v>19805</v>
      </c>
      <c r="ER31" s="284">
        <f t="shared" si="17"/>
        <v>19805</v>
      </c>
      <c r="ES31" s="284">
        <f t="shared" si="17"/>
        <v>19805</v>
      </c>
      <c r="ET31" s="284">
        <f t="shared" si="17"/>
        <v>19805</v>
      </c>
    </row>
    <row r="32" spans="1:150" s="85" customFormat="1" ht="10.35" customHeight="1" x14ac:dyDescent="0.2">
      <c r="A32" s="86" t="s">
        <v>134</v>
      </c>
      <c r="B32" s="284"/>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c r="BW32" s="284"/>
      <c r="BX32" s="284"/>
      <c r="BY32" s="284"/>
      <c r="BZ32" s="284"/>
      <c r="CA32" s="284"/>
      <c r="CB32" s="284"/>
      <c r="CC32" s="284"/>
      <c r="CD32" s="284"/>
      <c r="CE32" s="284"/>
      <c r="CF32" s="284"/>
      <c r="CG32" s="284"/>
      <c r="CH32" s="284"/>
      <c r="CI32" s="284"/>
      <c r="CJ32" s="284"/>
      <c r="CK32" s="284"/>
      <c r="CL32" s="284"/>
      <c r="CM32" s="284"/>
      <c r="CN32" s="284"/>
      <c r="CO32" s="284"/>
      <c r="CP32" s="284"/>
      <c r="CQ32" s="284"/>
      <c r="CR32" s="284"/>
      <c r="CS32" s="284"/>
      <c r="CT32" s="284"/>
      <c r="CU32" s="284"/>
      <c r="CV32" s="284"/>
      <c r="CW32" s="284"/>
      <c r="CX32" s="284"/>
      <c r="CY32" s="284"/>
      <c r="CZ32" s="284"/>
      <c r="DA32" s="284"/>
      <c r="DB32" s="284"/>
      <c r="DC32" s="284"/>
      <c r="DD32" s="284"/>
      <c r="DE32" s="284"/>
      <c r="DF32" s="284"/>
      <c r="DG32" s="284"/>
      <c r="DH32" s="284"/>
      <c r="DI32" s="284"/>
      <c r="DJ32" s="284"/>
      <c r="DK32" s="284"/>
      <c r="DL32" s="284"/>
      <c r="DM32" s="284"/>
      <c r="DN32" s="284"/>
      <c r="DO32" s="284"/>
      <c r="DP32" s="284"/>
      <c r="DQ32" s="284"/>
      <c r="DR32" s="284"/>
      <c r="DS32" s="284"/>
      <c r="DT32" s="284"/>
      <c r="DU32" s="284"/>
      <c r="DV32" s="284"/>
      <c r="DW32" s="284"/>
      <c r="DX32" s="284"/>
      <c r="DY32" s="284"/>
      <c r="DZ32" s="284"/>
      <c r="EA32" s="284"/>
      <c r="EB32" s="284"/>
      <c r="EC32" s="284"/>
      <c r="ED32" s="284"/>
      <c r="EE32" s="284"/>
      <c r="EF32" s="284"/>
      <c r="EG32" s="284"/>
      <c r="EH32" s="284"/>
      <c r="EI32" s="284"/>
      <c r="EJ32" s="284"/>
      <c r="EK32" s="284"/>
      <c r="EL32" s="284"/>
      <c r="EM32" s="284"/>
      <c r="EN32" s="284"/>
      <c r="EO32" s="284"/>
      <c r="EP32" s="284"/>
      <c r="EQ32" s="284"/>
      <c r="ER32" s="284"/>
      <c r="ES32" s="284"/>
      <c r="ET32" s="284"/>
    </row>
    <row r="33" spans="1:150" s="85" customFormat="1" ht="10.35" customHeight="1" x14ac:dyDescent="0.2">
      <c r="A33" s="88">
        <v>1</v>
      </c>
      <c r="B33" s="284">
        <f t="shared" ref="B33:BL33" si="18">ROUND(B13*0.85,)</f>
        <v>21845</v>
      </c>
      <c r="C33" s="284">
        <f t="shared" si="18"/>
        <v>21845</v>
      </c>
      <c r="D33" s="284">
        <f t="shared" si="18"/>
        <v>21845</v>
      </c>
      <c r="E33" s="284">
        <f t="shared" si="18"/>
        <v>19805</v>
      </c>
      <c r="F33" s="284">
        <f t="shared" si="18"/>
        <v>16150</v>
      </c>
      <c r="G33" s="284">
        <f t="shared" si="18"/>
        <v>16745</v>
      </c>
      <c r="H33" s="284">
        <f t="shared" si="18"/>
        <v>16150</v>
      </c>
      <c r="I33" s="284">
        <f t="shared" si="18"/>
        <v>17765</v>
      </c>
      <c r="J33" s="284">
        <f t="shared" si="18"/>
        <v>17765</v>
      </c>
      <c r="K33" s="284">
        <f t="shared" si="18"/>
        <v>14960</v>
      </c>
      <c r="L33" s="284">
        <f t="shared" si="18"/>
        <v>14960</v>
      </c>
      <c r="M33" s="284">
        <f t="shared" si="18"/>
        <v>14960</v>
      </c>
      <c r="N33" s="284">
        <f t="shared" si="18"/>
        <v>15555</v>
      </c>
      <c r="O33" s="284">
        <f t="shared" si="18"/>
        <v>14960</v>
      </c>
      <c r="P33" s="284">
        <f t="shared" si="18"/>
        <v>15555</v>
      </c>
      <c r="Q33" s="284">
        <f t="shared" si="18"/>
        <v>15555</v>
      </c>
      <c r="R33" s="284">
        <f t="shared" si="18"/>
        <v>16150</v>
      </c>
      <c r="S33" s="284">
        <f t="shared" si="18"/>
        <v>16745</v>
      </c>
      <c r="T33" s="284">
        <f t="shared" si="18"/>
        <v>16745</v>
      </c>
      <c r="U33" s="284">
        <f t="shared" si="18"/>
        <v>17765</v>
      </c>
      <c r="V33" s="284">
        <f t="shared" si="18"/>
        <v>17765</v>
      </c>
      <c r="W33" s="284">
        <f t="shared" si="18"/>
        <v>16150</v>
      </c>
      <c r="X33" s="284">
        <f t="shared" si="18"/>
        <v>16150</v>
      </c>
      <c r="Y33" s="284">
        <f t="shared" si="18"/>
        <v>14960</v>
      </c>
      <c r="Z33" s="284">
        <f t="shared" si="18"/>
        <v>14960</v>
      </c>
      <c r="AA33" s="284">
        <f t="shared" si="18"/>
        <v>14960</v>
      </c>
      <c r="AB33" s="284">
        <f t="shared" si="18"/>
        <v>14960</v>
      </c>
      <c r="AC33" s="284">
        <f t="shared" si="18"/>
        <v>14960</v>
      </c>
      <c r="AD33" s="284">
        <f t="shared" si="18"/>
        <v>15555</v>
      </c>
      <c r="AE33" s="284">
        <f t="shared" si="18"/>
        <v>15555</v>
      </c>
      <c r="AF33" s="284">
        <f t="shared" si="18"/>
        <v>14960</v>
      </c>
      <c r="AG33" s="284">
        <f t="shared" si="18"/>
        <v>16660</v>
      </c>
      <c r="AH33" s="284">
        <f t="shared" si="18"/>
        <v>16660</v>
      </c>
      <c r="AI33" s="284">
        <f t="shared" si="18"/>
        <v>16660</v>
      </c>
      <c r="AJ33" s="284">
        <f t="shared" si="18"/>
        <v>16660</v>
      </c>
      <c r="AK33" s="284">
        <f t="shared" si="18"/>
        <v>16660</v>
      </c>
      <c r="AL33" s="284">
        <f t="shared" si="18"/>
        <v>16660</v>
      </c>
      <c r="AM33" s="284">
        <f t="shared" si="18"/>
        <v>15130</v>
      </c>
      <c r="AN33" s="284">
        <f t="shared" si="18"/>
        <v>15130</v>
      </c>
      <c r="AO33" s="284">
        <f t="shared" si="18"/>
        <v>15130</v>
      </c>
      <c r="AP33" s="284">
        <f t="shared" si="18"/>
        <v>15130</v>
      </c>
      <c r="AQ33" s="284">
        <f t="shared" si="18"/>
        <v>18785</v>
      </c>
      <c r="AR33" s="284">
        <f t="shared" si="18"/>
        <v>20145</v>
      </c>
      <c r="AS33" s="284">
        <f t="shared" si="18"/>
        <v>20145</v>
      </c>
      <c r="AT33" s="284">
        <f t="shared" si="18"/>
        <v>17425</v>
      </c>
      <c r="AU33" s="284">
        <f t="shared" si="18"/>
        <v>18785</v>
      </c>
      <c r="AV33" s="284">
        <f t="shared" si="18"/>
        <v>18785</v>
      </c>
      <c r="AW33" s="284">
        <f t="shared" si="18"/>
        <v>20145</v>
      </c>
      <c r="AX33" s="284">
        <f t="shared" si="18"/>
        <v>20145</v>
      </c>
      <c r="AY33" s="284">
        <f t="shared" si="18"/>
        <v>20145</v>
      </c>
      <c r="AZ33" s="284">
        <f t="shared" si="18"/>
        <v>22865</v>
      </c>
      <c r="BA33" s="284">
        <f t="shared" si="18"/>
        <v>22865</v>
      </c>
      <c r="BB33" s="284">
        <f t="shared" si="18"/>
        <v>24225</v>
      </c>
      <c r="BC33" s="284">
        <f t="shared" si="18"/>
        <v>24225</v>
      </c>
      <c r="BD33" s="284">
        <f t="shared" si="18"/>
        <v>24225</v>
      </c>
      <c r="BE33" s="284">
        <f t="shared" si="18"/>
        <v>21505</v>
      </c>
      <c r="BF33" s="284">
        <f t="shared" si="18"/>
        <v>34723</v>
      </c>
      <c r="BG33" s="284">
        <f t="shared" si="18"/>
        <v>54698</v>
      </c>
      <c r="BH33" s="284">
        <f t="shared" si="18"/>
        <v>73823</v>
      </c>
      <c r="BI33" s="284">
        <f t="shared" si="18"/>
        <v>73823</v>
      </c>
      <c r="BJ33" s="284">
        <f t="shared" si="18"/>
        <v>69573</v>
      </c>
      <c r="BK33" s="284">
        <f t="shared" si="18"/>
        <v>73823</v>
      </c>
      <c r="BL33" s="284">
        <f t="shared" si="18"/>
        <v>69573</v>
      </c>
      <c r="BM33" s="284">
        <f t="shared" ref="BM33:DX33" si="19">ROUND(BM13*0.85,)</f>
        <v>58098</v>
      </c>
      <c r="BN33" s="284">
        <f t="shared" si="19"/>
        <v>58098</v>
      </c>
      <c r="BO33" s="284">
        <f t="shared" si="19"/>
        <v>58098</v>
      </c>
      <c r="BP33" s="284">
        <f t="shared" si="19"/>
        <v>51298</v>
      </c>
      <c r="BQ33" s="284">
        <f t="shared" si="19"/>
        <v>36678</v>
      </c>
      <c r="BR33" s="284">
        <f t="shared" si="19"/>
        <v>32428</v>
      </c>
      <c r="BS33" s="284">
        <f t="shared" si="19"/>
        <v>30728</v>
      </c>
      <c r="BT33" s="284">
        <f t="shared" si="19"/>
        <v>30728</v>
      </c>
      <c r="BU33" s="284">
        <f t="shared" si="19"/>
        <v>30728</v>
      </c>
      <c r="BV33" s="284">
        <f t="shared" si="19"/>
        <v>32428</v>
      </c>
      <c r="BW33" s="284">
        <f t="shared" si="19"/>
        <v>32428</v>
      </c>
      <c r="BX33" s="284">
        <f t="shared" si="19"/>
        <v>32428</v>
      </c>
      <c r="BY33" s="284">
        <f t="shared" si="19"/>
        <v>30728</v>
      </c>
      <c r="BZ33" s="284">
        <f t="shared" si="19"/>
        <v>30728</v>
      </c>
      <c r="CA33" s="284">
        <f t="shared" si="19"/>
        <v>30728</v>
      </c>
      <c r="CB33" s="284">
        <f t="shared" si="19"/>
        <v>30728</v>
      </c>
      <c r="CC33" s="284">
        <f t="shared" si="19"/>
        <v>30728</v>
      </c>
      <c r="CD33" s="284">
        <f t="shared" si="19"/>
        <v>30728</v>
      </c>
      <c r="CE33" s="284">
        <f t="shared" si="19"/>
        <v>30728</v>
      </c>
      <c r="CF33" s="284">
        <f t="shared" si="19"/>
        <v>32428</v>
      </c>
      <c r="CG33" s="284">
        <f t="shared" si="19"/>
        <v>32428</v>
      </c>
      <c r="CH33" s="284">
        <f t="shared" si="19"/>
        <v>34553</v>
      </c>
      <c r="CI33" s="284">
        <f t="shared" si="19"/>
        <v>34553</v>
      </c>
      <c r="CJ33" s="284">
        <f t="shared" si="19"/>
        <v>34553</v>
      </c>
      <c r="CK33" s="284">
        <f t="shared" si="19"/>
        <v>34553</v>
      </c>
      <c r="CL33" s="284">
        <f t="shared" si="19"/>
        <v>34553</v>
      </c>
      <c r="CM33" s="284">
        <f t="shared" si="19"/>
        <v>34553</v>
      </c>
      <c r="CN33" s="284">
        <f t="shared" si="19"/>
        <v>37103</v>
      </c>
      <c r="CO33" s="284">
        <f t="shared" si="19"/>
        <v>35403</v>
      </c>
      <c r="CP33" s="284">
        <f t="shared" si="19"/>
        <v>35403</v>
      </c>
      <c r="CQ33" s="284">
        <f t="shared" si="19"/>
        <v>35403</v>
      </c>
      <c r="CR33" s="284">
        <f t="shared" si="19"/>
        <v>35403</v>
      </c>
      <c r="CS33" s="284">
        <f t="shared" si="19"/>
        <v>38803</v>
      </c>
      <c r="CT33" s="284">
        <f t="shared" si="19"/>
        <v>38803</v>
      </c>
      <c r="CU33" s="284">
        <f t="shared" si="19"/>
        <v>35403</v>
      </c>
      <c r="CV33" s="284">
        <f t="shared" si="19"/>
        <v>37103</v>
      </c>
      <c r="CW33" s="284">
        <f t="shared" si="19"/>
        <v>35403</v>
      </c>
      <c r="CX33" s="284">
        <f t="shared" si="19"/>
        <v>35403</v>
      </c>
      <c r="CY33" s="284">
        <f t="shared" si="19"/>
        <v>35403</v>
      </c>
      <c r="CZ33" s="284">
        <f t="shared" si="19"/>
        <v>38803</v>
      </c>
      <c r="DA33" s="284">
        <f t="shared" si="19"/>
        <v>38803</v>
      </c>
      <c r="DB33" s="284">
        <f t="shared" si="19"/>
        <v>43053</v>
      </c>
      <c r="DC33" s="284">
        <f t="shared" si="19"/>
        <v>43053</v>
      </c>
      <c r="DD33" s="284">
        <f t="shared" si="19"/>
        <v>43053</v>
      </c>
      <c r="DE33" s="284">
        <f t="shared" si="19"/>
        <v>43053</v>
      </c>
      <c r="DF33" s="284">
        <f t="shared" si="19"/>
        <v>43053</v>
      </c>
      <c r="DG33" s="284">
        <f t="shared" si="19"/>
        <v>48153</v>
      </c>
      <c r="DH33" s="284">
        <f t="shared" si="19"/>
        <v>48153</v>
      </c>
      <c r="DI33" s="284">
        <f t="shared" si="19"/>
        <v>45603</v>
      </c>
      <c r="DJ33" s="284">
        <f t="shared" si="19"/>
        <v>48153</v>
      </c>
      <c r="DK33" s="284">
        <f t="shared" si="19"/>
        <v>45603</v>
      </c>
      <c r="DL33" s="284">
        <f t="shared" si="19"/>
        <v>48153</v>
      </c>
      <c r="DM33" s="284">
        <f t="shared" si="19"/>
        <v>45603</v>
      </c>
      <c r="DN33" s="284">
        <f t="shared" si="19"/>
        <v>45603</v>
      </c>
      <c r="DO33" s="284">
        <f t="shared" si="19"/>
        <v>40928</v>
      </c>
      <c r="DP33" s="284">
        <f t="shared" si="19"/>
        <v>35403</v>
      </c>
      <c r="DQ33" s="284">
        <f t="shared" si="19"/>
        <v>35403</v>
      </c>
      <c r="DR33" s="284">
        <f t="shared" si="19"/>
        <v>35403</v>
      </c>
      <c r="DS33" s="284">
        <f t="shared" si="19"/>
        <v>33703</v>
      </c>
      <c r="DT33" s="284">
        <f t="shared" si="19"/>
        <v>31153</v>
      </c>
      <c r="DU33" s="284">
        <f t="shared" si="19"/>
        <v>32428</v>
      </c>
      <c r="DV33" s="284">
        <f t="shared" si="19"/>
        <v>32428</v>
      </c>
      <c r="DW33" s="284">
        <f t="shared" si="19"/>
        <v>32428</v>
      </c>
      <c r="DX33" s="284">
        <f t="shared" si="19"/>
        <v>27328</v>
      </c>
      <c r="DY33" s="284">
        <f t="shared" ref="DY33:ET33" si="20">ROUND(DY13*0.85,)</f>
        <v>27328</v>
      </c>
      <c r="DZ33" s="284">
        <f t="shared" si="20"/>
        <v>27328</v>
      </c>
      <c r="EA33" s="284">
        <f t="shared" si="20"/>
        <v>27328</v>
      </c>
      <c r="EB33" s="284">
        <f t="shared" si="20"/>
        <v>27328</v>
      </c>
      <c r="EC33" s="284">
        <f t="shared" si="20"/>
        <v>27328</v>
      </c>
      <c r="ED33" s="284">
        <f t="shared" si="20"/>
        <v>27328</v>
      </c>
      <c r="EE33" s="284">
        <f t="shared" si="20"/>
        <v>27328</v>
      </c>
      <c r="EF33" s="284">
        <f t="shared" si="20"/>
        <v>27328</v>
      </c>
      <c r="EG33" s="284">
        <f t="shared" si="20"/>
        <v>27328</v>
      </c>
      <c r="EH33" s="284">
        <f t="shared" si="20"/>
        <v>27328</v>
      </c>
      <c r="EI33" s="284">
        <f t="shared" si="20"/>
        <v>27328</v>
      </c>
      <c r="EJ33" s="284">
        <f t="shared" si="20"/>
        <v>27328</v>
      </c>
      <c r="EK33" s="284">
        <f t="shared" si="20"/>
        <v>26053</v>
      </c>
      <c r="EL33" s="284">
        <f t="shared" si="20"/>
        <v>26053</v>
      </c>
      <c r="EM33" s="284">
        <f t="shared" si="20"/>
        <v>26053</v>
      </c>
      <c r="EN33" s="284">
        <f t="shared" si="20"/>
        <v>26053</v>
      </c>
      <c r="EO33" s="284">
        <f t="shared" si="20"/>
        <v>26053</v>
      </c>
      <c r="EP33" s="284">
        <f t="shared" si="20"/>
        <v>26053</v>
      </c>
      <c r="EQ33" s="284">
        <f t="shared" si="20"/>
        <v>26053</v>
      </c>
      <c r="ER33" s="284">
        <f t="shared" si="20"/>
        <v>26053</v>
      </c>
      <c r="ES33" s="284">
        <f t="shared" si="20"/>
        <v>26053</v>
      </c>
      <c r="ET33" s="284">
        <f t="shared" si="20"/>
        <v>26053</v>
      </c>
    </row>
    <row r="34" spans="1:150" s="85" customFormat="1" ht="10.35" customHeight="1" x14ac:dyDescent="0.2">
      <c r="A34" s="88">
        <v>2</v>
      </c>
      <c r="B34" s="284">
        <f t="shared" ref="B34:BL34" si="21">ROUND(B14*0.85,)</f>
        <v>23460</v>
      </c>
      <c r="C34" s="284">
        <f t="shared" si="21"/>
        <v>23460</v>
      </c>
      <c r="D34" s="284">
        <f t="shared" si="21"/>
        <v>23460</v>
      </c>
      <c r="E34" s="284">
        <f t="shared" si="21"/>
        <v>21420</v>
      </c>
      <c r="F34" s="284">
        <f t="shared" si="21"/>
        <v>17765</v>
      </c>
      <c r="G34" s="284">
        <f t="shared" si="21"/>
        <v>18360</v>
      </c>
      <c r="H34" s="284">
        <f t="shared" si="21"/>
        <v>17765</v>
      </c>
      <c r="I34" s="284">
        <f t="shared" si="21"/>
        <v>19380</v>
      </c>
      <c r="J34" s="284">
        <f t="shared" si="21"/>
        <v>19380</v>
      </c>
      <c r="K34" s="284">
        <f t="shared" si="21"/>
        <v>16575</v>
      </c>
      <c r="L34" s="284">
        <f t="shared" si="21"/>
        <v>16575</v>
      </c>
      <c r="M34" s="284">
        <f t="shared" si="21"/>
        <v>16575</v>
      </c>
      <c r="N34" s="284">
        <f t="shared" si="21"/>
        <v>17170</v>
      </c>
      <c r="O34" s="284">
        <f t="shared" si="21"/>
        <v>16575</v>
      </c>
      <c r="P34" s="284">
        <f t="shared" si="21"/>
        <v>17170</v>
      </c>
      <c r="Q34" s="284">
        <f t="shared" si="21"/>
        <v>17170</v>
      </c>
      <c r="R34" s="284">
        <f t="shared" si="21"/>
        <v>17765</v>
      </c>
      <c r="S34" s="284">
        <f t="shared" si="21"/>
        <v>18360</v>
      </c>
      <c r="T34" s="284">
        <f t="shared" si="21"/>
        <v>18360</v>
      </c>
      <c r="U34" s="284">
        <f t="shared" si="21"/>
        <v>19380</v>
      </c>
      <c r="V34" s="284">
        <f t="shared" si="21"/>
        <v>19380</v>
      </c>
      <c r="W34" s="284">
        <f t="shared" si="21"/>
        <v>17765</v>
      </c>
      <c r="X34" s="284">
        <f t="shared" si="21"/>
        <v>17765</v>
      </c>
      <c r="Y34" s="284">
        <f t="shared" si="21"/>
        <v>16575</v>
      </c>
      <c r="Z34" s="284">
        <f t="shared" si="21"/>
        <v>16575</v>
      </c>
      <c r="AA34" s="284">
        <f t="shared" si="21"/>
        <v>16575</v>
      </c>
      <c r="AB34" s="284">
        <f t="shared" si="21"/>
        <v>16575</v>
      </c>
      <c r="AC34" s="284">
        <f t="shared" si="21"/>
        <v>16575</v>
      </c>
      <c r="AD34" s="284">
        <f t="shared" si="21"/>
        <v>17170</v>
      </c>
      <c r="AE34" s="284">
        <f t="shared" si="21"/>
        <v>17170</v>
      </c>
      <c r="AF34" s="284">
        <f t="shared" si="21"/>
        <v>16575</v>
      </c>
      <c r="AG34" s="284">
        <f t="shared" si="21"/>
        <v>18275</v>
      </c>
      <c r="AH34" s="284">
        <f t="shared" si="21"/>
        <v>18275</v>
      </c>
      <c r="AI34" s="284">
        <f t="shared" si="21"/>
        <v>18275</v>
      </c>
      <c r="AJ34" s="284">
        <f t="shared" si="21"/>
        <v>18275</v>
      </c>
      <c r="AK34" s="284">
        <f t="shared" si="21"/>
        <v>18275</v>
      </c>
      <c r="AL34" s="284">
        <f t="shared" si="21"/>
        <v>18275</v>
      </c>
      <c r="AM34" s="284">
        <f t="shared" si="21"/>
        <v>16745</v>
      </c>
      <c r="AN34" s="284">
        <f t="shared" si="21"/>
        <v>16745</v>
      </c>
      <c r="AO34" s="284">
        <f t="shared" si="21"/>
        <v>16745</v>
      </c>
      <c r="AP34" s="284">
        <f t="shared" si="21"/>
        <v>16745</v>
      </c>
      <c r="AQ34" s="284">
        <f t="shared" si="21"/>
        <v>20400</v>
      </c>
      <c r="AR34" s="284">
        <f t="shared" si="21"/>
        <v>21760</v>
      </c>
      <c r="AS34" s="284">
        <f t="shared" si="21"/>
        <v>21760</v>
      </c>
      <c r="AT34" s="284">
        <f t="shared" si="21"/>
        <v>19040</v>
      </c>
      <c r="AU34" s="284">
        <f t="shared" si="21"/>
        <v>20400</v>
      </c>
      <c r="AV34" s="284">
        <f t="shared" si="21"/>
        <v>20400</v>
      </c>
      <c r="AW34" s="284">
        <f t="shared" si="21"/>
        <v>21760</v>
      </c>
      <c r="AX34" s="284">
        <f t="shared" si="21"/>
        <v>21760</v>
      </c>
      <c r="AY34" s="284">
        <f t="shared" si="21"/>
        <v>21760</v>
      </c>
      <c r="AZ34" s="284">
        <f t="shared" si="21"/>
        <v>24480</v>
      </c>
      <c r="BA34" s="284">
        <f t="shared" si="21"/>
        <v>24480</v>
      </c>
      <c r="BB34" s="284">
        <f t="shared" si="21"/>
        <v>25840</v>
      </c>
      <c r="BC34" s="284">
        <f t="shared" si="21"/>
        <v>25840</v>
      </c>
      <c r="BD34" s="284">
        <f t="shared" si="21"/>
        <v>25840</v>
      </c>
      <c r="BE34" s="284">
        <f t="shared" si="21"/>
        <v>23120</v>
      </c>
      <c r="BF34" s="284">
        <f t="shared" si="21"/>
        <v>37145</v>
      </c>
      <c r="BG34" s="284">
        <f t="shared" si="21"/>
        <v>57120</v>
      </c>
      <c r="BH34" s="284">
        <f t="shared" si="21"/>
        <v>76245</v>
      </c>
      <c r="BI34" s="284">
        <f t="shared" si="21"/>
        <v>76245</v>
      </c>
      <c r="BJ34" s="284">
        <f t="shared" si="21"/>
        <v>71995</v>
      </c>
      <c r="BK34" s="284">
        <f t="shared" si="21"/>
        <v>76245</v>
      </c>
      <c r="BL34" s="284">
        <f t="shared" si="21"/>
        <v>71995</v>
      </c>
      <c r="BM34" s="284">
        <f t="shared" ref="BM34:DX34" si="22">ROUND(BM14*0.85,)</f>
        <v>60520</v>
      </c>
      <c r="BN34" s="284">
        <f t="shared" si="22"/>
        <v>60520</v>
      </c>
      <c r="BO34" s="284">
        <f t="shared" si="22"/>
        <v>60520</v>
      </c>
      <c r="BP34" s="284">
        <f t="shared" si="22"/>
        <v>53720</v>
      </c>
      <c r="BQ34" s="284">
        <f t="shared" si="22"/>
        <v>38930</v>
      </c>
      <c r="BR34" s="284">
        <f t="shared" si="22"/>
        <v>34680</v>
      </c>
      <c r="BS34" s="284">
        <f t="shared" si="22"/>
        <v>32980</v>
      </c>
      <c r="BT34" s="284">
        <f t="shared" si="22"/>
        <v>32980</v>
      </c>
      <c r="BU34" s="284">
        <f t="shared" si="22"/>
        <v>32980</v>
      </c>
      <c r="BV34" s="284">
        <f t="shared" si="22"/>
        <v>34680</v>
      </c>
      <c r="BW34" s="284">
        <f t="shared" si="22"/>
        <v>34680</v>
      </c>
      <c r="BX34" s="284">
        <f t="shared" si="22"/>
        <v>34680</v>
      </c>
      <c r="BY34" s="284">
        <f t="shared" si="22"/>
        <v>32980</v>
      </c>
      <c r="BZ34" s="284">
        <f t="shared" si="22"/>
        <v>32980</v>
      </c>
      <c r="CA34" s="284">
        <f t="shared" si="22"/>
        <v>32980</v>
      </c>
      <c r="CB34" s="284">
        <f t="shared" si="22"/>
        <v>32980</v>
      </c>
      <c r="CC34" s="284">
        <f t="shared" si="22"/>
        <v>32980</v>
      </c>
      <c r="CD34" s="284">
        <f t="shared" si="22"/>
        <v>32980</v>
      </c>
      <c r="CE34" s="284">
        <f t="shared" si="22"/>
        <v>32980</v>
      </c>
      <c r="CF34" s="284">
        <f t="shared" si="22"/>
        <v>34680</v>
      </c>
      <c r="CG34" s="284">
        <f t="shared" si="22"/>
        <v>34680</v>
      </c>
      <c r="CH34" s="284">
        <f t="shared" si="22"/>
        <v>36805</v>
      </c>
      <c r="CI34" s="284">
        <f t="shared" si="22"/>
        <v>36805</v>
      </c>
      <c r="CJ34" s="284">
        <f t="shared" si="22"/>
        <v>36805</v>
      </c>
      <c r="CK34" s="284">
        <f t="shared" si="22"/>
        <v>36805</v>
      </c>
      <c r="CL34" s="284">
        <f t="shared" si="22"/>
        <v>36805</v>
      </c>
      <c r="CM34" s="284">
        <f t="shared" si="22"/>
        <v>36805</v>
      </c>
      <c r="CN34" s="284">
        <f t="shared" si="22"/>
        <v>39355</v>
      </c>
      <c r="CO34" s="284">
        <f t="shared" si="22"/>
        <v>37655</v>
      </c>
      <c r="CP34" s="284">
        <f t="shared" si="22"/>
        <v>37655</v>
      </c>
      <c r="CQ34" s="284">
        <f t="shared" si="22"/>
        <v>37655</v>
      </c>
      <c r="CR34" s="284">
        <f t="shared" si="22"/>
        <v>37655</v>
      </c>
      <c r="CS34" s="284">
        <f t="shared" si="22"/>
        <v>41055</v>
      </c>
      <c r="CT34" s="284">
        <f t="shared" si="22"/>
        <v>41055</v>
      </c>
      <c r="CU34" s="284">
        <f t="shared" si="22"/>
        <v>37655</v>
      </c>
      <c r="CV34" s="284">
        <f t="shared" si="22"/>
        <v>39355</v>
      </c>
      <c r="CW34" s="284">
        <f t="shared" si="22"/>
        <v>37655</v>
      </c>
      <c r="CX34" s="284">
        <f t="shared" si="22"/>
        <v>37655</v>
      </c>
      <c r="CY34" s="284">
        <f t="shared" si="22"/>
        <v>37655</v>
      </c>
      <c r="CZ34" s="284">
        <f t="shared" si="22"/>
        <v>41055</v>
      </c>
      <c r="DA34" s="284">
        <f t="shared" si="22"/>
        <v>41055</v>
      </c>
      <c r="DB34" s="284">
        <f t="shared" si="22"/>
        <v>45305</v>
      </c>
      <c r="DC34" s="284">
        <f t="shared" si="22"/>
        <v>45305</v>
      </c>
      <c r="DD34" s="284">
        <f t="shared" si="22"/>
        <v>45305</v>
      </c>
      <c r="DE34" s="284">
        <f t="shared" si="22"/>
        <v>45305</v>
      </c>
      <c r="DF34" s="284">
        <f t="shared" si="22"/>
        <v>45305</v>
      </c>
      <c r="DG34" s="284">
        <f t="shared" si="22"/>
        <v>50405</v>
      </c>
      <c r="DH34" s="284">
        <f t="shared" si="22"/>
        <v>50405</v>
      </c>
      <c r="DI34" s="284">
        <f t="shared" si="22"/>
        <v>47855</v>
      </c>
      <c r="DJ34" s="284">
        <f t="shared" si="22"/>
        <v>50405</v>
      </c>
      <c r="DK34" s="284">
        <f t="shared" si="22"/>
        <v>47855</v>
      </c>
      <c r="DL34" s="284">
        <f t="shared" si="22"/>
        <v>50405</v>
      </c>
      <c r="DM34" s="284">
        <f t="shared" si="22"/>
        <v>47855</v>
      </c>
      <c r="DN34" s="284">
        <f t="shared" si="22"/>
        <v>47855</v>
      </c>
      <c r="DO34" s="284">
        <f t="shared" si="22"/>
        <v>43180</v>
      </c>
      <c r="DP34" s="284">
        <f t="shared" si="22"/>
        <v>37655</v>
      </c>
      <c r="DQ34" s="284">
        <f t="shared" si="22"/>
        <v>37655</v>
      </c>
      <c r="DR34" s="284">
        <f t="shared" si="22"/>
        <v>37655</v>
      </c>
      <c r="DS34" s="284">
        <f t="shared" si="22"/>
        <v>35955</v>
      </c>
      <c r="DT34" s="284">
        <f t="shared" si="22"/>
        <v>33405</v>
      </c>
      <c r="DU34" s="284">
        <f t="shared" si="22"/>
        <v>34680</v>
      </c>
      <c r="DV34" s="284">
        <f t="shared" si="22"/>
        <v>34680</v>
      </c>
      <c r="DW34" s="284">
        <f t="shared" si="22"/>
        <v>34680</v>
      </c>
      <c r="DX34" s="284">
        <f t="shared" si="22"/>
        <v>29580</v>
      </c>
      <c r="DY34" s="284">
        <f t="shared" ref="DY34:ET34" si="23">ROUND(DY14*0.85,)</f>
        <v>29580</v>
      </c>
      <c r="DZ34" s="284">
        <f t="shared" si="23"/>
        <v>29580</v>
      </c>
      <c r="EA34" s="284">
        <f t="shared" si="23"/>
        <v>29580</v>
      </c>
      <c r="EB34" s="284">
        <f t="shared" si="23"/>
        <v>29580</v>
      </c>
      <c r="EC34" s="284">
        <f t="shared" si="23"/>
        <v>29580</v>
      </c>
      <c r="ED34" s="284">
        <f t="shared" si="23"/>
        <v>29580</v>
      </c>
      <c r="EE34" s="284">
        <f t="shared" si="23"/>
        <v>29580</v>
      </c>
      <c r="EF34" s="284">
        <f t="shared" si="23"/>
        <v>29580</v>
      </c>
      <c r="EG34" s="284">
        <f t="shared" si="23"/>
        <v>29580</v>
      </c>
      <c r="EH34" s="284">
        <f t="shared" si="23"/>
        <v>29580</v>
      </c>
      <c r="EI34" s="284">
        <f t="shared" si="23"/>
        <v>29580</v>
      </c>
      <c r="EJ34" s="284">
        <f t="shared" si="23"/>
        <v>29580</v>
      </c>
      <c r="EK34" s="284">
        <f t="shared" si="23"/>
        <v>28305</v>
      </c>
      <c r="EL34" s="284">
        <f t="shared" si="23"/>
        <v>28305</v>
      </c>
      <c r="EM34" s="284">
        <f t="shared" si="23"/>
        <v>28305</v>
      </c>
      <c r="EN34" s="284">
        <f t="shared" si="23"/>
        <v>28305</v>
      </c>
      <c r="EO34" s="284">
        <f t="shared" si="23"/>
        <v>28305</v>
      </c>
      <c r="EP34" s="284">
        <f t="shared" si="23"/>
        <v>28305</v>
      </c>
      <c r="EQ34" s="284">
        <f t="shared" si="23"/>
        <v>28305</v>
      </c>
      <c r="ER34" s="284">
        <f t="shared" si="23"/>
        <v>28305</v>
      </c>
      <c r="ES34" s="284">
        <f t="shared" si="23"/>
        <v>28305</v>
      </c>
      <c r="ET34" s="284">
        <f t="shared" si="23"/>
        <v>28305</v>
      </c>
    </row>
    <row r="35" spans="1:150" s="85" customFormat="1" ht="10.35" customHeight="1" x14ac:dyDescent="0.2">
      <c r="A35" s="86" t="s">
        <v>136</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4"/>
      <c r="CP35" s="284"/>
      <c r="CQ35" s="284"/>
      <c r="CR35" s="284"/>
      <c r="CS35" s="284"/>
      <c r="CT35" s="284"/>
      <c r="CU35" s="284"/>
      <c r="CV35" s="284"/>
      <c r="CW35" s="284"/>
      <c r="CX35" s="284"/>
      <c r="CY35" s="284"/>
      <c r="CZ35" s="284"/>
      <c r="DA35" s="284"/>
      <c r="DB35" s="284"/>
      <c r="DC35" s="284"/>
      <c r="DD35" s="284"/>
      <c r="DE35" s="284"/>
      <c r="DF35" s="284"/>
      <c r="DG35" s="284"/>
      <c r="DH35" s="284"/>
      <c r="DI35" s="284"/>
      <c r="DJ35" s="284"/>
      <c r="DK35" s="284"/>
      <c r="DL35" s="284"/>
      <c r="DM35" s="284"/>
      <c r="DN35" s="284"/>
      <c r="DO35" s="284"/>
      <c r="DP35" s="284"/>
      <c r="DQ35" s="284"/>
      <c r="DR35" s="284"/>
      <c r="DS35" s="284"/>
      <c r="DT35" s="284"/>
      <c r="DU35" s="284"/>
      <c r="DV35" s="284"/>
      <c r="DW35" s="284"/>
      <c r="DX35" s="284"/>
      <c r="DY35" s="284"/>
      <c r="DZ35" s="284"/>
      <c r="EA35" s="284"/>
      <c r="EB35" s="284"/>
      <c r="EC35" s="284"/>
      <c r="ED35" s="284"/>
      <c r="EE35" s="284"/>
      <c r="EF35" s="284"/>
      <c r="EG35" s="284"/>
      <c r="EH35" s="284"/>
      <c r="EI35" s="284"/>
      <c r="EJ35" s="284"/>
      <c r="EK35" s="284"/>
      <c r="EL35" s="284"/>
      <c r="EM35" s="284"/>
      <c r="EN35" s="284"/>
      <c r="EO35" s="284"/>
      <c r="EP35" s="284"/>
      <c r="EQ35" s="284"/>
      <c r="ER35" s="284"/>
      <c r="ES35" s="284"/>
      <c r="ET35" s="284"/>
    </row>
    <row r="36" spans="1:150" s="85" customFormat="1" ht="10.35" customHeight="1" x14ac:dyDescent="0.2">
      <c r="A36" s="88">
        <v>1</v>
      </c>
      <c r="B36" s="284">
        <f t="shared" ref="B36:BL36" si="24">ROUND(B16*0.85,)</f>
        <v>26095</v>
      </c>
      <c r="C36" s="284">
        <f t="shared" si="24"/>
        <v>26095</v>
      </c>
      <c r="D36" s="284">
        <f t="shared" si="24"/>
        <v>26095</v>
      </c>
      <c r="E36" s="284">
        <f t="shared" si="24"/>
        <v>24055</v>
      </c>
      <c r="F36" s="284">
        <f t="shared" si="24"/>
        <v>20400</v>
      </c>
      <c r="G36" s="284">
        <f t="shared" si="24"/>
        <v>20995</v>
      </c>
      <c r="H36" s="284">
        <f t="shared" si="24"/>
        <v>20400</v>
      </c>
      <c r="I36" s="284">
        <f t="shared" si="24"/>
        <v>22015</v>
      </c>
      <c r="J36" s="284">
        <f t="shared" si="24"/>
        <v>22015</v>
      </c>
      <c r="K36" s="284">
        <f t="shared" si="24"/>
        <v>19210</v>
      </c>
      <c r="L36" s="284">
        <f t="shared" si="24"/>
        <v>19210</v>
      </c>
      <c r="M36" s="284">
        <f t="shared" si="24"/>
        <v>19210</v>
      </c>
      <c r="N36" s="284">
        <f t="shared" si="24"/>
        <v>19805</v>
      </c>
      <c r="O36" s="284">
        <f t="shared" si="24"/>
        <v>19210</v>
      </c>
      <c r="P36" s="284">
        <f t="shared" si="24"/>
        <v>19805</v>
      </c>
      <c r="Q36" s="284">
        <f t="shared" si="24"/>
        <v>19805</v>
      </c>
      <c r="R36" s="284">
        <f t="shared" si="24"/>
        <v>20400</v>
      </c>
      <c r="S36" s="284">
        <f t="shared" si="24"/>
        <v>20995</v>
      </c>
      <c r="T36" s="284">
        <f t="shared" si="24"/>
        <v>20995</v>
      </c>
      <c r="U36" s="284">
        <f t="shared" si="24"/>
        <v>22015</v>
      </c>
      <c r="V36" s="284">
        <f t="shared" si="24"/>
        <v>22015</v>
      </c>
      <c r="W36" s="284">
        <f t="shared" si="24"/>
        <v>20400</v>
      </c>
      <c r="X36" s="284">
        <f t="shared" si="24"/>
        <v>20400</v>
      </c>
      <c r="Y36" s="284">
        <f t="shared" si="24"/>
        <v>19210</v>
      </c>
      <c r="Z36" s="284">
        <f t="shared" si="24"/>
        <v>19210</v>
      </c>
      <c r="AA36" s="284">
        <f t="shared" si="24"/>
        <v>19210</v>
      </c>
      <c r="AB36" s="284">
        <f t="shared" si="24"/>
        <v>19210</v>
      </c>
      <c r="AC36" s="284">
        <f t="shared" si="24"/>
        <v>19210</v>
      </c>
      <c r="AD36" s="284">
        <f t="shared" si="24"/>
        <v>19805</v>
      </c>
      <c r="AE36" s="284">
        <f t="shared" si="24"/>
        <v>19805</v>
      </c>
      <c r="AF36" s="284">
        <f t="shared" si="24"/>
        <v>19210</v>
      </c>
      <c r="AG36" s="284">
        <f t="shared" si="24"/>
        <v>20910</v>
      </c>
      <c r="AH36" s="284">
        <f t="shared" si="24"/>
        <v>20910</v>
      </c>
      <c r="AI36" s="284">
        <f t="shared" si="24"/>
        <v>20910</v>
      </c>
      <c r="AJ36" s="284">
        <f t="shared" si="24"/>
        <v>20910</v>
      </c>
      <c r="AK36" s="284">
        <f t="shared" si="24"/>
        <v>20910</v>
      </c>
      <c r="AL36" s="284">
        <f t="shared" si="24"/>
        <v>20910</v>
      </c>
      <c r="AM36" s="284">
        <f t="shared" si="24"/>
        <v>19380</v>
      </c>
      <c r="AN36" s="284">
        <f t="shared" si="24"/>
        <v>19380</v>
      </c>
      <c r="AO36" s="284">
        <f t="shared" si="24"/>
        <v>19380</v>
      </c>
      <c r="AP36" s="284">
        <f t="shared" si="24"/>
        <v>19380</v>
      </c>
      <c r="AQ36" s="284">
        <f t="shared" si="24"/>
        <v>23035</v>
      </c>
      <c r="AR36" s="284">
        <f t="shared" si="24"/>
        <v>24395</v>
      </c>
      <c r="AS36" s="284">
        <f t="shared" si="24"/>
        <v>24395</v>
      </c>
      <c r="AT36" s="284">
        <f t="shared" si="24"/>
        <v>21675</v>
      </c>
      <c r="AU36" s="284">
        <f t="shared" si="24"/>
        <v>23035</v>
      </c>
      <c r="AV36" s="284">
        <f t="shared" si="24"/>
        <v>23035</v>
      </c>
      <c r="AW36" s="284">
        <f t="shared" si="24"/>
        <v>24395</v>
      </c>
      <c r="AX36" s="284">
        <f t="shared" si="24"/>
        <v>24395</v>
      </c>
      <c r="AY36" s="284">
        <f t="shared" si="24"/>
        <v>24395</v>
      </c>
      <c r="AZ36" s="284">
        <f t="shared" si="24"/>
        <v>27115</v>
      </c>
      <c r="BA36" s="284">
        <f t="shared" si="24"/>
        <v>27115</v>
      </c>
      <c r="BB36" s="284">
        <f t="shared" si="24"/>
        <v>28475</v>
      </c>
      <c r="BC36" s="284">
        <f t="shared" si="24"/>
        <v>28475</v>
      </c>
      <c r="BD36" s="284">
        <f t="shared" si="24"/>
        <v>28475</v>
      </c>
      <c r="BE36" s="284">
        <f t="shared" si="24"/>
        <v>25755</v>
      </c>
      <c r="BF36" s="284">
        <f t="shared" si="24"/>
        <v>42373</v>
      </c>
      <c r="BG36" s="284">
        <f t="shared" si="24"/>
        <v>62348</v>
      </c>
      <c r="BH36" s="284">
        <f t="shared" si="24"/>
        <v>81473</v>
      </c>
      <c r="BI36" s="284">
        <f t="shared" si="24"/>
        <v>81473</v>
      </c>
      <c r="BJ36" s="284">
        <f t="shared" si="24"/>
        <v>77223</v>
      </c>
      <c r="BK36" s="284">
        <f t="shared" si="24"/>
        <v>81473</v>
      </c>
      <c r="BL36" s="284">
        <f t="shared" si="24"/>
        <v>77223</v>
      </c>
      <c r="BM36" s="284">
        <f t="shared" ref="BM36:DX36" si="25">ROUND(BM16*0.85,)</f>
        <v>65748</v>
      </c>
      <c r="BN36" s="284">
        <f t="shared" si="25"/>
        <v>65748</v>
      </c>
      <c r="BO36" s="284">
        <f t="shared" si="25"/>
        <v>65748</v>
      </c>
      <c r="BP36" s="284">
        <f t="shared" si="25"/>
        <v>58948</v>
      </c>
      <c r="BQ36" s="284">
        <f t="shared" si="25"/>
        <v>41778</v>
      </c>
      <c r="BR36" s="284">
        <f t="shared" si="25"/>
        <v>37528</v>
      </c>
      <c r="BS36" s="284">
        <f t="shared" si="25"/>
        <v>35828</v>
      </c>
      <c r="BT36" s="284">
        <f t="shared" si="25"/>
        <v>35828</v>
      </c>
      <c r="BU36" s="284">
        <f t="shared" si="25"/>
        <v>35828</v>
      </c>
      <c r="BV36" s="284">
        <f t="shared" si="25"/>
        <v>37528</v>
      </c>
      <c r="BW36" s="284">
        <f t="shared" si="25"/>
        <v>37528</v>
      </c>
      <c r="BX36" s="284">
        <f t="shared" si="25"/>
        <v>37528</v>
      </c>
      <c r="BY36" s="284">
        <f t="shared" si="25"/>
        <v>35828</v>
      </c>
      <c r="BZ36" s="284">
        <f t="shared" si="25"/>
        <v>35828</v>
      </c>
      <c r="CA36" s="284">
        <f t="shared" si="25"/>
        <v>35828</v>
      </c>
      <c r="CB36" s="284">
        <f t="shared" si="25"/>
        <v>35828</v>
      </c>
      <c r="CC36" s="284">
        <f t="shared" si="25"/>
        <v>35828</v>
      </c>
      <c r="CD36" s="284">
        <f t="shared" si="25"/>
        <v>35828</v>
      </c>
      <c r="CE36" s="284">
        <f t="shared" si="25"/>
        <v>35828</v>
      </c>
      <c r="CF36" s="284">
        <f t="shared" si="25"/>
        <v>37528</v>
      </c>
      <c r="CG36" s="284">
        <f t="shared" si="25"/>
        <v>37528</v>
      </c>
      <c r="CH36" s="284">
        <f t="shared" si="25"/>
        <v>39653</v>
      </c>
      <c r="CI36" s="284">
        <f t="shared" si="25"/>
        <v>39653</v>
      </c>
      <c r="CJ36" s="284">
        <f t="shared" si="25"/>
        <v>39653</v>
      </c>
      <c r="CK36" s="284">
        <f t="shared" si="25"/>
        <v>39653</v>
      </c>
      <c r="CL36" s="284">
        <f t="shared" si="25"/>
        <v>39653</v>
      </c>
      <c r="CM36" s="284">
        <f t="shared" si="25"/>
        <v>39653</v>
      </c>
      <c r="CN36" s="284">
        <f t="shared" si="25"/>
        <v>44753</v>
      </c>
      <c r="CO36" s="284">
        <f t="shared" si="25"/>
        <v>43053</v>
      </c>
      <c r="CP36" s="284">
        <f t="shared" si="25"/>
        <v>43053</v>
      </c>
      <c r="CQ36" s="284">
        <f t="shared" si="25"/>
        <v>43053</v>
      </c>
      <c r="CR36" s="284">
        <f t="shared" si="25"/>
        <v>43053</v>
      </c>
      <c r="CS36" s="284">
        <f t="shared" si="25"/>
        <v>46453</v>
      </c>
      <c r="CT36" s="284">
        <f t="shared" si="25"/>
        <v>46453</v>
      </c>
      <c r="CU36" s="284">
        <f t="shared" si="25"/>
        <v>43053</v>
      </c>
      <c r="CV36" s="284">
        <f t="shared" si="25"/>
        <v>44753</v>
      </c>
      <c r="CW36" s="284">
        <f t="shared" si="25"/>
        <v>43053</v>
      </c>
      <c r="CX36" s="284">
        <f t="shared" si="25"/>
        <v>43053</v>
      </c>
      <c r="CY36" s="284">
        <f t="shared" si="25"/>
        <v>43053</v>
      </c>
      <c r="CZ36" s="284">
        <f t="shared" si="25"/>
        <v>46453</v>
      </c>
      <c r="DA36" s="284">
        <f t="shared" si="25"/>
        <v>46453</v>
      </c>
      <c r="DB36" s="284">
        <f t="shared" si="25"/>
        <v>50703</v>
      </c>
      <c r="DC36" s="284">
        <f t="shared" si="25"/>
        <v>50703</v>
      </c>
      <c r="DD36" s="284">
        <f t="shared" si="25"/>
        <v>50703</v>
      </c>
      <c r="DE36" s="284">
        <f t="shared" si="25"/>
        <v>50703</v>
      </c>
      <c r="DF36" s="284">
        <f t="shared" si="25"/>
        <v>50703</v>
      </c>
      <c r="DG36" s="284">
        <f t="shared" si="25"/>
        <v>55803</v>
      </c>
      <c r="DH36" s="284">
        <f t="shared" si="25"/>
        <v>55803</v>
      </c>
      <c r="DI36" s="284">
        <f t="shared" si="25"/>
        <v>53253</v>
      </c>
      <c r="DJ36" s="284">
        <f t="shared" si="25"/>
        <v>55803</v>
      </c>
      <c r="DK36" s="284">
        <f t="shared" si="25"/>
        <v>53253</v>
      </c>
      <c r="DL36" s="284">
        <f t="shared" si="25"/>
        <v>55803</v>
      </c>
      <c r="DM36" s="284">
        <f t="shared" si="25"/>
        <v>53253</v>
      </c>
      <c r="DN36" s="284">
        <f t="shared" si="25"/>
        <v>53253</v>
      </c>
      <c r="DO36" s="284">
        <f t="shared" si="25"/>
        <v>48578</v>
      </c>
      <c r="DP36" s="284">
        <f t="shared" si="25"/>
        <v>43053</v>
      </c>
      <c r="DQ36" s="284">
        <f t="shared" si="25"/>
        <v>43053</v>
      </c>
      <c r="DR36" s="284">
        <f t="shared" si="25"/>
        <v>43053</v>
      </c>
      <c r="DS36" s="284">
        <f t="shared" si="25"/>
        <v>41353</v>
      </c>
      <c r="DT36" s="284">
        <f t="shared" si="25"/>
        <v>38803</v>
      </c>
      <c r="DU36" s="284">
        <f t="shared" si="25"/>
        <v>40078</v>
      </c>
      <c r="DV36" s="284">
        <f t="shared" si="25"/>
        <v>40078</v>
      </c>
      <c r="DW36" s="284">
        <f t="shared" si="25"/>
        <v>40078</v>
      </c>
      <c r="DX36" s="284">
        <f t="shared" si="25"/>
        <v>32428</v>
      </c>
      <c r="DY36" s="284">
        <f t="shared" ref="DY36:ET36" si="26">ROUND(DY16*0.85,)</f>
        <v>32428</v>
      </c>
      <c r="DZ36" s="284">
        <f t="shared" si="26"/>
        <v>32428</v>
      </c>
      <c r="EA36" s="284">
        <f t="shared" si="26"/>
        <v>32428</v>
      </c>
      <c r="EB36" s="284">
        <f t="shared" si="26"/>
        <v>32428</v>
      </c>
      <c r="EC36" s="284">
        <f t="shared" si="26"/>
        <v>32428</v>
      </c>
      <c r="ED36" s="284">
        <f t="shared" si="26"/>
        <v>32428</v>
      </c>
      <c r="EE36" s="284">
        <f t="shared" si="26"/>
        <v>32428</v>
      </c>
      <c r="EF36" s="284">
        <f t="shared" si="26"/>
        <v>32428</v>
      </c>
      <c r="EG36" s="284">
        <f t="shared" si="26"/>
        <v>32428</v>
      </c>
      <c r="EH36" s="284">
        <f t="shared" si="26"/>
        <v>32428</v>
      </c>
      <c r="EI36" s="284">
        <f t="shared" si="26"/>
        <v>32428</v>
      </c>
      <c r="EJ36" s="284">
        <f t="shared" si="26"/>
        <v>32428</v>
      </c>
      <c r="EK36" s="284">
        <f t="shared" si="26"/>
        <v>31153</v>
      </c>
      <c r="EL36" s="284">
        <f t="shared" si="26"/>
        <v>31153</v>
      </c>
      <c r="EM36" s="284">
        <f t="shared" si="26"/>
        <v>31153</v>
      </c>
      <c r="EN36" s="284">
        <f t="shared" si="26"/>
        <v>31153</v>
      </c>
      <c r="EO36" s="284">
        <f t="shared" si="26"/>
        <v>31153</v>
      </c>
      <c r="EP36" s="284">
        <f t="shared" si="26"/>
        <v>31153</v>
      </c>
      <c r="EQ36" s="284">
        <f t="shared" si="26"/>
        <v>31153</v>
      </c>
      <c r="ER36" s="284">
        <f t="shared" si="26"/>
        <v>31153</v>
      </c>
      <c r="ES36" s="284">
        <f t="shared" si="26"/>
        <v>31153</v>
      </c>
      <c r="ET36" s="284">
        <f t="shared" si="26"/>
        <v>31153</v>
      </c>
    </row>
    <row r="37" spans="1:150" s="85" customFormat="1" ht="10.35" customHeight="1" x14ac:dyDescent="0.2">
      <c r="A37" s="88">
        <v>2</v>
      </c>
      <c r="B37" s="284">
        <f t="shared" ref="B37:BL37" si="27">ROUND(B17*0.85,)</f>
        <v>27710</v>
      </c>
      <c r="C37" s="284">
        <f t="shared" si="27"/>
        <v>27710</v>
      </c>
      <c r="D37" s="284">
        <f t="shared" si="27"/>
        <v>27710</v>
      </c>
      <c r="E37" s="284">
        <f t="shared" si="27"/>
        <v>25670</v>
      </c>
      <c r="F37" s="284">
        <f t="shared" si="27"/>
        <v>22015</v>
      </c>
      <c r="G37" s="284">
        <f t="shared" si="27"/>
        <v>22610</v>
      </c>
      <c r="H37" s="284">
        <f t="shared" si="27"/>
        <v>22015</v>
      </c>
      <c r="I37" s="284">
        <f t="shared" si="27"/>
        <v>23630</v>
      </c>
      <c r="J37" s="284">
        <f t="shared" si="27"/>
        <v>23630</v>
      </c>
      <c r="K37" s="284">
        <f t="shared" si="27"/>
        <v>20825</v>
      </c>
      <c r="L37" s="284">
        <f t="shared" si="27"/>
        <v>20825</v>
      </c>
      <c r="M37" s="284">
        <f t="shared" si="27"/>
        <v>20825</v>
      </c>
      <c r="N37" s="284">
        <f t="shared" si="27"/>
        <v>21420</v>
      </c>
      <c r="O37" s="284">
        <f t="shared" si="27"/>
        <v>20825</v>
      </c>
      <c r="P37" s="284">
        <f t="shared" si="27"/>
        <v>21420</v>
      </c>
      <c r="Q37" s="284">
        <f t="shared" si="27"/>
        <v>21420</v>
      </c>
      <c r="R37" s="284">
        <f t="shared" si="27"/>
        <v>22015</v>
      </c>
      <c r="S37" s="284">
        <f t="shared" si="27"/>
        <v>22610</v>
      </c>
      <c r="T37" s="284">
        <f t="shared" si="27"/>
        <v>22610</v>
      </c>
      <c r="U37" s="284">
        <f t="shared" si="27"/>
        <v>23630</v>
      </c>
      <c r="V37" s="284">
        <f t="shared" si="27"/>
        <v>23630</v>
      </c>
      <c r="W37" s="284">
        <f t="shared" si="27"/>
        <v>22015</v>
      </c>
      <c r="X37" s="284">
        <f t="shared" si="27"/>
        <v>22015</v>
      </c>
      <c r="Y37" s="284">
        <f t="shared" si="27"/>
        <v>20825</v>
      </c>
      <c r="Z37" s="284">
        <f t="shared" si="27"/>
        <v>20825</v>
      </c>
      <c r="AA37" s="284">
        <f t="shared" si="27"/>
        <v>20825</v>
      </c>
      <c r="AB37" s="284">
        <f t="shared" si="27"/>
        <v>20825</v>
      </c>
      <c r="AC37" s="284">
        <f t="shared" si="27"/>
        <v>20825</v>
      </c>
      <c r="AD37" s="284">
        <f t="shared" si="27"/>
        <v>21420</v>
      </c>
      <c r="AE37" s="284">
        <f t="shared" si="27"/>
        <v>21420</v>
      </c>
      <c r="AF37" s="284">
        <f t="shared" si="27"/>
        <v>20825</v>
      </c>
      <c r="AG37" s="284">
        <f t="shared" si="27"/>
        <v>22525</v>
      </c>
      <c r="AH37" s="284">
        <f t="shared" si="27"/>
        <v>22525</v>
      </c>
      <c r="AI37" s="284">
        <f t="shared" si="27"/>
        <v>22525</v>
      </c>
      <c r="AJ37" s="284">
        <f t="shared" si="27"/>
        <v>22525</v>
      </c>
      <c r="AK37" s="284">
        <f t="shared" si="27"/>
        <v>22525</v>
      </c>
      <c r="AL37" s="284">
        <f t="shared" si="27"/>
        <v>22525</v>
      </c>
      <c r="AM37" s="284">
        <f t="shared" si="27"/>
        <v>20995</v>
      </c>
      <c r="AN37" s="284">
        <f t="shared" si="27"/>
        <v>20995</v>
      </c>
      <c r="AO37" s="284">
        <f t="shared" si="27"/>
        <v>20995</v>
      </c>
      <c r="AP37" s="284">
        <f t="shared" si="27"/>
        <v>20995</v>
      </c>
      <c r="AQ37" s="284">
        <f t="shared" si="27"/>
        <v>24650</v>
      </c>
      <c r="AR37" s="284">
        <f t="shared" si="27"/>
        <v>26010</v>
      </c>
      <c r="AS37" s="284">
        <f t="shared" si="27"/>
        <v>26010</v>
      </c>
      <c r="AT37" s="284">
        <f t="shared" si="27"/>
        <v>23290</v>
      </c>
      <c r="AU37" s="284">
        <f t="shared" si="27"/>
        <v>24650</v>
      </c>
      <c r="AV37" s="284">
        <f t="shared" si="27"/>
        <v>24650</v>
      </c>
      <c r="AW37" s="284">
        <f t="shared" si="27"/>
        <v>26010</v>
      </c>
      <c r="AX37" s="284">
        <f t="shared" si="27"/>
        <v>26010</v>
      </c>
      <c r="AY37" s="284">
        <f t="shared" si="27"/>
        <v>26010</v>
      </c>
      <c r="AZ37" s="284">
        <f t="shared" si="27"/>
        <v>28730</v>
      </c>
      <c r="BA37" s="284">
        <f t="shared" si="27"/>
        <v>28730</v>
      </c>
      <c r="BB37" s="284">
        <f t="shared" si="27"/>
        <v>30090</v>
      </c>
      <c r="BC37" s="284">
        <f t="shared" si="27"/>
        <v>30090</v>
      </c>
      <c r="BD37" s="284">
        <f t="shared" si="27"/>
        <v>30090</v>
      </c>
      <c r="BE37" s="284">
        <f t="shared" si="27"/>
        <v>27370</v>
      </c>
      <c r="BF37" s="284">
        <f t="shared" si="27"/>
        <v>44795</v>
      </c>
      <c r="BG37" s="284">
        <f t="shared" si="27"/>
        <v>64770</v>
      </c>
      <c r="BH37" s="284">
        <f t="shared" si="27"/>
        <v>83895</v>
      </c>
      <c r="BI37" s="284">
        <f t="shared" si="27"/>
        <v>83895</v>
      </c>
      <c r="BJ37" s="284">
        <f t="shared" si="27"/>
        <v>79645</v>
      </c>
      <c r="BK37" s="284">
        <f t="shared" si="27"/>
        <v>83895</v>
      </c>
      <c r="BL37" s="284">
        <f t="shared" si="27"/>
        <v>79645</v>
      </c>
      <c r="BM37" s="284">
        <f t="shared" ref="BM37:DX37" si="28">ROUND(BM17*0.85,)</f>
        <v>68170</v>
      </c>
      <c r="BN37" s="284">
        <f t="shared" si="28"/>
        <v>68170</v>
      </c>
      <c r="BO37" s="284">
        <f t="shared" si="28"/>
        <v>68170</v>
      </c>
      <c r="BP37" s="284">
        <f t="shared" si="28"/>
        <v>61370</v>
      </c>
      <c r="BQ37" s="284">
        <f t="shared" si="28"/>
        <v>44030</v>
      </c>
      <c r="BR37" s="284">
        <f t="shared" si="28"/>
        <v>39780</v>
      </c>
      <c r="BS37" s="284">
        <f t="shared" si="28"/>
        <v>38080</v>
      </c>
      <c r="BT37" s="284">
        <f t="shared" si="28"/>
        <v>38080</v>
      </c>
      <c r="BU37" s="284">
        <f t="shared" si="28"/>
        <v>38080</v>
      </c>
      <c r="BV37" s="284">
        <f t="shared" si="28"/>
        <v>39780</v>
      </c>
      <c r="BW37" s="284">
        <f t="shared" si="28"/>
        <v>39780</v>
      </c>
      <c r="BX37" s="284">
        <f t="shared" si="28"/>
        <v>39780</v>
      </c>
      <c r="BY37" s="284">
        <f t="shared" si="28"/>
        <v>38080</v>
      </c>
      <c r="BZ37" s="284">
        <f t="shared" si="28"/>
        <v>38080</v>
      </c>
      <c r="CA37" s="284">
        <f t="shared" si="28"/>
        <v>38080</v>
      </c>
      <c r="CB37" s="284">
        <f t="shared" si="28"/>
        <v>38080</v>
      </c>
      <c r="CC37" s="284">
        <f t="shared" si="28"/>
        <v>38080</v>
      </c>
      <c r="CD37" s="284">
        <f t="shared" si="28"/>
        <v>38080</v>
      </c>
      <c r="CE37" s="284">
        <f t="shared" si="28"/>
        <v>38080</v>
      </c>
      <c r="CF37" s="284">
        <f t="shared" si="28"/>
        <v>39780</v>
      </c>
      <c r="CG37" s="284">
        <f t="shared" si="28"/>
        <v>39780</v>
      </c>
      <c r="CH37" s="284">
        <f t="shared" si="28"/>
        <v>41905</v>
      </c>
      <c r="CI37" s="284">
        <f t="shared" si="28"/>
        <v>41905</v>
      </c>
      <c r="CJ37" s="284">
        <f t="shared" si="28"/>
        <v>41905</v>
      </c>
      <c r="CK37" s="284">
        <f t="shared" si="28"/>
        <v>41905</v>
      </c>
      <c r="CL37" s="284">
        <f t="shared" si="28"/>
        <v>41905</v>
      </c>
      <c r="CM37" s="284">
        <f t="shared" si="28"/>
        <v>41905</v>
      </c>
      <c r="CN37" s="284">
        <f t="shared" si="28"/>
        <v>47005</v>
      </c>
      <c r="CO37" s="284">
        <f t="shared" si="28"/>
        <v>45305</v>
      </c>
      <c r="CP37" s="284">
        <f t="shared" si="28"/>
        <v>45305</v>
      </c>
      <c r="CQ37" s="284">
        <f t="shared" si="28"/>
        <v>45305</v>
      </c>
      <c r="CR37" s="284">
        <f t="shared" si="28"/>
        <v>45305</v>
      </c>
      <c r="CS37" s="284">
        <f t="shared" si="28"/>
        <v>48705</v>
      </c>
      <c r="CT37" s="284">
        <f t="shared" si="28"/>
        <v>48705</v>
      </c>
      <c r="CU37" s="284">
        <f t="shared" si="28"/>
        <v>45305</v>
      </c>
      <c r="CV37" s="284">
        <f t="shared" si="28"/>
        <v>47005</v>
      </c>
      <c r="CW37" s="284">
        <f t="shared" si="28"/>
        <v>45305</v>
      </c>
      <c r="CX37" s="284">
        <f t="shared" si="28"/>
        <v>45305</v>
      </c>
      <c r="CY37" s="284">
        <f t="shared" si="28"/>
        <v>45305</v>
      </c>
      <c r="CZ37" s="284">
        <f t="shared" si="28"/>
        <v>48705</v>
      </c>
      <c r="DA37" s="284">
        <f t="shared" si="28"/>
        <v>48705</v>
      </c>
      <c r="DB37" s="284">
        <f t="shared" si="28"/>
        <v>52955</v>
      </c>
      <c r="DC37" s="284">
        <f t="shared" si="28"/>
        <v>52955</v>
      </c>
      <c r="DD37" s="284">
        <f t="shared" si="28"/>
        <v>52955</v>
      </c>
      <c r="DE37" s="284">
        <f t="shared" si="28"/>
        <v>52955</v>
      </c>
      <c r="DF37" s="284">
        <f t="shared" si="28"/>
        <v>52955</v>
      </c>
      <c r="DG37" s="284">
        <f t="shared" si="28"/>
        <v>58055</v>
      </c>
      <c r="DH37" s="284">
        <f t="shared" si="28"/>
        <v>58055</v>
      </c>
      <c r="DI37" s="284">
        <f t="shared" si="28"/>
        <v>55505</v>
      </c>
      <c r="DJ37" s="284">
        <f t="shared" si="28"/>
        <v>58055</v>
      </c>
      <c r="DK37" s="284">
        <f t="shared" si="28"/>
        <v>55505</v>
      </c>
      <c r="DL37" s="284">
        <f t="shared" si="28"/>
        <v>58055</v>
      </c>
      <c r="DM37" s="284">
        <f t="shared" si="28"/>
        <v>55505</v>
      </c>
      <c r="DN37" s="284">
        <f t="shared" si="28"/>
        <v>55505</v>
      </c>
      <c r="DO37" s="284">
        <f t="shared" si="28"/>
        <v>50830</v>
      </c>
      <c r="DP37" s="284">
        <f t="shared" si="28"/>
        <v>45305</v>
      </c>
      <c r="DQ37" s="284">
        <f t="shared" si="28"/>
        <v>45305</v>
      </c>
      <c r="DR37" s="284">
        <f t="shared" si="28"/>
        <v>45305</v>
      </c>
      <c r="DS37" s="284">
        <f t="shared" si="28"/>
        <v>43605</v>
      </c>
      <c r="DT37" s="284">
        <f t="shared" si="28"/>
        <v>41055</v>
      </c>
      <c r="DU37" s="284">
        <f t="shared" si="28"/>
        <v>42330</v>
      </c>
      <c r="DV37" s="284">
        <f t="shared" si="28"/>
        <v>42330</v>
      </c>
      <c r="DW37" s="284">
        <f t="shared" si="28"/>
        <v>42330</v>
      </c>
      <c r="DX37" s="284">
        <f t="shared" si="28"/>
        <v>34680</v>
      </c>
      <c r="DY37" s="284">
        <f t="shared" ref="DY37:ET37" si="29">ROUND(DY17*0.85,)</f>
        <v>34680</v>
      </c>
      <c r="DZ37" s="284">
        <f t="shared" si="29"/>
        <v>34680</v>
      </c>
      <c r="EA37" s="284">
        <f t="shared" si="29"/>
        <v>34680</v>
      </c>
      <c r="EB37" s="284">
        <f t="shared" si="29"/>
        <v>34680</v>
      </c>
      <c r="EC37" s="284">
        <f t="shared" si="29"/>
        <v>34680</v>
      </c>
      <c r="ED37" s="284">
        <f t="shared" si="29"/>
        <v>34680</v>
      </c>
      <c r="EE37" s="284">
        <f t="shared" si="29"/>
        <v>34680</v>
      </c>
      <c r="EF37" s="284">
        <f t="shared" si="29"/>
        <v>34680</v>
      </c>
      <c r="EG37" s="284">
        <f t="shared" si="29"/>
        <v>34680</v>
      </c>
      <c r="EH37" s="284">
        <f t="shared" si="29"/>
        <v>34680</v>
      </c>
      <c r="EI37" s="284">
        <f t="shared" si="29"/>
        <v>34680</v>
      </c>
      <c r="EJ37" s="284">
        <f t="shared" si="29"/>
        <v>34680</v>
      </c>
      <c r="EK37" s="284">
        <f t="shared" si="29"/>
        <v>33405</v>
      </c>
      <c r="EL37" s="284">
        <f t="shared" si="29"/>
        <v>33405</v>
      </c>
      <c r="EM37" s="284">
        <f t="shared" si="29"/>
        <v>33405</v>
      </c>
      <c r="EN37" s="284">
        <f t="shared" si="29"/>
        <v>33405</v>
      </c>
      <c r="EO37" s="284">
        <f t="shared" si="29"/>
        <v>33405</v>
      </c>
      <c r="EP37" s="284">
        <f t="shared" si="29"/>
        <v>33405</v>
      </c>
      <c r="EQ37" s="284">
        <f t="shared" si="29"/>
        <v>33405</v>
      </c>
      <c r="ER37" s="284">
        <f t="shared" si="29"/>
        <v>33405</v>
      </c>
      <c r="ES37" s="284">
        <f t="shared" si="29"/>
        <v>33405</v>
      </c>
      <c r="ET37" s="284">
        <f t="shared" si="29"/>
        <v>33405</v>
      </c>
    </row>
    <row r="38" spans="1:150" s="85" customFormat="1" ht="10.35" customHeight="1" x14ac:dyDescent="0.2">
      <c r="A38" s="86" t="s">
        <v>138</v>
      </c>
      <c r="B38" s="28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row>
    <row r="39" spans="1:150" s="85" customFormat="1" ht="10.35" customHeight="1" x14ac:dyDescent="0.2">
      <c r="A39" s="87" t="s">
        <v>78</v>
      </c>
      <c r="B39" s="284">
        <f t="shared" ref="B39:BL39" si="30">ROUND(B19*0.85,)</f>
        <v>45560</v>
      </c>
      <c r="C39" s="284">
        <f t="shared" si="30"/>
        <v>45560</v>
      </c>
      <c r="D39" s="284">
        <f t="shared" si="30"/>
        <v>45560</v>
      </c>
      <c r="E39" s="284">
        <f t="shared" si="30"/>
        <v>43520</v>
      </c>
      <c r="F39" s="284">
        <f t="shared" si="30"/>
        <v>39865</v>
      </c>
      <c r="G39" s="284">
        <f t="shared" si="30"/>
        <v>40460</v>
      </c>
      <c r="H39" s="284">
        <f t="shared" si="30"/>
        <v>39865</v>
      </c>
      <c r="I39" s="284">
        <f t="shared" si="30"/>
        <v>41480</v>
      </c>
      <c r="J39" s="284">
        <f t="shared" si="30"/>
        <v>41480</v>
      </c>
      <c r="K39" s="284">
        <f t="shared" si="30"/>
        <v>38675</v>
      </c>
      <c r="L39" s="284">
        <f t="shared" si="30"/>
        <v>38675</v>
      </c>
      <c r="M39" s="284">
        <f t="shared" si="30"/>
        <v>38675</v>
      </c>
      <c r="N39" s="284">
        <f t="shared" si="30"/>
        <v>39270</v>
      </c>
      <c r="O39" s="284">
        <f t="shared" si="30"/>
        <v>38675</v>
      </c>
      <c r="P39" s="284">
        <f t="shared" si="30"/>
        <v>39270</v>
      </c>
      <c r="Q39" s="284">
        <f t="shared" si="30"/>
        <v>39270</v>
      </c>
      <c r="R39" s="284">
        <f t="shared" si="30"/>
        <v>39865</v>
      </c>
      <c r="S39" s="284">
        <f t="shared" si="30"/>
        <v>40460</v>
      </c>
      <c r="T39" s="284">
        <f t="shared" si="30"/>
        <v>40460</v>
      </c>
      <c r="U39" s="284">
        <f t="shared" si="30"/>
        <v>41480</v>
      </c>
      <c r="V39" s="284">
        <f t="shared" si="30"/>
        <v>41480</v>
      </c>
      <c r="W39" s="284">
        <f t="shared" si="30"/>
        <v>39865</v>
      </c>
      <c r="X39" s="284">
        <f t="shared" si="30"/>
        <v>39865</v>
      </c>
      <c r="Y39" s="284">
        <f t="shared" si="30"/>
        <v>38675</v>
      </c>
      <c r="Z39" s="284">
        <f t="shared" si="30"/>
        <v>38675</v>
      </c>
      <c r="AA39" s="284">
        <f t="shared" si="30"/>
        <v>38675</v>
      </c>
      <c r="AB39" s="284">
        <f t="shared" si="30"/>
        <v>38675</v>
      </c>
      <c r="AC39" s="284">
        <f t="shared" si="30"/>
        <v>38675</v>
      </c>
      <c r="AD39" s="284">
        <f t="shared" si="30"/>
        <v>39270</v>
      </c>
      <c r="AE39" s="284">
        <f t="shared" si="30"/>
        <v>39270</v>
      </c>
      <c r="AF39" s="284">
        <f t="shared" si="30"/>
        <v>38675</v>
      </c>
      <c r="AG39" s="284">
        <f t="shared" si="30"/>
        <v>48875</v>
      </c>
      <c r="AH39" s="284">
        <f t="shared" si="30"/>
        <v>48875</v>
      </c>
      <c r="AI39" s="284">
        <f t="shared" si="30"/>
        <v>48875</v>
      </c>
      <c r="AJ39" s="284">
        <f t="shared" si="30"/>
        <v>48875</v>
      </c>
      <c r="AK39" s="284">
        <f t="shared" si="30"/>
        <v>48875</v>
      </c>
      <c r="AL39" s="284">
        <f t="shared" si="30"/>
        <v>48875</v>
      </c>
      <c r="AM39" s="284">
        <f t="shared" si="30"/>
        <v>47345</v>
      </c>
      <c r="AN39" s="284">
        <f t="shared" si="30"/>
        <v>47345</v>
      </c>
      <c r="AO39" s="284">
        <f t="shared" si="30"/>
        <v>47345</v>
      </c>
      <c r="AP39" s="284">
        <f t="shared" si="30"/>
        <v>47345</v>
      </c>
      <c r="AQ39" s="284">
        <f t="shared" si="30"/>
        <v>51000</v>
      </c>
      <c r="AR39" s="284">
        <f t="shared" si="30"/>
        <v>52360</v>
      </c>
      <c r="AS39" s="284">
        <f t="shared" si="30"/>
        <v>52360</v>
      </c>
      <c r="AT39" s="284">
        <f t="shared" si="30"/>
        <v>49640</v>
      </c>
      <c r="AU39" s="284">
        <f t="shared" si="30"/>
        <v>51000</v>
      </c>
      <c r="AV39" s="284">
        <f t="shared" si="30"/>
        <v>51000</v>
      </c>
      <c r="AW39" s="284">
        <f t="shared" si="30"/>
        <v>52360</v>
      </c>
      <c r="AX39" s="284">
        <f t="shared" si="30"/>
        <v>52360</v>
      </c>
      <c r="AY39" s="284">
        <f t="shared" si="30"/>
        <v>52360</v>
      </c>
      <c r="AZ39" s="284">
        <f t="shared" si="30"/>
        <v>55080</v>
      </c>
      <c r="BA39" s="284">
        <f t="shared" si="30"/>
        <v>55080</v>
      </c>
      <c r="BB39" s="284">
        <f t="shared" si="30"/>
        <v>56440</v>
      </c>
      <c r="BC39" s="284">
        <f t="shared" si="30"/>
        <v>56440</v>
      </c>
      <c r="BD39" s="284">
        <f t="shared" si="30"/>
        <v>56440</v>
      </c>
      <c r="BE39" s="284">
        <f t="shared" si="30"/>
        <v>53720</v>
      </c>
      <c r="BF39" s="284">
        <f t="shared" si="30"/>
        <v>83045</v>
      </c>
      <c r="BG39" s="284">
        <f t="shared" si="30"/>
        <v>103020</v>
      </c>
      <c r="BH39" s="284">
        <f t="shared" si="30"/>
        <v>122145</v>
      </c>
      <c r="BI39" s="284">
        <f t="shared" si="30"/>
        <v>122145</v>
      </c>
      <c r="BJ39" s="284">
        <f t="shared" si="30"/>
        <v>117895</v>
      </c>
      <c r="BK39" s="284">
        <f t="shared" si="30"/>
        <v>122145</v>
      </c>
      <c r="BL39" s="284">
        <f t="shared" si="30"/>
        <v>117895</v>
      </c>
      <c r="BM39" s="284">
        <f t="shared" ref="BM39:DX39" si="31">ROUND(BM19*0.85,)</f>
        <v>106420</v>
      </c>
      <c r="BN39" s="284">
        <f t="shared" si="31"/>
        <v>106420</v>
      </c>
      <c r="BO39" s="284">
        <f t="shared" si="31"/>
        <v>106420</v>
      </c>
      <c r="BP39" s="284">
        <f t="shared" si="31"/>
        <v>99620</v>
      </c>
      <c r="BQ39" s="284">
        <f t="shared" si="31"/>
        <v>65280</v>
      </c>
      <c r="BR39" s="284">
        <f t="shared" si="31"/>
        <v>61030</v>
      </c>
      <c r="BS39" s="284">
        <f t="shared" si="31"/>
        <v>59330</v>
      </c>
      <c r="BT39" s="284">
        <f t="shared" si="31"/>
        <v>59330</v>
      </c>
      <c r="BU39" s="284">
        <f t="shared" si="31"/>
        <v>59330</v>
      </c>
      <c r="BV39" s="284">
        <f t="shared" si="31"/>
        <v>61030</v>
      </c>
      <c r="BW39" s="284">
        <f t="shared" si="31"/>
        <v>61030</v>
      </c>
      <c r="BX39" s="284">
        <f t="shared" si="31"/>
        <v>61030</v>
      </c>
      <c r="BY39" s="284">
        <f t="shared" si="31"/>
        <v>59330</v>
      </c>
      <c r="BZ39" s="284">
        <f t="shared" si="31"/>
        <v>59330</v>
      </c>
      <c r="CA39" s="284">
        <f t="shared" si="31"/>
        <v>59330</v>
      </c>
      <c r="CB39" s="284">
        <f t="shared" si="31"/>
        <v>59330</v>
      </c>
      <c r="CC39" s="284">
        <f t="shared" si="31"/>
        <v>59330</v>
      </c>
      <c r="CD39" s="284">
        <f t="shared" si="31"/>
        <v>59330</v>
      </c>
      <c r="CE39" s="284">
        <f t="shared" si="31"/>
        <v>59330</v>
      </c>
      <c r="CF39" s="284">
        <f t="shared" si="31"/>
        <v>61030</v>
      </c>
      <c r="CG39" s="284">
        <f t="shared" si="31"/>
        <v>61030</v>
      </c>
      <c r="CH39" s="284">
        <f t="shared" si="31"/>
        <v>63155</v>
      </c>
      <c r="CI39" s="284">
        <f t="shared" si="31"/>
        <v>63155</v>
      </c>
      <c r="CJ39" s="284">
        <f t="shared" si="31"/>
        <v>63155</v>
      </c>
      <c r="CK39" s="284">
        <f t="shared" si="31"/>
        <v>63155</v>
      </c>
      <c r="CL39" s="284">
        <f t="shared" si="31"/>
        <v>63155</v>
      </c>
      <c r="CM39" s="284">
        <f t="shared" si="31"/>
        <v>63155</v>
      </c>
      <c r="CN39" s="284">
        <f t="shared" si="31"/>
        <v>68255</v>
      </c>
      <c r="CO39" s="284">
        <f t="shared" si="31"/>
        <v>66555</v>
      </c>
      <c r="CP39" s="284">
        <f t="shared" si="31"/>
        <v>66555</v>
      </c>
      <c r="CQ39" s="284">
        <f t="shared" si="31"/>
        <v>66555</v>
      </c>
      <c r="CR39" s="284">
        <f t="shared" si="31"/>
        <v>66555</v>
      </c>
      <c r="CS39" s="284">
        <f t="shared" si="31"/>
        <v>69955</v>
      </c>
      <c r="CT39" s="284">
        <f t="shared" si="31"/>
        <v>69955</v>
      </c>
      <c r="CU39" s="284">
        <f t="shared" si="31"/>
        <v>66555</v>
      </c>
      <c r="CV39" s="284">
        <f t="shared" si="31"/>
        <v>68255</v>
      </c>
      <c r="CW39" s="284">
        <f t="shared" si="31"/>
        <v>66555</v>
      </c>
      <c r="CX39" s="284">
        <f t="shared" si="31"/>
        <v>66555</v>
      </c>
      <c r="CY39" s="284">
        <f t="shared" si="31"/>
        <v>66555</v>
      </c>
      <c r="CZ39" s="284">
        <f t="shared" si="31"/>
        <v>69955</v>
      </c>
      <c r="DA39" s="284">
        <f t="shared" si="31"/>
        <v>69955</v>
      </c>
      <c r="DB39" s="284">
        <f t="shared" si="31"/>
        <v>74205</v>
      </c>
      <c r="DC39" s="284">
        <f t="shared" si="31"/>
        <v>74205</v>
      </c>
      <c r="DD39" s="284">
        <f t="shared" si="31"/>
        <v>74205</v>
      </c>
      <c r="DE39" s="284">
        <f t="shared" si="31"/>
        <v>74205</v>
      </c>
      <c r="DF39" s="284">
        <f t="shared" si="31"/>
        <v>74205</v>
      </c>
      <c r="DG39" s="284">
        <f t="shared" si="31"/>
        <v>79305</v>
      </c>
      <c r="DH39" s="284">
        <f t="shared" si="31"/>
        <v>79305</v>
      </c>
      <c r="DI39" s="284">
        <f t="shared" si="31"/>
        <v>76755</v>
      </c>
      <c r="DJ39" s="284">
        <f t="shared" si="31"/>
        <v>79305</v>
      </c>
      <c r="DK39" s="284">
        <f t="shared" si="31"/>
        <v>76755</v>
      </c>
      <c r="DL39" s="284">
        <f t="shared" si="31"/>
        <v>79305</v>
      </c>
      <c r="DM39" s="284">
        <f t="shared" si="31"/>
        <v>76755</v>
      </c>
      <c r="DN39" s="284">
        <f t="shared" si="31"/>
        <v>76755</v>
      </c>
      <c r="DO39" s="284">
        <f t="shared" si="31"/>
        <v>72080</v>
      </c>
      <c r="DP39" s="284">
        <f t="shared" si="31"/>
        <v>66555</v>
      </c>
      <c r="DQ39" s="284">
        <f t="shared" si="31"/>
        <v>66555</v>
      </c>
      <c r="DR39" s="284">
        <f t="shared" si="31"/>
        <v>66555</v>
      </c>
      <c r="DS39" s="284">
        <f t="shared" si="31"/>
        <v>64855</v>
      </c>
      <c r="DT39" s="284">
        <f t="shared" si="31"/>
        <v>62305</v>
      </c>
      <c r="DU39" s="284">
        <f t="shared" si="31"/>
        <v>63580</v>
      </c>
      <c r="DV39" s="284">
        <f t="shared" si="31"/>
        <v>63580</v>
      </c>
      <c r="DW39" s="284">
        <f t="shared" si="31"/>
        <v>63580</v>
      </c>
      <c r="DX39" s="284">
        <f t="shared" si="31"/>
        <v>55930</v>
      </c>
      <c r="DY39" s="284">
        <f t="shared" ref="DY39:ET39" si="32">ROUND(DY19*0.85,)</f>
        <v>55930</v>
      </c>
      <c r="DZ39" s="284">
        <f t="shared" si="32"/>
        <v>55930</v>
      </c>
      <c r="EA39" s="284">
        <f t="shared" si="32"/>
        <v>55930</v>
      </c>
      <c r="EB39" s="284">
        <f t="shared" si="32"/>
        <v>55930</v>
      </c>
      <c r="EC39" s="284">
        <f t="shared" si="32"/>
        <v>55930</v>
      </c>
      <c r="ED39" s="284">
        <f t="shared" si="32"/>
        <v>55930</v>
      </c>
      <c r="EE39" s="284">
        <f t="shared" si="32"/>
        <v>55930</v>
      </c>
      <c r="EF39" s="284">
        <f t="shared" si="32"/>
        <v>55930</v>
      </c>
      <c r="EG39" s="284">
        <f t="shared" si="32"/>
        <v>55930</v>
      </c>
      <c r="EH39" s="284">
        <f t="shared" si="32"/>
        <v>55930</v>
      </c>
      <c r="EI39" s="284">
        <f t="shared" si="32"/>
        <v>55930</v>
      </c>
      <c r="EJ39" s="284">
        <f t="shared" si="32"/>
        <v>55930</v>
      </c>
      <c r="EK39" s="284">
        <f t="shared" si="32"/>
        <v>54655</v>
      </c>
      <c r="EL39" s="284">
        <f t="shared" si="32"/>
        <v>54655</v>
      </c>
      <c r="EM39" s="284">
        <f t="shared" si="32"/>
        <v>54655</v>
      </c>
      <c r="EN39" s="284">
        <f t="shared" si="32"/>
        <v>54655</v>
      </c>
      <c r="EO39" s="284">
        <f t="shared" si="32"/>
        <v>54655</v>
      </c>
      <c r="EP39" s="284">
        <f t="shared" si="32"/>
        <v>54655</v>
      </c>
      <c r="EQ39" s="284">
        <f t="shared" si="32"/>
        <v>54655</v>
      </c>
      <c r="ER39" s="284">
        <f t="shared" si="32"/>
        <v>54655</v>
      </c>
      <c r="ES39" s="284">
        <f t="shared" si="32"/>
        <v>54655</v>
      </c>
      <c r="ET39" s="284">
        <f t="shared" si="32"/>
        <v>54655</v>
      </c>
    </row>
    <row r="40" spans="1:150" s="85" customFormat="1" ht="10.35" customHeight="1" x14ac:dyDescent="0.2">
      <c r="A40" s="86" t="s">
        <v>137</v>
      </c>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c r="BV40" s="284"/>
      <c r="BW40" s="284"/>
      <c r="BX40" s="284"/>
      <c r="BY40" s="284"/>
      <c r="BZ40" s="284"/>
      <c r="CA40" s="284"/>
      <c r="CB40" s="284"/>
      <c r="CC40" s="284"/>
      <c r="CD40" s="284"/>
      <c r="CE40" s="284"/>
      <c r="CF40" s="284"/>
      <c r="CG40" s="284"/>
      <c r="CH40" s="284"/>
      <c r="CI40" s="284"/>
      <c r="CJ40" s="284"/>
      <c r="CK40" s="284"/>
      <c r="CL40" s="284"/>
      <c r="CM40" s="284"/>
      <c r="CN40" s="284"/>
      <c r="CO40" s="284"/>
      <c r="CP40" s="284"/>
      <c r="CQ40" s="284"/>
      <c r="CR40" s="284"/>
      <c r="CS40" s="284"/>
      <c r="CT40" s="284"/>
      <c r="CU40" s="284"/>
      <c r="CV40" s="284"/>
      <c r="CW40" s="284"/>
      <c r="CX40" s="284"/>
      <c r="CY40" s="284"/>
      <c r="CZ40" s="284"/>
      <c r="DA40" s="284"/>
      <c r="DB40" s="284"/>
      <c r="DC40" s="284"/>
      <c r="DD40" s="284"/>
      <c r="DE40" s="284"/>
      <c r="DF40" s="284"/>
      <c r="DG40" s="284"/>
      <c r="DH40" s="284"/>
      <c r="DI40" s="284"/>
      <c r="DJ40" s="284"/>
      <c r="DK40" s="284"/>
      <c r="DL40" s="284"/>
      <c r="DM40" s="284"/>
      <c r="DN40" s="284"/>
      <c r="DO40" s="284"/>
      <c r="DP40" s="284"/>
      <c r="DQ40" s="284"/>
      <c r="DR40" s="284"/>
      <c r="DS40" s="284"/>
      <c r="DT40" s="284"/>
      <c r="DU40" s="284"/>
      <c r="DV40" s="284"/>
      <c r="DW40" s="284"/>
      <c r="DX40" s="284"/>
      <c r="DY40" s="284"/>
      <c r="DZ40" s="284"/>
      <c r="EA40" s="284"/>
      <c r="EB40" s="284"/>
      <c r="EC40" s="284"/>
      <c r="ED40" s="284"/>
      <c r="EE40" s="284"/>
      <c r="EF40" s="284"/>
      <c r="EG40" s="284"/>
      <c r="EH40" s="284"/>
      <c r="EI40" s="284"/>
      <c r="EJ40" s="284"/>
      <c r="EK40" s="284"/>
      <c r="EL40" s="284"/>
      <c r="EM40" s="284"/>
      <c r="EN40" s="284"/>
      <c r="EO40" s="284"/>
      <c r="EP40" s="284"/>
      <c r="EQ40" s="284"/>
      <c r="ER40" s="284"/>
      <c r="ES40" s="284"/>
      <c r="ET40" s="284"/>
    </row>
    <row r="41" spans="1:150" s="85" customFormat="1" ht="9.6" customHeight="1" x14ac:dyDescent="0.2">
      <c r="A41" s="87" t="s">
        <v>67</v>
      </c>
      <c r="B41" s="284">
        <f t="shared" ref="B41:BL41" si="33">ROUND(B21*0.85,)</f>
        <v>62560</v>
      </c>
      <c r="C41" s="284">
        <f t="shared" si="33"/>
        <v>62560</v>
      </c>
      <c r="D41" s="284">
        <f t="shared" si="33"/>
        <v>62560</v>
      </c>
      <c r="E41" s="284">
        <f t="shared" si="33"/>
        <v>60520</v>
      </c>
      <c r="F41" s="284">
        <f t="shared" si="33"/>
        <v>56865</v>
      </c>
      <c r="G41" s="284">
        <f t="shared" si="33"/>
        <v>57460</v>
      </c>
      <c r="H41" s="284">
        <f t="shared" si="33"/>
        <v>56865</v>
      </c>
      <c r="I41" s="284">
        <f t="shared" si="33"/>
        <v>58480</v>
      </c>
      <c r="J41" s="284">
        <f t="shared" si="33"/>
        <v>58480</v>
      </c>
      <c r="K41" s="284">
        <f t="shared" si="33"/>
        <v>55675</v>
      </c>
      <c r="L41" s="284">
        <f t="shared" si="33"/>
        <v>55675</v>
      </c>
      <c r="M41" s="284">
        <f t="shared" si="33"/>
        <v>55675</v>
      </c>
      <c r="N41" s="284">
        <f t="shared" si="33"/>
        <v>56270</v>
      </c>
      <c r="O41" s="284">
        <f t="shared" si="33"/>
        <v>55675</v>
      </c>
      <c r="P41" s="284">
        <f t="shared" si="33"/>
        <v>56270</v>
      </c>
      <c r="Q41" s="284">
        <f t="shared" si="33"/>
        <v>56270</v>
      </c>
      <c r="R41" s="284">
        <f t="shared" si="33"/>
        <v>56865</v>
      </c>
      <c r="S41" s="284">
        <f t="shared" si="33"/>
        <v>57460</v>
      </c>
      <c r="T41" s="284">
        <f t="shared" si="33"/>
        <v>57460</v>
      </c>
      <c r="U41" s="284">
        <f t="shared" si="33"/>
        <v>58480</v>
      </c>
      <c r="V41" s="284">
        <f t="shared" si="33"/>
        <v>58480</v>
      </c>
      <c r="W41" s="284">
        <f t="shared" si="33"/>
        <v>56865</v>
      </c>
      <c r="X41" s="284">
        <f t="shared" si="33"/>
        <v>56865</v>
      </c>
      <c r="Y41" s="284">
        <f t="shared" si="33"/>
        <v>55675</v>
      </c>
      <c r="Z41" s="284">
        <f t="shared" si="33"/>
        <v>55675</v>
      </c>
      <c r="AA41" s="284">
        <f t="shared" si="33"/>
        <v>55675</v>
      </c>
      <c r="AB41" s="284">
        <f t="shared" si="33"/>
        <v>55675</v>
      </c>
      <c r="AC41" s="284">
        <f t="shared" si="33"/>
        <v>55675</v>
      </c>
      <c r="AD41" s="284">
        <f t="shared" si="33"/>
        <v>56270</v>
      </c>
      <c r="AE41" s="284">
        <f t="shared" si="33"/>
        <v>56270</v>
      </c>
      <c r="AF41" s="284">
        <f t="shared" si="33"/>
        <v>55675</v>
      </c>
      <c r="AG41" s="284">
        <f t="shared" si="33"/>
        <v>70125</v>
      </c>
      <c r="AH41" s="284">
        <f t="shared" si="33"/>
        <v>70125</v>
      </c>
      <c r="AI41" s="284">
        <f t="shared" si="33"/>
        <v>70125</v>
      </c>
      <c r="AJ41" s="284">
        <f t="shared" si="33"/>
        <v>70125</v>
      </c>
      <c r="AK41" s="284">
        <f t="shared" si="33"/>
        <v>70125</v>
      </c>
      <c r="AL41" s="284">
        <f t="shared" si="33"/>
        <v>70125</v>
      </c>
      <c r="AM41" s="284">
        <f t="shared" si="33"/>
        <v>68595</v>
      </c>
      <c r="AN41" s="284">
        <f t="shared" si="33"/>
        <v>68595</v>
      </c>
      <c r="AO41" s="284">
        <f t="shared" si="33"/>
        <v>68595</v>
      </c>
      <c r="AP41" s="284">
        <f t="shared" si="33"/>
        <v>68595</v>
      </c>
      <c r="AQ41" s="284">
        <f t="shared" si="33"/>
        <v>72250</v>
      </c>
      <c r="AR41" s="284">
        <f t="shared" si="33"/>
        <v>73610</v>
      </c>
      <c r="AS41" s="284">
        <f t="shared" si="33"/>
        <v>73610</v>
      </c>
      <c r="AT41" s="284">
        <f t="shared" si="33"/>
        <v>70890</v>
      </c>
      <c r="AU41" s="284">
        <f t="shared" si="33"/>
        <v>72250</v>
      </c>
      <c r="AV41" s="284">
        <f t="shared" si="33"/>
        <v>72250</v>
      </c>
      <c r="AW41" s="284">
        <f t="shared" si="33"/>
        <v>73610</v>
      </c>
      <c r="AX41" s="284">
        <f t="shared" si="33"/>
        <v>73610</v>
      </c>
      <c r="AY41" s="284">
        <f t="shared" si="33"/>
        <v>73610</v>
      </c>
      <c r="AZ41" s="284">
        <f t="shared" si="33"/>
        <v>76330</v>
      </c>
      <c r="BA41" s="284">
        <f t="shared" si="33"/>
        <v>76330</v>
      </c>
      <c r="BB41" s="284">
        <f t="shared" si="33"/>
        <v>77690</v>
      </c>
      <c r="BC41" s="284">
        <f t="shared" si="33"/>
        <v>77690</v>
      </c>
      <c r="BD41" s="284">
        <f t="shared" si="33"/>
        <v>77690</v>
      </c>
      <c r="BE41" s="284">
        <f t="shared" si="33"/>
        <v>74970</v>
      </c>
      <c r="BF41" s="284">
        <f t="shared" si="33"/>
        <v>125545</v>
      </c>
      <c r="BG41" s="284">
        <f t="shared" si="33"/>
        <v>145520</v>
      </c>
      <c r="BH41" s="284">
        <f t="shared" si="33"/>
        <v>164645</v>
      </c>
      <c r="BI41" s="284">
        <f t="shared" si="33"/>
        <v>164645</v>
      </c>
      <c r="BJ41" s="284">
        <f t="shared" si="33"/>
        <v>160395</v>
      </c>
      <c r="BK41" s="284">
        <f t="shared" si="33"/>
        <v>164645</v>
      </c>
      <c r="BL41" s="284">
        <f t="shared" si="33"/>
        <v>160395</v>
      </c>
      <c r="BM41" s="284">
        <f t="shared" ref="BM41:DX41" si="34">ROUND(BM21*0.85,)</f>
        <v>148920</v>
      </c>
      <c r="BN41" s="284">
        <f t="shared" si="34"/>
        <v>148920</v>
      </c>
      <c r="BO41" s="284">
        <f t="shared" si="34"/>
        <v>148920</v>
      </c>
      <c r="BP41" s="284">
        <f t="shared" si="34"/>
        <v>142120</v>
      </c>
      <c r="BQ41" s="284">
        <f t="shared" si="34"/>
        <v>90780</v>
      </c>
      <c r="BR41" s="284">
        <f t="shared" si="34"/>
        <v>86530</v>
      </c>
      <c r="BS41" s="284">
        <f t="shared" si="34"/>
        <v>84830</v>
      </c>
      <c r="BT41" s="284">
        <f t="shared" si="34"/>
        <v>84830</v>
      </c>
      <c r="BU41" s="284">
        <f t="shared" si="34"/>
        <v>84830</v>
      </c>
      <c r="BV41" s="284">
        <f t="shared" si="34"/>
        <v>86530</v>
      </c>
      <c r="BW41" s="284">
        <f t="shared" si="34"/>
        <v>86530</v>
      </c>
      <c r="BX41" s="284">
        <f t="shared" si="34"/>
        <v>86530</v>
      </c>
      <c r="BY41" s="284">
        <f t="shared" si="34"/>
        <v>84830</v>
      </c>
      <c r="BZ41" s="284">
        <f t="shared" si="34"/>
        <v>84830</v>
      </c>
      <c r="CA41" s="284">
        <f t="shared" si="34"/>
        <v>84830</v>
      </c>
      <c r="CB41" s="284">
        <f t="shared" si="34"/>
        <v>84830</v>
      </c>
      <c r="CC41" s="284">
        <f t="shared" si="34"/>
        <v>84830</v>
      </c>
      <c r="CD41" s="284">
        <f t="shared" si="34"/>
        <v>84830</v>
      </c>
      <c r="CE41" s="284">
        <f t="shared" si="34"/>
        <v>84830</v>
      </c>
      <c r="CF41" s="284">
        <f t="shared" si="34"/>
        <v>86530</v>
      </c>
      <c r="CG41" s="284">
        <f t="shared" si="34"/>
        <v>86530</v>
      </c>
      <c r="CH41" s="284">
        <f t="shared" si="34"/>
        <v>88655</v>
      </c>
      <c r="CI41" s="284">
        <f t="shared" si="34"/>
        <v>88655</v>
      </c>
      <c r="CJ41" s="284">
        <f t="shared" si="34"/>
        <v>88655</v>
      </c>
      <c r="CK41" s="284">
        <f t="shared" si="34"/>
        <v>88655</v>
      </c>
      <c r="CL41" s="284">
        <f t="shared" si="34"/>
        <v>88655</v>
      </c>
      <c r="CM41" s="284">
        <f t="shared" si="34"/>
        <v>88655</v>
      </c>
      <c r="CN41" s="284">
        <f t="shared" si="34"/>
        <v>93755</v>
      </c>
      <c r="CO41" s="284">
        <f t="shared" si="34"/>
        <v>92055</v>
      </c>
      <c r="CP41" s="284">
        <f t="shared" si="34"/>
        <v>92055</v>
      </c>
      <c r="CQ41" s="284">
        <f t="shared" si="34"/>
        <v>92055</v>
      </c>
      <c r="CR41" s="284">
        <f t="shared" si="34"/>
        <v>92055</v>
      </c>
      <c r="CS41" s="284">
        <f t="shared" si="34"/>
        <v>95455</v>
      </c>
      <c r="CT41" s="284">
        <f t="shared" si="34"/>
        <v>95455</v>
      </c>
      <c r="CU41" s="284">
        <f t="shared" si="34"/>
        <v>92055</v>
      </c>
      <c r="CV41" s="284">
        <f t="shared" si="34"/>
        <v>93755</v>
      </c>
      <c r="CW41" s="284">
        <f t="shared" si="34"/>
        <v>92055</v>
      </c>
      <c r="CX41" s="284">
        <f t="shared" si="34"/>
        <v>92055</v>
      </c>
      <c r="CY41" s="284">
        <f t="shared" si="34"/>
        <v>92055</v>
      </c>
      <c r="CZ41" s="284">
        <f t="shared" si="34"/>
        <v>95455</v>
      </c>
      <c r="DA41" s="284">
        <f t="shared" si="34"/>
        <v>95455</v>
      </c>
      <c r="DB41" s="284">
        <f t="shared" si="34"/>
        <v>99705</v>
      </c>
      <c r="DC41" s="284">
        <f t="shared" si="34"/>
        <v>99705</v>
      </c>
      <c r="DD41" s="284">
        <f t="shared" si="34"/>
        <v>99705</v>
      </c>
      <c r="DE41" s="284">
        <f t="shared" si="34"/>
        <v>99705</v>
      </c>
      <c r="DF41" s="284">
        <f t="shared" si="34"/>
        <v>99705</v>
      </c>
      <c r="DG41" s="284">
        <f t="shared" si="34"/>
        <v>104805</v>
      </c>
      <c r="DH41" s="284">
        <f t="shared" si="34"/>
        <v>104805</v>
      </c>
      <c r="DI41" s="284">
        <f t="shared" si="34"/>
        <v>102255</v>
      </c>
      <c r="DJ41" s="284">
        <f t="shared" si="34"/>
        <v>104805</v>
      </c>
      <c r="DK41" s="284">
        <f t="shared" si="34"/>
        <v>102255</v>
      </c>
      <c r="DL41" s="284">
        <f t="shared" si="34"/>
        <v>104805</v>
      </c>
      <c r="DM41" s="284">
        <f t="shared" si="34"/>
        <v>102255</v>
      </c>
      <c r="DN41" s="284">
        <f t="shared" si="34"/>
        <v>102255</v>
      </c>
      <c r="DO41" s="284">
        <f t="shared" si="34"/>
        <v>97580</v>
      </c>
      <c r="DP41" s="284">
        <f t="shared" si="34"/>
        <v>92055</v>
      </c>
      <c r="DQ41" s="284">
        <f t="shared" si="34"/>
        <v>92055</v>
      </c>
      <c r="DR41" s="284">
        <f t="shared" si="34"/>
        <v>92055</v>
      </c>
      <c r="DS41" s="284">
        <f t="shared" si="34"/>
        <v>90355</v>
      </c>
      <c r="DT41" s="284">
        <f t="shared" si="34"/>
        <v>87805</v>
      </c>
      <c r="DU41" s="284">
        <f t="shared" si="34"/>
        <v>89080</v>
      </c>
      <c r="DV41" s="284">
        <f t="shared" si="34"/>
        <v>89080</v>
      </c>
      <c r="DW41" s="284">
        <f t="shared" si="34"/>
        <v>89080</v>
      </c>
      <c r="DX41" s="284">
        <f t="shared" si="34"/>
        <v>81430</v>
      </c>
      <c r="DY41" s="284">
        <f t="shared" ref="DY41:ET41" si="35">ROUND(DY21*0.85,)</f>
        <v>81430</v>
      </c>
      <c r="DZ41" s="284">
        <f t="shared" si="35"/>
        <v>81430</v>
      </c>
      <c r="EA41" s="284">
        <f t="shared" si="35"/>
        <v>81430</v>
      </c>
      <c r="EB41" s="284">
        <f t="shared" si="35"/>
        <v>81430</v>
      </c>
      <c r="EC41" s="284">
        <f t="shared" si="35"/>
        <v>81430</v>
      </c>
      <c r="ED41" s="284">
        <f t="shared" si="35"/>
        <v>81430</v>
      </c>
      <c r="EE41" s="284">
        <f t="shared" si="35"/>
        <v>81430</v>
      </c>
      <c r="EF41" s="284">
        <f t="shared" si="35"/>
        <v>81430</v>
      </c>
      <c r="EG41" s="284">
        <f t="shared" si="35"/>
        <v>81430</v>
      </c>
      <c r="EH41" s="284">
        <f t="shared" si="35"/>
        <v>81430</v>
      </c>
      <c r="EI41" s="284">
        <f t="shared" si="35"/>
        <v>81430</v>
      </c>
      <c r="EJ41" s="284">
        <f t="shared" si="35"/>
        <v>81430</v>
      </c>
      <c r="EK41" s="284">
        <f t="shared" si="35"/>
        <v>80155</v>
      </c>
      <c r="EL41" s="284">
        <f t="shared" si="35"/>
        <v>80155</v>
      </c>
      <c r="EM41" s="284">
        <f t="shared" si="35"/>
        <v>80155</v>
      </c>
      <c r="EN41" s="284">
        <f t="shared" si="35"/>
        <v>80155</v>
      </c>
      <c r="EO41" s="284">
        <f t="shared" si="35"/>
        <v>80155</v>
      </c>
      <c r="EP41" s="284">
        <f t="shared" si="35"/>
        <v>80155</v>
      </c>
      <c r="EQ41" s="284">
        <f t="shared" si="35"/>
        <v>80155</v>
      </c>
      <c r="ER41" s="284">
        <f t="shared" si="35"/>
        <v>80155</v>
      </c>
      <c r="ES41" s="284">
        <f t="shared" si="35"/>
        <v>80155</v>
      </c>
      <c r="ET41" s="284">
        <f t="shared" si="35"/>
        <v>80155</v>
      </c>
    </row>
    <row r="42" spans="1:150" ht="9.6" customHeight="1" thickBot="1" x14ac:dyDescent="0.25"/>
    <row r="43" spans="1:150" ht="13.35" customHeight="1" x14ac:dyDescent="0.2">
      <c r="A43" s="148" t="s">
        <v>127</v>
      </c>
    </row>
    <row r="44" spans="1:150" x14ac:dyDescent="0.2">
      <c r="A44" s="81" t="s">
        <v>128</v>
      </c>
    </row>
    <row r="45" spans="1:150" x14ac:dyDescent="0.2">
      <c r="A45" s="81" t="s">
        <v>129</v>
      </c>
    </row>
    <row r="46" spans="1:150" ht="24" x14ac:dyDescent="0.2">
      <c r="A46" s="97" t="s">
        <v>130</v>
      </c>
    </row>
    <row r="47" spans="1:150" ht="12.75" thickBot="1" x14ac:dyDescent="0.25">
      <c r="A47" s="81" t="s">
        <v>243</v>
      </c>
    </row>
    <row r="48" spans="1:150" ht="12.75" thickBot="1" x14ac:dyDescent="0.25">
      <c r="A48" s="148" t="s">
        <v>132</v>
      </c>
    </row>
    <row r="49" spans="1:10" ht="144.75" thickBot="1" x14ac:dyDescent="0.25">
      <c r="A49" s="259" t="s">
        <v>373</v>
      </c>
    </row>
    <row r="51" spans="1:10" s="126" customFormat="1" x14ac:dyDescent="0.2">
      <c r="C51" s="282"/>
      <c r="D51" s="282"/>
      <c r="E51" s="282"/>
      <c r="F51" s="282"/>
      <c r="G51" s="282"/>
      <c r="H51" s="282"/>
      <c r="I51" s="282"/>
      <c r="J51" s="282"/>
    </row>
    <row r="52" spans="1:10" s="126" customFormat="1" x14ac:dyDescent="0.2">
      <c r="C52" s="282"/>
      <c r="D52" s="282"/>
      <c r="E52" s="282"/>
      <c r="F52" s="282"/>
      <c r="G52" s="282"/>
      <c r="H52" s="282"/>
      <c r="I52" s="282"/>
      <c r="J52" s="282"/>
    </row>
    <row r="53" spans="1:10" s="126" customFormat="1" x14ac:dyDescent="0.2">
      <c r="C53" s="282"/>
      <c r="D53" s="282"/>
      <c r="E53" s="282"/>
      <c r="F53" s="282"/>
      <c r="G53" s="282"/>
      <c r="H53" s="282"/>
      <c r="I53" s="282"/>
      <c r="J53" s="282"/>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T52"/>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77" customWidth="1"/>
    <col min="2" max="3" width="9" style="77"/>
    <col min="4" max="11" width="9" style="268"/>
    <col min="12" max="16384" width="9" style="77"/>
  </cols>
  <sheetData>
    <row r="1" spans="1:150" s="90" customFormat="1" ht="12" customHeight="1" x14ac:dyDescent="0.2">
      <c r="A1" s="89" t="s">
        <v>133</v>
      </c>
      <c r="D1" s="203"/>
      <c r="E1" s="203"/>
      <c r="F1" s="203"/>
      <c r="G1" s="203"/>
      <c r="H1" s="203"/>
      <c r="I1" s="203"/>
      <c r="J1" s="203"/>
      <c r="K1" s="203"/>
    </row>
    <row r="2" spans="1:150" s="90" customFormat="1" ht="12" customHeight="1" x14ac:dyDescent="0.2">
      <c r="A2" s="91" t="s">
        <v>126</v>
      </c>
      <c r="D2" s="203"/>
      <c r="E2" s="203"/>
      <c r="F2" s="203"/>
      <c r="G2" s="203"/>
      <c r="H2" s="203"/>
      <c r="I2" s="203"/>
      <c r="J2" s="203"/>
      <c r="K2" s="203"/>
    </row>
    <row r="3" spans="1:150" s="90" customFormat="1" ht="11.1" customHeight="1" x14ac:dyDescent="0.2">
      <c r="A3" s="89"/>
      <c r="D3" s="203"/>
      <c r="E3" s="203"/>
      <c r="F3" s="203"/>
      <c r="G3" s="203"/>
      <c r="H3" s="203"/>
      <c r="I3" s="203"/>
      <c r="J3" s="203"/>
      <c r="K3" s="203"/>
    </row>
    <row r="4" spans="1:150" s="90" customFormat="1" ht="34.5" customHeight="1" x14ac:dyDescent="0.2">
      <c r="A4" s="207" t="s">
        <v>125</v>
      </c>
      <c r="B4" s="234">
        <f>'C завтраками| Bed and breakfast'!B4</f>
        <v>45961</v>
      </c>
      <c r="C4" s="234">
        <f>'C завтраками| Bed and breakfast'!C4</f>
        <v>45962</v>
      </c>
      <c r="D4" s="234">
        <f>'C завтраками| Bed and breakfast'!D4</f>
        <v>45963</v>
      </c>
      <c r="E4" s="234">
        <f>'C завтраками| Bed and breakfast'!E4</f>
        <v>45964</v>
      </c>
      <c r="F4" s="234">
        <f>'C завтраками| Bed and breakfast'!F4</f>
        <v>45965</v>
      </c>
      <c r="G4" s="234">
        <f>'C завтраками| Bed and breakfast'!G4</f>
        <v>45966</v>
      </c>
      <c r="H4" s="234">
        <f>'C завтраками| Bed and breakfast'!H4</f>
        <v>45967</v>
      </c>
      <c r="I4" s="234">
        <f>'C завтраками| Bed and breakfast'!I4</f>
        <v>45968</v>
      </c>
      <c r="J4" s="234">
        <f>'C завтраками| Bed and breakfast'!J4</f>
        <v>45969</v>
      </c>
      <c r="K4" s="234">
        <f>'C завтраками| Bed and breakfast'!K4</f>
        <v>45970</v>
      </c>
      <c r="L4" s="234">
        <f>'C завтраками| Bed and breakfast'!L4</f>
        <v>45971</v>
      </c>
      <c r="M4" s="234">
        <f>'C завтраками| Bed and breakfast'!M4</f>
        <v>45972</v>
      </c>
      <c r="N4" s="234">
        <f>'C завтраками| Bed and breakfast'!N4</f>
        <v>45973</v>
      </c>
      <c r="O4" s="234">
        <f>'C завтраками| Bed and breakfast'!O4</f>
        <v>45974</v>
      </c>
      <c r="P4" s="234">
        <f>'C завтраками| Bed and breakfast'!P4</f>
        <v>45975</v>
      </c>
      <c r="Q4" s="234">
        <f>'C завтраками| Bed and breakfast'!Q4</f>
        <v>45976</v>
      </c>
      <c r="R4" s="234">
        <f>'C завтраками| Bed and breakfast'!R4</f>
        <v>45977</v>
      </c>
      <c r="S4" s="234">
        <f>'C завтраками| Bed and breakfast'!S4</f>
        <v>45978</v>
      </c>
      <c r="T4" s="234">
        <f>'C завтраками| Bed and breakfast'!T4</f>
        <v>45979</v>
      </c>
      <c r="U4" s="234">
        <f>'C завтраками| Bed and breakfast'!U4</f>
        <v>45980</v>
      </c>
      <c r="V4" s="234">
        <f>'C завтраками| Bed and breakfast'!V4</f>
        <v>45981</v>
      </c>
      <c r="W4" s="234">
        <f>'C завтраками| Bed and breakfast'!W4</f>
        <v>45982</v>
      </c>
      <c r="X4" s="234">
        <f>'C завтраками| Bed and breakfast'!X4</f>
        <v>45983</v>
      </c>
      <c r="Y4" s="234">
        <f>'C завтраками| Bed and breakfast'!Y4</f>
        <v>45984</v>
      </c>
      <c r="Z4" s="234">
        <f>'C завтраками| Bed and breakfast'!Z4</f>
        <v>45985</v>
      </c>
      <c r="AA4" s="234">
        <f>'C завтраками| Bed and breakfast'!AA4</f>
        <v>45986</v>
      </c>
      <c r="AB4" s="234">
        <f>'C завтраками| Bed and breakfast'!AB4</f>
        <v>45987</v>
      </c>
      <c r="AC4" s="234">
        <f>'C завтраками| Bed and breakfast'!AC4</f>
        <v>45988</v>
      </c>
      <c r="AD4" s="234">
        <f>'C завтраками| Bed and breakfast'!AD4</f>
        <v>45989</v>
      </c>
      <c r="AE4" s="234">
        <f>'C завтраками| Bed and breakfast'!AE4</f>
        <v>45990</v>
      </c>
      <c r="AF4" s="234">
        <f>'C завтраками| Bed and breakfast'!AF4</f>
        <v>45991</v>
      </c>
      <c r="AG4" s="234">
        <f>'C завтраками| Bed and breakfast'!AG4</f>
        <v>45992</v>
      </c>
      <c r="AH4" s="234">
        <f>'C завтраками| Bed and breakfast'!AH4</f>
        <v>45993</v>
      </c>
      <c r="AI4" s="234">
        <f>'C завтраками| Bed and breakfast'!AI4</f>
        <v>45994</v>
      </c>
      <c r="AJ4" s="234">
        <f>'C завтраками| Bed and breakfast'!AJ4</f>
        <v>45995</v>
      </c>
      <c r="AK4" s="234">
        <f>'C завтраками| Bed and breakfast'!AK4</f>
        <v>45996</v>
      </c>
      <c r="AL4" s="234">
        <f>'C завтраками| Bed and breakfast'!AL4</f>
        <v>45997</v>
      </c>
      <c r="AM4" s="234">
        <f>'C завтраками| Bed and breakfast'!AM4</f>
        <v>45998</v>
      </c>
      <c r="AN4" s="234">
        <f>'C завтраками| Bed and breakfast'!AN4</f>
        <v>45999</v>
      </c>
      <c r="AO4" s="234">
        <f>'C завтраками| Bed and breakfast'!AO4</f>
        <v>46000</v>
      </c>
      <c r="AP4" s="234">
        <f>'C завтраками| Bed and breakfast'!AP4</f>
        <v>46001</v>
      </c>
      <c r="AQ4" s="234">
        <f>'C завтраками| Bed and breakfast'!AQ4</f>
        <v>46002</v>
      </c>
      <c r="AR4" s="234">
        <f>'C завтраками| Bed and breakfast'!AR4</f>
        <v>46003</v>
      </c>
      <c r="AS4" s="234">
        <f>'C завтраками| Bed and breakfast'!AS4</f>
        <v>46004</v>
      </c>
      <c r="AT4" s="234">
        <f>'C завтраками| Bed and breakfast'!AT4</f>
        <v>46005</v>
      </c>
      <c r="AU4" s="234">
        <f>'C завтраками| Bed and breakfast'!AU4</f>
        <v>46006</v>
      </c>
      <c r="AV4" s="234">
        <f>'C завтраками| Bed and breakfast'!AV4</f>
        <v>46010</v>
      </c>
      <c r="AW4" s="234">
        <f>'C завтраками| Bed and breakfast'!AW4</f>
        <v>46011</v>
      </c>
      <c r="AX4" s="234">
        <f>'C завтраками| Bed and breakfast'!AX4</f>
        <v>46012</v>
      </c>
      <c r="AY4" s="234">
        <f>'C завтраками| Bed and breakfast'!AY4</f>
        <v>46013</v>
      </c>
      <c r="AZ4" s="234">
        <f>'C завтраками| Bed and breakfast'!AZ4</f>
        <v>46014</v>
      </c>
      <c r="BA4" s="234">
        <f>'C завтраками| Bed and breakfast'!BA4</f>
        <v>46015</v>
      </c>
      <c r="BB4" s="234">
        <f>'C завтраками| Bed and breakfast'!BB4</f>
        <v>46016</v>
      </c>
      <c r="BC4" s="234">
        <f>'C завтраками| Bed and breakfast'!BC4</f>
        <v>46017</v>
      </c>
      <c r="BD4" s="234">
        <f>'C завтраками| Bed and breakfast'!BD4</f>
        <v>46018</v>
      </c>
      <c r="BE4" s="234">
        <f>'C завтраками| Bed and breakfast'!BE4</f>
        <v>46019</v>
      </c>
      <c r="BF4" s="234">
        <f>'C завтраками| Bed and breakfast'!BF4</f>
        <v>46020</v>
      </c>
      <c r="BG4" s="234">
        <f>'C завтраками| Bed and breakfast'!BG4</f>
        <v>46021</v>
      </c>
      <c r="BH4" s="234">
        <f>'C завтраками| Bed and breakfast'!BH4</f>
        <v>46022</v>
      </c>
      <c r="BI4" s="234">
        <f>'C завтраками| Bed and breakfast'!BI4</f>
        <v>46023</v>
      </c>
      <c r="BJ4" s="234">
        <f>'C завтраками| Bed and breakfast'!BJ4</f>
        <v>46024</v>
      </c>
      <c r="BK4" s="234">
        <f>'C завтраками| Bed and breakfast'!BK4</f>
        <v>46025</v>
      </c>
      <c r="BL4" s="234">
        <f>'C завтраками| Bed and breakfast'!BL4</f>
        <v>46026</v>
      </c>
      <c r="BM4" s="234">
        <f>'C завтраками| Bed and breakfast'!BM4</f>
        <v>46027</v>
      </c>
      <c r="BN4" s="234">
        <f>'C завтраками| Bed and breakfast'!BN4</f>
        <v>46028</v>
      </c>
      <c r="BO4" s="234">
        <f>'C завтраками| Bed and breakfast'!BO4</f>
        <v>46029</v>
      </c>
      <c r="BP4" s="234">
        <f>'C завтраками| Bed and breakfast'!BP4</f>
        <v>46030</v>
      </c>
      <c r="BQ4" s="234">
        <f>'C завтраками| Bed and breakfast'!BQ4</f>
        <v>46031</v>
      </c>
      <c r="BR4" s="234">
        <f>'C завтраками| Bed and breakfast'!BR4</f>
        <v>46032</v>
      </c>
      <c r="BS4" s="234">
        <f>'C завтраками| Bed and breakfast'!BS4</f>
        <v>46033</v>
      </c>
      <c r="BT4" s="234">
        <f>'C завтраками| Bed and breakfast'!BT4</f>
        <v>46034</v>
      </c>
      <c r="BU4" s="234">
        <f>'C завтраками| Bed and breakfast'!BU4</f>
        <v>46035</v>
      </c>
      <c r="BV4" s="234">
        <f>'C завтраками| Bed and breakfast'!BV4</f>
        <v>46036</v>
      </c>
      <c r="BW4" s="234">
        <f>'C завтраками| Bed and breakfast'!BW4</f>
        <v>46037</v>
      </c>
      <c r="BX4" s="234">
        <f>'C завтраками| Bed and breakfast'!BX4</f>
        <v>46038</v>
      </c>
      <c r="BY4" s="234">
        <f>'C завтраками| Bed and breakfast'!BY4</f>
        <v>46039</v>
      </c>
      <c r="BZ4" s="234">
        <f>'C завтраками| Bed and breakfast'!BZ4</f>
        <v>46040</v>
      </c>
      <c r="CA4" s="234">
        <f>'C завтраками| Bed and breakfast'!CA4</f>
        <v>46041</v>
      </c>
      <c r="CB4" s="234">
        <f>'C завтраками| Bed and breakfast'!CB4</f>
        <v>46042</v>
      </c>
      <c r="CC4" s="234">
        <f>'C завтраками| Bed and breakfast'!CC4</f>
        <v>46043</v>
      </c>
      <c r="CD4" s="234">
        <f>'C завтраками| Bed and breakfast'!CD4</f>
        <v>46044</v>
      </c>
      <c r="CE4" s="234">
        <f>'C завтраками| Bed and breakfast'!CE4</f>
        <v>46045</v>
      </c>
      <c r="CF4" s="234">
        <f>'C завтраками| Bed and breakfast'!CF4</f>
        <v>46046</v>
      </c>
      <c r="CG4" s="234">
        <f>'C завтраками| Bed and breakfast'!CG4</f>
        <v>46047</v>
      </c>
      <c r="CH4" s="234">
        <f>'C завтраками| Bed and breakfast'!CH4</f>
        <v>46048</v>
      </c>
      <c r="CI4" s="234">
        <f>'C завтраками| Bed and breakfast'!CI4</f>
        <v>46049</v>
      </c>
      <c r="CJ4" s="234">
        <f>'C завтраками| Bed and breakfast'!CJ4</f>
        <v>46050</v>
      </c>
      <c r="CK4" s="234">
        <f>'C завтраками| Bed and breakfast'!CK4</f>
        <v>46051</v>
      </c>
      <c r="CL4" s="234">
        <f>'C завтраками| Bed and breakfast'!CL4</f>
        <v>46052</v>
      </c>
      <c r="CM4" s="234">
        <f>'C завтраками| Bed and breakfast'!CM4</f>
        <v>46053</v>
      </c>
      <c r="CN4" s="234">
        <f>'C завтраками| Bed and breakfast'!CN4</f>
        <v>46054</v>
      </c>
      <c r="CO4" s="234">
        <f>'C завтраками| Bed and breakfast'!CO4</f>
        <v>46055</v>
      </c>
      <c r="CP4" s="234">
        <f>'C завтраками| Bed and breakfast'!CP4</f>
        <v>46056</v>
      </c>
      <c r="CQ4" s="234">
        <f>'C завтраками| Bed and breakfast'!CQ4</f>
        <v>46057</v>
      </c>
      <c r="CR4" s="234">
        <f>'C завтраками| Bed and breakfast'!CR4</f>
        <v>46058</v>
      </c>
      <c r="CS4" s="234">
        <f>'C завтраками| Bed and breakfast'!CS4</f>
        <v>46059</v>
      </c>
      <c r="CT4" s="234">
        <f>'C завтраками| Bed and breakfast'!CT4</f>
        <v>46060</v>
      </c>
      <c r="CU4" s="234">
        <f>'C завтраками| Bed and breakfast'!CU4</f>
        <v>46061</v>
      </c>
      <c r="CV4" s="234">
        <f>'C завтраками| Bed and breakfast'!CV4</f>
        <v>46062</v>
      </c>
      <c r="CW4" s="234">
        <f>'C завтраками| Bed and breakfast'!CW4</f>
        <v>46063</v>
      </c>
      <c r="CX4" s="234">
        <f>'C завтраками| Bed and breakfast'!CX4</f>
        <v>46064</v>
      </c>
      <c r="CY4" s="234">
        <f>'C завтраками| Bed and breakfast'!CY4</f>
        <v>46065</v>
      </c>
      <c r="CZ4" s="234">
        <f>'C завтраками| Bed and breakfast'!CZ4</f>
        <v>46066</v>
      </c>
      <c r="DA4" s="234">
        <f>'C завтраками| Bed and breakfast'!DA4</f>
        <v>46067</v>
      </c>
      <c r="DB4" s="234">
        <f>'C завтраками| Bed and breakfast'!DB4</f>
        <v>46068</v>
      </c>
      <c r="DC4" s="234">
        <f>'C завтраками| Bed and breakfast'!DC4</f>
        <v>46069</v>
      </c>
      <c r="DD4" s="234">
        <f>'C завтраками| Bed and breakfast'!DD4</f>
        <v>46070</v>
      </c>
      <c r="DE4" s="234">
        <f>'C завтраками| Bed and breakfast'!DE4</f>
        <v>46071</v>
      </c>
      <c r="DF4" s="234">
        <f>'C завтраками| Bed and breakfast'!DF4</f>
        <v>46072</v>
      </c>
      <c r="DG4" s="234">
        <f>'C завтраками| Bed and breakfast'!DG4</f>
        <v>46073</v>
      </c>
      <c r="DH4" s="234">
        <f>'C завтраками| Bed and breakfast'!DH4</f>
        <v>46074</v>
      </c>
      <c r="DI4" s="234">
        <f>'C завтраками| Bed and breakfast'!DI4</f>
        <v>46075</v>
      </c>
      <c r="DJ4" s="234">
        <f>'C завтраками| Bed and breakfast'!DJ4</f>
        <v>46076</v>
      </c>
      <c r="DK4" s="234">
        <f>'C завтраками| Bed and breakfast'!DK4</f>
        <v>46077</v>
      </c>
      <c r="DL4" s="234">
        <f>'C завтраками| Bed and breakfast'!DL4</f>
        <v>46078</v>
      </c>
      <c r="DM4" s="234">
        <f>'C завтраками| Bed and breakfast'!DM4</f>
        <v>46079</v>
      </c>
      <c r="DN4" s="234">
        <f>'C завтраками| Bed and breakfast'!DN4</f>
        <v>46080</v>
      </c>
      <c r="DO4" s="234">
        <f>'C завтраками| Bed and breakfast'!DO4</f>
        <v>46081</v>
      </c>
      <c r="DP4" s="234">
        <f>'C завтраками| Bed and breakfast'!DP4</f>
        <v>46082</v>
      </c>
      <c r="DQ4" s="234">
        <f>'C завтраками| Bed and breakfast'!DQ4</f>
        <v>46083</v>
      </c>
      <c r="DR4" s="234">
        <f>'C завтраками| Bed and breakfast'!DR4</f>
        <v>46084</v>
      </c>
      <c r="DS4" s="234">
        <f>'C завтраками| Bed and breakfast'!DS4</f>
        <v>46085</v>
      </c>
      <c r="DT4" s="234">
        <f>'C завтраками| Bed and breakfast'!DT4</f>
        <v>46086</v>
      </c>
      <c r="DU4" s="234">
        <f>'C завтраками| Bed and breakfast'!DU4</f>
        <v>46087</v>
      </c>
      <c r="DV4" s="234">
        <f>'C завтраками| Bed and breakfast'!DV4</f>
        <v>46088</v>
      </c>
      <c r="DW4" s="234">
        <f>'C завтраками| Bed and breakfast'!DW4</f>
        <v>46089</v>
      </c>
      <c r="DX4" s="234">
        <f>'C завтраками| Bed and breakfast'!DX4</f>
        <v>46090</v>
      </c>
      <c r="DY4" s="234">
        <f>'C завтраками| Bed and breakfast'!DY4</f>
        <v>46091</v>
      </c>
      <c r="DZ4" s="234">
        <f>'C завтраками| Bed and breakfast'!DZ4</f>
        <v>46092</v>
      </c>
      <c r="EA4" s="234">
        <f>'C завтраками| Bed and breakfast'!EA4</f>
        <v>46093</v>
      </c>
      <c r="EB4" s="234">
        <f>'C завтраками| Bed and breakfast'!EB4</f>
        <v>46094</v>
      </c>
      <c r="EC4" s="234">
        <f>'C завтраками| Bed and breakfast'!EC4</f>
        <v>46095</v>
      </c>
      <c r="ED4" s="234">
        <f>'C завтраками| Bed and breakfast'!ED4</f>
        <v>46096</v>
      </c>
      <c r="EE4" s="234">
        <f>'C завтраками| Bed and breakfast'!EE4</f>
        <v>46097</v>
      </c>
      <c r="EF4" s="234">
        <f>'C завтраками| Bed and breakfast'!EF4</f>
        <v>46098</v>
      </c>
      <c r="EG4" s="234">
        <f>'C завтраками| Bed and breakfast'!EG4</f>
        <v>46099</v>
      </c>
      <c r="EH4" s="234">
        <f>'C завтраками| Bed and breakfast'!EH4</f>
        <v>46100</v>
      </c>
      <c r="EI4" s="234">
        <f>'C завтраками| Bed and breakfast'!EI4</f>
        <v>46101</v>
      </c>
      <c r="EJ4" s="234">
        <f>'C завтраками| Bed and breakfast'!EJ4</f>
        <v>46102</v>
      </c>
      <c r="EK4" s="234">
        <f>'C завтраками| Bed and breakfast'!EK4</f>
        <v>46103</v>
      </c>
      <c r="EL4" s="234">
        <f>'C завтраками| Bed and breakfast'!EL4</f>
        <v>46104</v>
      </c>
      <c r="EM4" s="234">
        <f>'C завтраками| Bed and breakfast'!EM4</f>
        <v>46105</v>
      </c>
      <c r="EN4" s="234">
        <f>'C завтраками| Bed and breakfast'!EN4</f>
        <v>46106</v>
      </c>
      <c r="EO4" s="234">
        <f>'C завтраками| Bed and breakfast'!EO4</f>
        <v>46107</v>
      </c>
      <c r="EP4" s="234">
        <f>'C завтраками| Bed and breakfast'!EP4</f>
        <v>46108</v>
      </c>
      <c r="EQ4" s="234">
        <f>'C завтраками| Bed and breakfast'!EQ4</f>
        <v>46109</v>
      </c>
      <c r="ER4" s="234">
        <f>'C завтраками| Bed and breakfast'!ER4</f>
        <v>46110</v>
      </c>
      <c r="ES4" s="234">
        <f>'C завтраками| Bed and breakfast'!ES4</f>
        <v>46111</v>
      </c>
      <c r="ET4" s="234">
        <f>'C завтраками| Bed and breakfast'!ET4</f>
        <v>46112</v>
      </c>
    </row>
    <row r="5" spans="1:150" s="92" customFormat="1" ht="24" customHeight="1" x14ac:dyDescent="0.2">
      <c r="A5" s="67" t="s">
        <v>124</v>
      </c>
      <c r="B5" s="234">
        <f>'C завтраками| Bed and breakfast'!B5</f>
        <v>45961</v>
      </c>
      <c r="C5" s="234">
        <f>'C завтраками| Bed and breakfast'!C5</f>
        <v>45962</v>
      </c>
      <c r="D5" s="234">
        <f>'C завтраками| Bed and breakfast'!D5</f>
        <v>45963</v>
      </c>
      <c r="E5" s="234">
        <f>'C завтраками| Bed and breakfast'!E5</f>
        <v>45964</v>
      </c>
      <c r="F5" s="234">
        <f>'C завтраками| Bed and breakfast'!F5</f>
        <v>45965</v>
      </c>
      <c r="G5" s="234">
        <f>'C завтраками| Bed and breakfast'!G5</f>
        <v>45966</v>
      </c>
      <c r="H5" s="234">
        <f>'C завтраками| Bed and breakfast'!H5</f>
        <v>45967</v>
      </c>
      <c r="I5" s="234">
        <f>'C завтраками| Bed and breakfast'!I5</f>
        <v>45968</v>
      </c>
      <c r="J5" s="234">
        <f>'C завтраками| Bed and breakfast'!J5</f>
        <v>45969</v>
      </c>
      <c r="K5" s="234">
        <f>'C завтраками| Bed and breakfast'!K5</f>
        <v>45970</v>
      </c>
      <c r="L5" s="234">
        <f>'C завтраками| Bed and breakfast'!L5</f>
        <v>45971</v>
      </c>
      <c r="M5" s="234">
        <f>'C завтраками| Bed and breakfast'!M5</f>
        <v>45972</v>
      </c>
      <c r="N5" s="234">
        <f>'C завтраками| Bed and breakfast'!N5</f>
        <v>45973</v>
      </c>
      <c r="O5" s="234">
        <f>'C завтраками| Bed and breakfast'!O5</f>
        <v>45974</v>
      </c>
      <c r="P5" s="234">
        <f>'C завтраками| Bed and breakfast'!P5</f>
        <v>45975</v>
      </c>
      <c r="Q5" s="234">
        <f>'C завтраками| Bed and breakfast'!Q5</f>
        <v>45976</v>
      </c>
      <c r="R5" s="234">
        <f>'C завтраками| Bed and breakfast'!R5</f>
        <v>45977</v>
      </c>
      <c r="S5" s="234">
        <f>'C завтраками| Bed and breakfast'!S5</f>
        <v>45978</v>
      </c>
      <c r="T5" s="234">
        <f>'C завтраками| Bed and breakfast'!T5</f>
        <v>45979</v>
      </c>
      <c r="U5" s="234">
        <f>'C завтраками| Bed and breakfast'!U5</f>
        <v>45980</v>
      </c>
      <c r="V5" s="234">
        <f>'C завтраками| Bed and breakfast'!V5</f>
        <v>45981</v>
      </c>
      <c r="W5" s="234">
        <f>'C завтраками| Bed and breakfast'!W5</f>
        <v>45982</v>
      </c>
      <c r="X5" s="234">
        <f>'C завтраками| Bed and breakfast'!X5</f>
        <v>45983</v>
      </c>
      <c r="Y5" s="234">
        <f>'C завтраками| Bed and breakfast'!Y5</f>
        <v>45984</v>
      </c>
      <c r="Z5" s="234">
        <f>'C завтраками| Bed and breakfast'!Z5</f>
        <v>45985</v>
      </c>
      <c r="AA5" s="234">
        <f>'C завтраками| Bed and breakfast'!AA5</f>
        <v>45986</v>
      </c>
      <c r="AB5" s="234">
        <f>'C завтраками| Bed and breakfast'!AB5</f>
        <v>45987</v>
      </c>
      <c r="AC5" s="234">
        <f>'C завтраками| Bed and breakfast'!AC5</f>
        <v>45988</v>
      </c>
      <c r="AD5" s="234">
        <f>'C завтраками| Bed and breakfast'!AD5</f>
        <v>45989</v>
      </c>
      <c r="AE5" s="234">
        <f>'C завтраками| Bed and breakfast'!AE5</f>
        <v>45990</v>
      </c>
      <c r="AF5" s="234">
        <f>'C завтраками| Bed and breakfast'!AF5</f>
        <v>45991</v>
      </c>
      <c r="AG5" s="234">
        <f>'C завтраками| Bed and breakfast'!AG5</f>
        <v>45992</v>
      </c>
      <c r="AH5" s="234">
        <f>'C завтраками| Bed and breakfast'!AH5</f>
        <v>45993</v>
      </c>
      <c r="AI5" s="234">
        <f>'C завтраками| Bed and breakfast'!AI5</f>
        <v>45994</v>
      </c>
      <c r="AJ5" s="234">
        <f>'C завтраками| Bed and breakfast'!AJ5</f>
        <v>45995</v>
      </c>
      <c r="AK5" s="234">
        <f>'C завтраками| Bed and breakfast'!AK5</f>
        <v>45996</v>
      </c>
      <c r="AL5" s="234">
        <f>'C завтраками| Bed and breakfast'!AL5</f>
        <v>45997</v>
      </c>
      <c r="AM5" s="234">
        <f>'C завтраками| Bed and breakfast'!AM5</f>
        <v>45998</v>
      </c>
      <c r="AN5" s="234">
        <f>'C завтраками| Bed and breakfast'!AN5</f>
        <v>45999</v>
      </c>
      <c r="AO5" s="234">
        <f>'C завтраками| Bed and breakfast'!AO5</f>
        <v>46000</v>
      </c>
      <c r="AP5" s="234">
        <f>'C завтраками| Bed and breakfast'!AP5</f>
        <v>46001</v>
      </c>
      <c r="AQ5" s="234">
        <f>'C завтраками| Bed and breakfast'!AQ5</f>
        <v>46002</v>
      </c>
      <c r="AR5" s="234">
        <f>'C завтраками| Bed and breakfast'!AR5</f>
        <v>46003</v>
      </c>
      <c r="AS5" s="234">
        <f>'C завтраками| Bed and breakfast'!AS5</f>
        <v>46004</v>
      </c>
      <c r="AT5" s="234">
        <f>'C завтраками| Bed and breakfast'!AT5</f>
        <v>46005</v>
      </c>
      <c r="AU5" s="234">
        <f>'C завтраками| Bed and breakfast'!AU5</f>
        <v>46006</v>
      </c>
      <c r="AV5" s="234">
        <f>'C завтраками| Bed and breakfast'!AV5</f>
        <v>46010</v>
      </c>
      <c r="AW5" s="234">
        <f>'C завтраками| Bed and breakfast'!AW5</f>
        <v>46011</v>
      </c>
      <c r="AX5" s="234">
        <f>'C завтраками| Bed and breakfast'!AX5</f>
        <v>46012</v>
      </c>
      <c r="AY5" s="234">
        <f>'C завтраками| Bed and breakfast'!AY5</f>
        <v>46013</v>
      </c>
      <c r="AZ5" s="234">
        <f>'C завтраками| Bed and breakfast'!AZ5</f>
        <v>46014</v>
      </c>
      <c r="BA5" s="234">
        <f>'C завтраками| Bed and breakfast'!BA5</f>
        <v>46015</v>
      </c>
      <c r="BB5" s="234">
        <f>'C завтраками| Bed and breakfast'!BB5</f>
        <v>46016</v>
      </c>
      <c r="BC5" s="234">
        <f>'C завтраками| Bed and breakfast'!BC5</f>
        <v>46017</v>
      </c>
      <c r="BD5" s="234">
        <f>'C завтраками| Bed and breakfast'!BD5</f>
        <v>46018</v>
      </c>
      <c r="BE5" s="234">
        <f>'C завтраками| Bed and breakfast'!BE5</f>
        <v>46019</v>
      </c>
      <c r="BF5" s="234">
        <f>'C завтраками| Bed and breakfast'!BF5</f>
        <v>46020</v>
      </c>
      <c r="BG5" s="234">
        <f>'C завтраками| Bed and breakfast'!BG5</f>
        <v>46021</v>
      </c>
      <c r="BH5" s="234">
        <f>'C завтраками| Bed and breakfast'!BH5</f>
        <v>46022</v>
      </c>
      <c r="BI5" s="234">
        <f>'C завтраками| Bed and breakfast'!BI5</f>
        <v>46023</v>
      </c>
      <c r="BJ5" s="234">
        <f>'C завтраками| Bed and breakfast'!BJ5</f>
        <v>46024</v>
      </c>
      <c r="BK5" s="234">
        <f>'C завтраками| Bed and breakfast'!BK5</f>
        <v>46025</v>
      </c>
      <c r="BL5" s="234">
        <f>'C завтраками| Bed and breakfast'!BL5</f>
        <v>46026</v>
      </c>
      <c r="BM5" s="234">
        <f>'C завтраками| Bed and breakfast'!BM5</f>
        <v>46027</v>
      </c>
      <c r="BN5" s="234">
        <f>'C завтраками| Bed and breakfast'!BN5</f>
        <v>46028</v>
      </c>
      <c r="BO5" s="234">
        <f>'C завтраками| Bed and breakfast'!BO5</f>
        <v>46029</v>
      </c>
      <c r="BP5" s="234">
        <f>'C завтраками| Bed and breakfast'!BP5</f>
        <v>46030</v>
      </c>
      <c r="BQ5" s="234">
        <f>'C завтраками| Bed and breakfast'!BQ5</f>
        <v>46031</v>
      </c>
      <c r="BR5" s="234">
        <f>'C завтраками| Bed and breakfast'!BR5</f>
        <v>46032</v>
      </c>
      <c r="BS5" s="234">
        <f>'C завтраками| Bed and breakfast'!BS5</f>
        <v>46033</v>
      </c>
      <c r="BT5" s="234">
        <f>'C завтраками| Bed and breakfast'!BT5</f>
        <v>46034</v>
      </c>
      <c r="BU5" s="234">
        <f>'C завтраками| Bed and breakfast'!BU5</f>
        <v>46035</v>
      </c>
      <c r="BV5" s="234">
        <f>'C завтраками| Bed and breakfast'!BV5</f>
        <v>46036</v>
      </c>
      <c r="BW5" s="234">
        <f>'C завтраками| Bed and breakfast'!BW5</f>
        <v>46037</v>
      </c>
      <c r="BX5" s="234">
        <f>'C завтраками| Bed and breakfast'!BX5</f>
        <v>46038</v>
      </c>
      <c r="BY5" s="234">
        <f>'C завтраками| Bed and breakfast'!BY5</f>
        <v>46039</v>
      </c>
      <c r="BZ5" s="234">
        <f>'C завтраками| Bed and breakfast'!BZ5</f>
        <v>46040</v>
      </c>
      <c r="CA5" s="234">
        <f>'C завтраками| Bed and breakfast'!CA5</f>
        <v>46041</v>
      </c>
      <c r="CB5" s="234">
        <f>'C завтраками| Bed and breakfast'!CB5</f>
        <v>46042</v>
      </c>
      <c r="CC5" s="234">
        <f>'C завтраками| Bed and breakfast'!CC5</f>
        <v>46043</v>
      </c>
      <c r="CD5" s="234">
        <f>'C завтраками| Bed and breakfast'!CD5</f>
        <v>46044</v>
      </c>
      <c r="CE5" s="234">
        <f>'C завтраками| Bed and breakfast'!CE5</f>
        <v>46045</v>
      </c>
      <c r="CF5" s="234">
        <f>'C завтраками| Bed and breakfast'!CF5</f>
        <v>46046</v>
      </c>
      <c r="CG5" s="234">
        <f>'C завтраками| Bed and breakfast'!CG5</f>
        <v>46047</v>
      </c>
      <c r="CH5" s="234">
        <f>'C завтраками| Bed and breakfast'!CH5</f>
        <v>46048</v>
      </c>
      <c r="CI5" s="234">
        <f>'C завтраками| Bed and breakfast'!CI5</f>
        <v>46049</v>
      </c>
      <c r="CJ5" s="234">
        <f>'C завтраками| Bed and breakfast'!CJ5</f>
        <v>46050</v>
      </c>
      <c r="CK5" s="234">
        <f>'C завтраками| Bed and breakfast'!CK5</f>
        <v>46051</v>
      </c>
      <c r="CL5" s="234">
        <f>'C завтраками| Bed and breakfast'!CL5</f>
        <v>46052</v>
      </c>
      <c r="CM5" s="234">
        <f>'C завтраками| Bed and breakfast'!CM5</f>
        <v>46053</v>
      </c>
      <c r="CN5" s="234">
        <f>'C завтраками| Bed and breakfast'!CN5</f>
        <v>46054</v>
      </c>
      <c r="CO5" s="234">
        <f>'C завтраками| Bed and breakfast'!CO5</f>
        <v>46055</v>
      </c>
      <c r="CP5" s="234">
        <f>'C завтраками| Bed and breakfast'!CP5</f>
        <v>46056</v>
      </c>
      <c r="CQ5" s="234">
        <f>'C завтраками| Bed and breakfast'!CQ5</f>
        <v>46057</v>
      </c>
      <c r="CR5" s="234">
        <f>'C завтраками| Bed and breakfast'!CR5</f>
        <v>46058</v>
      </c>
      <c r="CS5" s="234">
        <f>'C завтраками| Bed and breakfast'!CS5</f>
        <v>46059</v>
      </c>
      <c r="CT5" s="234">
        <f>'C завтраками| Bed and breakfast'!CT5</f>
        <v>46060</v>
      </c>
      <c r="CU5" s="234">
        <f>'C завтраками| Bed and breakfast'!CU5</f>
        <v>46061</v>
      </c>
      <c r="CV5" s="234">
        <f>'C завтраками| Bed and breakfast'!CV5</f>
        <v>46062</v>
      </c>
      <c r="CW5" s="234">
        <f>'C завтраками| Bed and breakfast'!CW5</f>
        <v>46063</v>
      </c>
      <c r="CX5" s="234">
        <f>'C завтраками| Bed and breakfast'!CX5</f>
        <v>46064</v>
      </c>
      <c r="CY5" s="234">
        <f>'C завтраками| Bed and breakfast'!CY5</f>
        <v>46065</v>
      </c>
      <c r="CZ5" s="234">
        <f>'C завтраками| Bed and breakfast'!CZ5</f>
        <v>46066</v>
      </c>
      <c r="DA5" s="234">
        <f>'C завтраками| Bed and breakfast'!DA5</f>
        <v>46067</v>
      </c>
      <c r="DB5" s="234">
        <f>'C завтраками| Bed and breakfast'!DB5</f>
        <v>46068</v>
      </c>
      <c r="DC5" s="234">
        <f>'C завтраками| Bed and breakfast'!DC5</f>
        <v>46069</v>
      </c>
      <c r="DD5" s="234">
        <f>'C завтраками| Bed and breakfast'!DD5</f>
        <v>46070</v>
      </c>
      <c r="DE5" s="234">
        <f>'C завтраками| Bed and breakfast'!DE5</f>
        <v>46071</v>
      </c>
      <c r="DF5" s="234">
        <f>'C завтраками| Bed and breakfast'!DF5</f>
        <v>46072</v>
      </c>
      <c r="DG5" s="234">
        <f>'C завтраками| Bed and breakfast'!DG5</f>
        <v>46073</v>
      </c>
      <c r="DH5" s="234">
        <f>'C завтраками| Bed and breakfast'!DH5</f>
        <v>46074</v>
      </c>
      <c r="DI5" s="234">
        <f>'C завтраками| Bed and breakfast'!DI5</f>
        <v>46075</v>
      </c>
      <c r="DJ5" s="234">
        <f>'C завтраками| Bed and breakfast'!DJ5</f>
        <v>46076</v>
      </c>
      <c r="DK5" s="234">
        <f>'C завтраками| Bed and breakfast'!DK5</f>
        <v>46077</v>
      </c>
      <c r="DL5" s="234">
        <f>'C завтраками| Bed and breakfast'!DL5</f>
        <v>46078</v>
      </c>
      <c r="DM5" s="234">
        <f>'C завтраками| Bed and breakfast'!DM5</f>
        <v>46079</v>
      </c>
      <c r="DN5" s="234">
        <f>'C завтраками| Bed and breakfast'!DN5</f>
        <v>46080</v>
      </c>
      <c r="DO5" s="234">
        <f>'C завтраками| Bed and breakfast'!DO5</f>
        <v>46081</v>
      </c>
      <c r="DP5" s="234">
        <f>'C завтраками| Bed and breakfast'!DP5</f>
        <v>46082</v>
      </c>
      <c r="DQ5" s="234">
        <f>'C завтраками| Bed and breakfast'!DQ5</f>
        <v>46083</v>
      </c>
      <c r="DR5" s="234">
        <f>'C завтраками| Bed and breakfast'!DR5</f>
        <v>46084</v>
      </c>
      <c r="DS5" s="234">
        <f>'C завтраками| Bed and breakfast'!DS5</f>
        <v>46085</v>
      </c>
      <c r="DT5" s="234">
        <f>'C завтраками| Bed and breakfast'!DT5</f>
        <v>46086</v>
      </c>
      <c r="DU5" s="234">
        <f>'C завтраками| Bed and breakfast'!DU5</f>
        <v>46087</v>
      </c>
      <c r="DV5" s="234">
        <f>'C завтраками| Bed and breakfast'!DV5</f>
        <v>46088</v>
      </c>
      <c r="DW5" s="234">
        <f>'C завтраками| Bed and breakfast'!DW5</f>
        <v>46089</v>
      </c>
      <c r="DX5" s="234">
        <f>'C завтраками| Bed and breakfast'!DX5</f>
        <v>46090</v>
      </c>
      <c r="DY5" s="234">
        <f>'C завтраками| Bed and breakfast'!DY5</f>
        <v>46091</v>
      </c>
      <c r="DZ5" s="234">
        <f>'C завтраками| Bed and breakfast'!DZ5</f>
        <v>46092</v>
      </c>
      <c r="EA5" s="234">
        <f>'C завтраками| Bed and breakfast'!EA5</f>
        <v>46093</v>
      </c>
      <c r="EB5" s="234">
        <f>'C завтраками| Bed and breakfast'!EB5</f>
        <v>46094</v>
      </c>
      <c r="EC5" s="234">
        <f>'C завтраками| Bed and breakfast'!EC5</f>
        <v>46095</v>
      </c>
      <c r="ED5" s="234">
        <f>'C завтраками| Bed and breakfast'!ED5</f>
        <v>46096</v>
      </c>
      <c r="EE5" s="234">
        <f>'C завтраками| Bed and breakfast'!EE5</f>
        <v>46097</v>
      </c>
      <c r="EF5" s="234">
        <f>'C завтраками| Bed and breakfast'!EF5</f>
        <v>46098</v>
      </c>
      <c r="EG5" s="234">
        <f>'C завтраками| Bed and breakfast'!EG5</f>
        <v>46099</v>
      </c>
      <c r="EH5" s="234">
        <f>'C завтраками| Bed and breakfast'!EH5</f>
        <v>46100</v>
      </c>
      <c r="EI5" s="234">
        <f>'C завтраками| Bed and breakfast'!EI5</f>
        <v>46101</v>
      </c>
      <c r="EJ5" s="234">
        <f>'C завтраками| Bed and breakfast'!EJ5</f>
        <v>46102</v>
      </c>
      <c r="EK5" s="234">
        <f>'C завтраками| Bed and breakfast'!EK5</f>
        <v>46103</v>
      </c>
      <c r="EL5" s="234">
        <f>'C завтраками| Bed and breakfast'!EL5</f>
        <v>46104</v>
      </c>
      <c r="EM5" s="234">
        <f>'C завтраками| Bed and breakfast'!EM5</f>
        <v>46105</v>
      </c>
      <c r="EN5" s="234">
        <f>'C завтраками| Bed and breakfast'!EN5</f>
        <v>46106</v>
      </c>
      <c r="EO5" s="234">
        <f>'C завтраками| Bed and breakfast'!EO5</f>
        <v>46107</v>
      </c>
      <c r="EP5" s="234">
        <f>'C завтраками| Bed and breakfast'!EP5</f>
        <v>46108</v>
      </c>
      <c r="EQ5" s="234">
        <f>'C завтраками| Bed and breakfast'!EQ5</f>
        <v>46109</v>
      </c>
      <c r="ER5" s="234">
        <f>'C завтраками| Bed and breakfast'!ER5</f>
        <v>46110</v>
      </c>
      <c r="ES5" s="234">
        <f>'C завтраками| Bed and breakfast'!ES5</f>
        <v>46111</v>
      </c>
      <c r="ET5" s="234">
        <f>'C завтраками| Bed and breakfast'!ET5</f>
        <v>46112</v>
      </c>
    </row>
    <row r="6" spans="1:150" s="202" customFormat="1" x14ac:dyDescent="0.2">
      <c r="A6" s="73" t="s">
        <v>144</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3"/>
      <c r="CW6" s="283"/>
      <c r="CX6" s="283"/>
      <c r="CY6" s="283"/>
      <c r="CZ6" s="283"/>
      <c r="DA6" s="283"/>
      <c r="DB6" s="283"/>
      <c r="DC6" s="283"/>
      <c r="DD6" s="283"/>
      <c r="DE6" s="283"/>
      <c r="DF6" s="283"/>
      <c r="DG6" s="283"/>
      <c r="DH6" s="283"/>
      <c r="DI6" s="283"/>
      <c r="DJ6" s="283"/>
      <c r="DK6" s="283"/>
      <c r="DL6" s="283"/>
      <c r="DM6" s="283"/>
      <c r="DN6" s="283"/>
      <c r="DO6" s="283"/>
      <c r="DP6" s="283"/>
      <c r="DQ6" s="283"/>
      <c r="DR6" s="283"/>
      <c r="DS6" s="283"/>
      <c r="DT6" s="283"/>
      <c r="DU6" s="283"/>
      <c r="DV6" s="283"/>
      <c r="DW6" s="283"/>
      <c r="DX6" s="283"/>
      <c r="DY6" s="283"/>
      <c r="DZ6" s="283"/>
      <c r="EA6" s="283"/>
      <c r="EB6" s="283"/>
      <c r="EC6" s="283"/>
      <c r="ED6" s="283"/>
      <c r="EE6" s="283"/>
      <c r="EF6" s="283"/>
      <c r="EG6" s="283"/>
      <c r="EH6" s="283"/>
      <c r="EI6" s="283"/>
      <c r="EJ6" s="283"/>
      <c r="EK6" s="283"/>
      <c r="EL6" s="283"/>
      <c r="EM6" s="283"/>
      <c r="EN6" s="283"/>
      <c r="EO6" s="283"/>
      <c r="EP6" s="283"/>
      <c r="EQ6" s="283"/>
      <c r="ER6" s="283"/>
      <c r="ES6" s="283"/>
      <c r="ET6" s="283"/>
    </row>
    <row r="7" spans="1:150" s="202" customFormat="1" ht="10.35" customHeight="1" x14ac:dyDescent="0.2">
      <c r="A7" s="74">
        <v>1</v>
      </c>
      <c r="B7" s="284">
        <f>'C завтраками| Bed and breakfast'!B7</f>
        <v>16700</v>
      </c>
      <c r="C7" s="284">
        <f>'C завтраками| Bed and breakfast'!C7</f>
        <v>16700</v>
      </c>
      <c r="D7" s="284">
        <f>'C завтраками| Bed and breakfast'!D7</f>
        <v>16700</v>
      </c>
      <c r="E7" s="284">
        <f>'C завтраками| Bed and breakfast'!E7</f>
        <v>14300</v>
      </c>
      <c r="F7" s="284">
        <f>'C завтраками| Bed and breakfast'!F7</f>
        <v>10000</v>
      </c>
      <c r="G7" s="284">
        <f>'C завтраками| Bed and breakfast'!G7</f>
        <v>10700</v>
      </c>
      <c r="H7" s="284">
        <f>'C завтраками| Bed and breakfast'!H7</f>
        <v>10000</v>
      </c>
      <c r="I7" s="284">
        <f>'C завтраками| Bed and breakfast'!I7</f>
        <v>11900</v>
      </c>
      <c r="J7" s="284">
        <f>'C завтраками| Bed and breakfast'!J7</f>
        <v>11900</v>
      </c>
      <c r="K7" s="284">
        <f>'C завтраками| Bed and breakfast'!K7</f>
        <v>8600</v>
      </c>
      <c r="L7" s="284">
        <f>'C завтраками| Bed and breakfast'!L7</f>
        <v>8600</v>
      </c>
      <c r="M7" s="284">
        <f>'C завтраками| Bed and breakfast'!M7</f>
        <v>8600</v>
      </c>
      <c r="N7" s="284">
        <f>'C завтраками| Bed and breakfast'!N7</f>
        <v>9300</v>
      </c>
      <c r="O7" s="284">
        <f>'C завтраками| Bed and breakfast'!O7</f>
        <v>8600</v>
      </c>
      <c r="P7" s="284">
        <f>'C завтраками| Bed and breakfast'!P7</f>
        <v>9300</v>
      </c>
      <c r="Q7" s="284">
        <f>'C завтраками| Bed and breakfast'!Q7</f>
        <v>9300</v>
      </c>
      <c r="R7" s="284">
        <f>'C завтраками| Bed and breakfast'!R7</f>
        <v>10000</v>
      </c>
      <c r="S7" s="284">
        <f>'C завтраками| Bed and breakfast'!S7</f>
        <v>10700</v>
      </c>
      <c r="T7" s="284">
        <f>'C завтраками| Bed and breakfast'!T7</f>
        <v>10700</v>
      </c>
      <c r="U7" s="284">
        <f>'C завтраками| Bed and breakfast'!U7</f>
        <v>11900</v>
      </c>
      <c r="V7" s="284">
        <f>'C завтраками| Bed and breakfast'!V7</f>
        <v>11900</v>
      </c>
      <c r="W7" s="284">
        <f>'C завтраками| Bed and breakfast'!W7</f>
        <v>10000</v>
      </c>
      <c r="X7" s="284">
        <f>'C завтраками| Bed and breakfast'!X7</f>
        <v>10000</v>
      </c>
      <c r="Y7" s="284">
        <f>'C завтраками| Bed and breakfast'!Y7</f>
        <v>8600</v>
      </c>
      <c r="Z7" s="284">
        <f>'C завтраками| Bed and breakfast'!Z7</f>
        <v>8600</v>
      </c>
      <c r="AA7" s="284">
        <f>'C завтраками| Bed and breakfast'!AA7</f>
        <v>8600</v>
      </c>
      <c r="AB7" s="284">
        <f>'C завтраками| Bed and breakfast'!AB7</f>
        <v>8600</v>
      </c>
      <c r="AC7" s="284">
        <f>'C завтраками| Bed and breakfast'!AC7</f>
        <v>8600</v>
      </c>
      <c r="AD7" s="284">
        <f>'C завтраками| Bed and breakfast'!AD7</f>
        <v>9300</v>
      </c>
      <c r="AE7" s="284">
        <f>'C завтраками| Bed and breakfast'!AE7</f>
        <v>9300</v>
      </c>
      <c r="AF7" s="284">
        <f>'C завтраками| Bed and breakfast'!AF7</f>
        <v>8600</v>
      </c>
      <c r="AG7" s="284">
        <f>'C завтраками| Bed and breakfast'!AG7</f>
        <v>10600</v>
      </c>
      <c r="AH7" s="284">
        <f>'C завтраками| Bed and breakfast'!AH7</f>
        <v>10600</v>
      </c>
      <c r="AI7" s="284">
        <f>'C завтраками| Bed and breakfast'!AI7</f>
        <v>10600</v>
      </c>
      <c r="AJ7" s="284">
        <f>'C завтраками| Bed and breakfast'!AJ7</f>
        <v>10600</v>
      </c>
      <c r="AK7" s="284">
        <f>'C завтраками| Bed and breakfast'!AK7</f>
        <v>10600</v>
      </c>
      <c r="AL7" s="284">
        <f>'C завтраками| Bed and breakfast'!AL7</f>
        <v>10600</v>
      </c>
      <c r="AM7" s="284">
        <f>'C завтраками| Bed and breakfast'!AM7</f>
        <v>8800</v>
      </c>
      <c r="AN7" s="284">
        <f>'C завтраками| Bed and breakfast'!AN7</f>
        <v>8800</v>
      </c>
      <c r="AO7" s="284">
        <f>'C завтраками| Bed and breakfast'!AO7</f>
        <v>8800</v>
      </c>
      <c r="AP7" s="284">
        <f>'C завтраками| Bed and breakfast'!AP7</f>
        <v>8800</v>
      </c>
      <c r="AQ7" s="284">
        <f>'C завтраками| Bed and breakfast'!AQ7</f>
        <v>13100</v>
      </c>
      <c r="AR7" s="284">
        <f>'C завтраками| Bed and breakfast'!AR7</f>
        <v>14700</v>
      </c>
      <c r="AS7" s="284">
        <f>'C завтраками| Bed and breakfast'!AS7</f>
        <v>14700</v>
      </c>
      <c r="AT7" s="284">
        <f>'C завтраками| Bed and breakfast'!AT7</f>
        <v>11500</v>
      </c>
      <c r="AU7" s="284">
        <f>'C завтраками| Bed and breakfast'!AU7</f>
        <v>13100</v>
      </c>
      <c r="AV7" s="284">
        <f>'C завтраками| Bed and breakfast'!AV7</f>
        <v>13100</v>
      </c>
      <c r="AW7" s="284">
        <f>'C завтраками| Bed and breakfast'!AW7</f>
        <v>14700</v>
      </c>
      <c r="AX7" s="284">
        <f>'C завтраками| Bed and breakfast'!AX7</f>
        <v>14700</v>
      </c>
      <c r="AY7" s="284">
        <f>'C завтраками| Bed and breakfast'!AY7</f>
        <v>14700</v>
      </c>
      <c r="AZ7" s="284">
        <f>'C завтраками| Bed and breakfast'!AZ7</f>
        <v>17900</v>
      </c>
      <c r="BA7" s="284">
        <f>'C завтраками| Bed and breakfast'!BA7</f>
        <v>17900</v>
      </c>
      <c r="BB7" s="284">
        <f>'C завтраками| Bed and breakfast'!BB7</f>
        <v>19500</v>
      </c>
      <c r="BC7" s="284">
        <f>'C завтраками| Bed and breakfast'!BC7</f>
        <v>19500</v>
      </c>
      <c r="BD7" s="284">
        <f>'C завтраками| Bed and breakfast'!BD7</f>
        <v>19500</v>
      </c>
      <c r="BE7" s="284">
        <f>'C завтраками| Bed and breakfast'!BE7</f>
        <v>16300</v>
      </c>
      <c r="BF7" s="284">
        <f>'C завтраками| Bed and breakfast'!BF7</f>
        <v>24850</v>
      </c>
      <c r="BG7" s="284">
        <f>'C завтраками| Bed and breakfast'!BG7</f>
        <v>48350</v>
      </c>
      <c r="BH7" s="284">
        <f>'C завтраками| Bed and breakfast'!BH7</f>
        <v>70850</v>
      </c>
      <c r="BI7" s="284">
        <f>'C завтраками| Bed and breakfast'!BI7</f>
        <v>70850</v>
      </c>
      <c r="BJ7" s="284">
        <f>'C завтраками| Bed and breakfast'!BJ7</f>
        <v>65850</v>
      </c>
      <c r="BK7" s="284">
        <f>'C завтраками| Bed and breakfast'!BK7</f>
        <v>70850</v>
      </c>
      <c r="BL7" s="284">
        <f>'C завтраками| Bed and breakfast'!BL7</f>
        <v>65850</v>
      </c>
      <c r="BM7" s="284">
        <f>'C завтраками| Bed and breakfast'!BM7</f>
        <v>52350</v>
      </c>
      <c r="BN7" s="284">
        <f>'C завтраками| Bed and breakfast'!BN7</f>
        <v>52350</v>
      </c>
      <c r="BO7" s="284">
        <f>'C завтраками| Bed and breakfast'!BO7</f>
        <v>52350</v>
      </c>
      <c r="BP7" s="284">
        <f>'C завтраками| Bed and breakfast'!BP7</f>
        <v>44350</v>
      </c>
      <c r="BQ7" s="284">
        <f>'C завтраками| Bed and breakfast'!BQ7</f>
        <v>29150</v>
      </c>
      <c r="BR7" s="284">
        <f>'C завтраками| Bed and breakfast'!BR7</f>
        <v>24150</v>
      </c>
      <c r="BS7" s="284">
        <f>'C завтраками| Bed and breakfast'!BS7</f>
        <v>22150</v>
      </c>
      <c r="BT7" s="284">
        <f>'C завтраками| Bed and breakfast'!BT7</f>
        <v>22150</v>
      </c>
      <c r="BU7" s="284">
        <f>'C завтраками| Bed and breakfast'!BU7</f>
        <v>22150</v>
      </c>
      <c r="BV7" s="284">
        <f>'C завтраками| Bed and breakfast'!BV7</f>
        <v>24150</v>
      </c>
      <c r="BW7" s="284">
        <f>'C завтраками| Bed and breakfast'!BW7</f>
        <v>24150</v>
      </c>
      <c r="BX7" s="284">
        <f>'C завтраками| Bed and breakfast'!BX7</f>
        <v>24150</v>
      </c>
      <c r="BY7" s="284">
        <f>'C завтраками| Bed and breakfast'!BY7</f>
        <v>22150</v>
      </c>
      <c r="BZ7" s="284">
        <f>'C завтраками| Bed and breakfast'!BZ7</f>
        <v>22150</v>
      </c>
      <c r="CA7" s="284">
        <f>'C завтраками| Bed and breakfast'!CA7</f>
        <v>22150</v>
      </c>
      <c r="CB7" s="284">
        <f>'C завтраками| Bed and breakfast'!CB7</f>
        <v>22150</v>
      </c>
      <c r="CC7" s="284">
        <f>'C завтраками| Bed and breakfast'!CC7</f>
        <v>22150</v>
      </c>
      <c r="CD7" s="284">
        <f>'C завтраками| Bed and breakfast'!CD7</f>
        <v>22150</v>
      </c>
      <c r="CE7" s="284">
        <f>'C завтраками| Bed and breakfast'!CE7</f>
        <v>22150</v>
      </c>
      <c r="CF7" s="284">
        <f>'C завтраками| Bed and breakfast'!CF7</f>
        <v>24150</v>
      </c>
      <c r="CG7" s="284">
        <f>'C завтраками| Bed and breakfast'!CG7</f>
        <v>24150</v>
      </c>
      <c r="CH7" s="284">
        <f>'C завтраками| Bed and breakfast'!CH7</f>
        <v>26650</v>
      </c>
      <c r="CI7" s="284">
        <f>'C завтраками| Bed and breakfast'!CI7</f>
        <v>26650</v>
      </c>
      <c r="CJ7" s="284">
        <f>'C завтраками| Bed and breakfast'!CJ7</f>
        <v>26650</v>
      </c>
      <c r="CK7" s="284">
        <f>'C завтраками| Bed and breakfast'!CK7</f>
        <v>26650</v>
      </c>
      <c r="CL7" s="284">
        <f>'C завтраками| Bed and breakfast'!CL7</f>
        <v>26650</v>
      </c>
      <c r="CM7" s="284">
        <f>'C завтраками| Bed and breakfast'!CM7</f>
        <v>26650</v>
      </c>
      <c r="CN7" s="284">
        <f>'C завтраками| Bed and breakfast'!CN7</f>
        <v>27650</v>
      </c>
      <c r="CO7" s="284">
        <f>'C завтраками| Bed and breakfast'!CO7</f>
        <v>25650</v>
      </c>
      <c r="CP7" s="284">
        <f>'C завтраками| Bed and breakfast'!CP7</f>
        <v>25650</v>
      </c>
      <c r="CQ7" s="284">
        <f>'C завтраками| Bed and breakfast'!CQ7</f>
        <v>25650</v>
      </c>
      <c r="CR7" s="284">
        <f>'C завтраками| Bed and breakfast'!CR7</f>
        <v>25650</v>
      </c>
      <c r="CS7" s="284">
        <f>'C завтраками| Bed and breakfast'!CS7</f>
        <v>29650</v>
      </c>
      <c r="CT7" s="284">
        <f>'C завтраками| Bed and breakfast'!CT7</f>
        <v>29650</v>
      </c>
      <c r="CU7" s="284">
        <f>'C завтраками| Bed and breakfast'!CU7</f>
        <v>25650</v>
      </c>
      <c r="CV7" s="284">
        <f>'C завтраками| Bed and breakfast'!CV7</f>
        <v>27650</v>
      </c>
      <c r="CW7" s="284">
        <f>'C завтраками| Bed and breakfast'!CW7</f>
        <v>25650</v>
      </c>
      <c r="CX7" s="284">
        <f>'C завтраками| Bed and breakfast'!CX7</f>
        <v>25650</v>
      </c>
      <c r="CY7" s="284">
        <f>'C завтраками| Bed and breakfast'!CY7</f>
        <v>25650</v>
      </c>
      <c r="CZ7" s="284">
        <f>'C завтраками| Bed and breakfast'!CZ7</f>
        <v>29650</v>
      </c>
      <c r="DA7" s="284">
        <f>'C завтраками| Bed and breakfast'!DA7</f>
        <v>29650</v>
      </c>
      <c r="DB7" s="284">
        <f>'C завтраками| Bed and breakfast'!DB7</f>
        <v>34650</v>
      </c>
      <c r="DC7" s="284">
        <f>'C завтраками| Bed and breakfast'!DC7</f>
        <v>34650</v>
      </c>
      <c r="DD7" s="284">
        <f>'C завтраками| Bed and breakfast'!DD7</f>
        <v>34650</v>
      </c>
      <c r="DE7" s="284">
        <f>'C завтраками| Bed and breakfast'!DE7</f>
        <v>34650</v>
      </c>
      <c r="DF7" s="284">
        <f>'C завтраками| Bed and breakfast'!DF7</f>
        <v>34650</v>
      </c>
      <c r="DG7" s="284">
        <f>'C завтраками| Bed and breakfast'!DG7</f>
        <v>40650</v>
      </c>
      <c r="DH7" s="284">
        <f>'C завтраками| Bed and breakfast'!DH7</f>
        <v>40650</v>
      </c>
      <c r="DI7" s="284">
        <f>'C завтраками| Bed and breakfast'!DI7</f>
        <v>37650</v>
      </c>
      <c r="DJ7" s="284">
        <f>'C завтраками| Bed and breakfast'!DJ7</f>
        <v>40650</v>
      </c>
      <c r="DK7" s="284">
        <f>'C завтраками| Bed and breakfast'!DK7</f>
        <v>37650</v>
      </c>
      <c r="DL7" s="284">
        <f>'C завтраками| Bed and breakfast'!DL7</f>
        <v>40650</v>
      </c>
      <c r="DM7" s="284">
        <f>'C завтраками| Bed and breakfast'!DM7</f>
        <v>37650</v>
      </c>
      <c r="DN7" s="284">
        <f>'C завтраками| Bed and breakfast'!DN7</f>
        <v>37650</v>
      </c>
      <c r="DO7" s="284">
        <f>'C завтраками| Bed and breakfast'!DO7</f>
        <v>32150</v>
      </c>
      <c r="DP7" s="284">
        <f>'C завтраками| Bed and breakfast'!DP7</f>
        <v>25650</v>
      </c>
      <c r="DQ7" s="284">
        <f>'C завтраками| Bed and breakfast'!DQ7</f>
        <v>25650</v>
      </c>
      <c r="DR7" s="284">
        <f>'C завтраками| Bed and breakfast'!DR7</f>
        <v>25650</v>
      </c>
      <c r="DS7" s="284">
        <f>'C завтраками| Bed and breakfast'!DS7</f>
        <v>23650</v>
      </c>
      <c r="DT7" s="284">
        <f>'C завтраками| Bed and breakfast'!DT7</f>
        <v>20650</v>
      </c>
      <c r="DU7" s="284">
        <f>'C завтраками| Bed and breakfast'!DU7</f>
        <v>22150</v>
      </c>
      <c r="DV7" s="284">
        <f>'C завтраками| Bed and breakfast'!DV7</f>
        <v>22150</v>
      </c>
      <c r="DW7" s="284">
        <f>'C завтраками| Bed and breakfast'!DW7</f>
        <v>22150</v>
      </c>
      <c r="DX7" s="284">
        <f>'C завтраками| Bed and breakfast'!DX7</f>
        <v>18150</v>
      </c>
      <c r="DY7" s="284">
        <f>'C завтраками| Bed and breakfast'!DY7</f>
        <v>18150</v>
      </c>
      <c r="DZ7" s="284">
        <f>'C завтраками| Bed and breakfast'!DZ7</f>
        <v>18150</v>
      </c>
      <c r="EA7" s="284">
        <f>'C завтраками| Bed and breakfast'!EA7</f>
        <v>18150</v>
      </c>
      <c r="EB7" s="284">
        <f>'C завтраками| Bed and breakfast'!EB7</f>
        <v>18150</v>
      </c>
      <c r="EC7" s="284">
        <f>'C завтраками| Bed and breakfast'!EC7</f>
        <v>18150</v>
      </c>
      <c r="ED7" s="284">
        <f>'C завтраками| Bed and breakfast'!ED7</f>
        <v>18150</v>
      </c>
      <c r="EE7" s="284">
        <f>'C завтраками| Bed and breakfast'!EE7</f>
        <v>18150</v>
      </c>
      <c r="EF7" s="284">
        <f>'C завтраками| Bed and breakfast'!EF7</f>
        <v>18150</v>
      </c>
      <c r="EG7" s="284">
        <f>'C завтраками| Bed and breakfast'!EG7</f>
        <v>18150</v>
      </c>
      <c r="EH7" s="284">
        <f>'C завтраками| Bed and breakfast'!EH7</f>
        <v>18150</v>
      </c>
      <c r="EI7" s="284">
        <f>'C завтраками| Bed and breakfast'!EI7</f>
        <v>18150</v>
      </c>
      <c r="EJ7" s="284">
        <f>'C завтраками| Bed and breakfast'!EJ7</f>
        <v>18150</v>
      </c>
      <c r="EK7" s="284">
        <f>'C завтраками| Bed and breakfast'!EK7</f>
        <v>16650</v>
      </c>
      <c r="EL7" s="284">
        <f>'C завтраками| Bed and breakfast'!EL7</f>
        <v>16650</v>
      </c>
      <c r="EM7" s="284">
        <f>'C завтраками| Bed and breakfast'!EM7</f>
        <v>16650</v>
      </c>
      <c r="EN7" s="284">
        <f>'C завтраками| Bed and breakfast'!EN7</f>
        <v>16650</v>
      </c>
      <c r="EO7" s="284">
        <f>'C завтраками| Bed and breakfast'!EO7</f>
        <v>16650</v>
      </c>
      <c r="EP7" s="284">
        <f>'C завтраками| Bed and breakfast'!EP7</f>
        <v>16650</v>
      </c>
      <c r="EQ7" s="284">
        <f>'C завтраками| Bed and breakfast'!EQ7</f>
        <v>16650</v>
      </c>
      <c r="ER7" s="284">
        <f>'C завтраками| Bed and breakfast'!ER7</f>
        <v>16650</v>
      </c>
      <c r="ES7" s="284">
        <f>'C завтраками| Bed and breakfast'!ES7</f>
        <v>16650</v>
      </c>
      <c r="ET7" s="284">
        <f>'C завтраками| Bed and breakfast'!ET7</f>
        <v>16650</v>
      </c>
    </row>
    <row r="8" spans="1:150" s="202" customFormat="1" ht="10.35" customHeight="1" x14ac:dyDescent="0.2">
      <c r="A8" s="74">
        <v>2</v>
      </c>
      <c r="B8" s="284">
        <f>'C завтраками| Bed and breakfast'!B8</f>
        <v>18600</v>
      </c>
      <c r="C8" s="284">
        <f>'C завтраками| Bed and breakfast'!C8</f>
        <v>18600</v>
      </c>
      <c r="D8" s="284">
        <f>'C завтраками| Bed and breakfast'!D8</f>
        <v>18600</v>
      </c>
      <c r="E8" s="284">
        <f>'C завтраками| Bed and breakfast'!E8</f>
        <v>16200</v>
      </c>
      <c r="F8" s="284">
        <f>'C завтраками| Bed and breakfast'!F8</f>
        <v>11900</v>
      </c>
      <c r="G8" s="284">
        <f>'C завтраками| Bed and breakfast'!G8</f>
        <v>12600</v>
      </c>
      <c r="H8" s="284">
        <f>'C завтраками| Bed and breakfast'!H8</f>
        <v>11900</v>
      </c>
      <c r="I8" s="284">
        <f>'C завтраками| Bed and breakfast'!I8</f>
        <v>13800</v>
      </c>
      <c r="J8" s="284">
        <f>'C завтраками| Bed and breakfast'!J8</f>
        <v>13800</v>
      </c>
      <c r="K8" s="284">
        <f>'C завтраками| Bed and breakfast'!K8</f>
        <v>10500</v>
      </c>
      <c r="L8" s="284">
        <f>'C завтраками| Bed and breakfast'!L8</f>
        <v>10500</v>
      </c>
      <c r="M8" s="284">
        <f>'C завтраками| Bed and breakfast'!M8</f>
        <v>10500</v>
      </c>
      <c r="N8" s="284">
        <f>'C завтраками| Bed and breakfast'!N8</f>
        <v>11200</v>
      </c>
      <c r="O8" s="284">
        <f>'C завтраками| Bed and breakfast'!O8</f>
        <v>10500</v>
      </c>
      <c r="P8" s="284">
        <f>'C завтраками| Bed and breakfast'!P8</f>
        <v>11200</v>
      </c>
      <c r="Q8" s="284">
        <f>'C завтраками| Bed and breakfast'!Q8</f>
        <v>11200</v>
      </c>
      <c r="R8" s="284">
        <f>'C завтраками| Bed and breakfast'!R8</f>
        <v>11900</v>
      </c>
      <c r="S8" s="284">
        <f>'C завтраками| Bed and breakfast'!S8</f>
        <v>12600</v>
      </c>
      <c r="T8" s="284">
        <f>'C завтраками| Bed and breakfast'!T8</f>
        <v>12600</v>
      </c>
      <c r="U8" s="284">
        <f>'C завтраками| Bed and breakfast'!U8</f>
        <v>13800</v>
      </c>
      <c r="V8" s="284">
        <f>'C завтраками| Bed and breakfast'!V8</f>
        <v>13800</v>
      </c>
      <c r="W8" s="284">
        <f>'C завтраками| Bed and breakfast'!W8</f>
        <v>11900</v>
      </c>
      <c r="X8" s="284">
        <f>'C завтраками| Bed and breakfast'!X8</f>
        <v>11900</v>
      </c>
      <c r="Y8" s="284">
        <f>'C завтраками| Bed and breakfast'!Y8</f>
        <v>10500</v>
      </c>
      <c r="Z8" s="284">
        <f>'C завтраками| Bed and breakfast'!Z8</f>
        <v>10500</v>
      </c>
      <c r="AA8" s="284">
        <f>'C завтраками| Bed and breakfast'!AA8</f>
        <v>10500</v>
      </c>
      <c r="AB8" s="284">
        <f>'C завтраками| Bed and breakfast'!AB8</f>
        <v>10500</v>
      </c>
      <c r="AC8" s="284">
        <f>'C завтраками| Bed and breakfast'!AC8</f>
        <v>10500</v>
      </c>
      <c r="AD8" s="284">
        <f>'C завтраками| Bed and breakfast'!AD8</f>
        <v>11200</v>
      </c>
      <c r="AE8" s="284">
        <f>'C завтраками| Bed and breakfast'!AE8</f>
        <v>11200</v>
      </c>
      <c r="AF8" s="284">
        <f>'C завтраками| Bed and breakfast'!AF8</f>
        <v>10500</v>
      </c>
      <c r="AG8" s="284">
        <f>'C завтраками| Bed and breakfast'!AG8</f>
        <v>12500</v>
      </c>
      <c r="AH8" s="284">
        <f>'C завтраками| Bed and breakfast'!AH8</f>
        <v>12500</v>
      </c>
      <c r="AI8" s="284">
        <f>'C завтраками| Bed and breakfast'!AI8</f>
        <v>12500</v>
      </c>
      <c r="AJ8" s="284">
        <f>'C завтраками| Bed and breakfast'!AJ8</f>
        <v>12500</v>
      </c>
      <c r="AK8" s="284">
        <f>'C завтраками| Bed and breakfast'!AK8</f>
        <v>12500</v>
      </c>
      <c r="AL8" s="284">
        <f>'C завтраками| Bed and breakfast'!AL8</f>
        <v>12500</v>
      </c>
      <c r="AM8" s="284">
        <f>'C завтраками| Bed and breakfast'!AM8</f>
        <v>10700</v>
      </c>
      <c r="AN8" s="284">
        <f>'C завтраками| Bed and breakfast'!AN8</f>
        <v>10700</v>
      </c>
      <c r="AO8" s="284">
        <f>'C завтраками| Bed and breakfast'!AO8</f>
        <v>10700</v>
      </c>
      <c r="AP8" s="284">
        <f>'C завтраками| Bed and breakfast'!AP8</f>
        <v>10700</v>
      </c>
      <c r="AQ8" s="284">
        <f>'C завтраками| Bed and breakfast'!AQ8</f>
        <v>15000</v>
      </c>
      <c r="AR8" s="284">
        <f>'C завтраками| Bed and breakfast'!AR8</f>
        <v>16600</v>
      </c>
      <c r="AS8" s="284">
        <f>'C завтраками| Bed and breakfast'!AS8</f>
        <v>16600</v>
      </c>
      <c r="AT8" s="284">
        <f>'C завтраками| Bed and breakfast'!AT8</f>
        <v>13400</v>
      </c>
      <c r="AU8" s="284">
        <f>'C завтраками| Bed and breakfast'!AU8</f>
        <v>15000</v>
      </c>
      <c r="AV8" s="284">
        <f>'C завтраками| Bed and breakfast'!AV8</f>
        <v>15000</v>
      </c>
      <c r="AW8" s="284">
        <f>'C завтраками| Bed and breakfast'!AW8</f>
        <v>16600</v>
      </c>
      <c r="AX8" s="284">
        <f>'C завтраками| Bed and breakfast'!AX8</f>
        <v>16600</v>
      </c>
      <c r="AY8" s="284">
        <f>'C завтраками| Bed and breakfast'!AY8</f>
        <v>16600</v>
      </c>
      <c r="AZ8" s="284">
        <f>'C завтраками| Bed and breakfast'!AZ8</f>
        <v>19800</v>
      </c>
      <c r="BA8" s="284">
        <f>'C завтраками| Bed and breakfast'!BA8</f>
        <v>19800</v>
      </c>
      <c r="BB8" s="284">
        <f>'C завтраками| Bed and breakfast'!BB8</f>
        <v>21400</v>
      </c>
      <c r="BC8" s="284">
        <f>'C завтраками| Bed and breakfast'!BC8</f>
        <v>21400</v>
      </c>
      <c r="BD8" s="284">
        <f>'C завтраками| Bed and breakfast'!BD8</f>
        <v>21400</v>
      </c>
      <c r="BE8" s="284">
        <f>'C завтраками| Bed and breakfast'!BE8</f>
        <v>18200</v>
      </c>
      <c r="BF8" s="284">
        <f>'C завтраками| Bed and breakfast'!BF8</f>
        <v>27700</v>
      </c>
      <c r="BG8" s="284">
        <f>'C завтраками| Bed and breakfast'!BG8</f>
        <v>51200</v>
      </c>
      <c r="BH8" s="284">
        <f>'C завтраками| Bed and breakfast'!BH8</f>
        <v>73700</v>
      </c>
      <c r="BI8" s="284">
        <f>'C завтраками| Bed and breakfast'!BI8</f>
        <v>73700</v>
      </c>
      <c r="BJ8" s="284">
        <f>'C завтраками| Bed and breakfast'!BJ8</f>
        <v>68700</v>
      </c>
      <c r="BK8" s="284">
        <f>'C завтраками| Bed and breakfast'!BK8</f>
        <v>73700</v>
      </c>
      <c r="BL8" s="284">
        <f>'C завтраками| Bed and breakfast'!BL8</f>
        <v>68700</v>
      </c>
      <c r="BM8" s="284">
        <f>'C завтраками| Bed and breakfast'!BM8</f>
        <v>55200</v>
      </c>
      <c r="BN8" s="284">
        <f>'C завтраками| Bed and breakfast'!BN8</f>
        <v>55200</v>
      </c>
      <c r="BO8" s="284">
        <f>'C завтраками| Bed and breakfast'!BO8</f>
        <v>55200</v>
      </c>
      <c r="BP8" s="284">
        <f>'C завтраками| Bed and breakfast'!BP8</f>
        <v>47200</v>
      </c>
      <c r="BQ8" s="284">
        <f>'C завтраками| Bed and breakfast'!BQ8</f>
        <v>31800</v>
      </c>
      <c r="BR8" s="284">
        <f>'C завтраками| Bed and breakfast'!BR8</f>
        <v>26800</v>
      </c>
      <c r="BS8" s="284">
        <f>'C завтраками| Bed and breakfast'!BS8</f>
        <v>24800</v>
      </c>
      <c r="BT8" s="284">
        <f>'C завтраками| Bed and breakfast'!BT8</f>
        <v>24800</v>
      </c>
      <c r="BU8" s="284">
        <f>'C завтраками| Bed and breakfast'!BU8</f>
        <v>24800</v>
      </c>
      <c r="BV8" s="284">
        <f>'C завтраками| Bed and breakfast'!BV8</f>
        <v>26800</v>
      </c>
      <c r="BW8" s="284">
        <f>'C завтраками| Bed and breakfast'!BW8</f>
        <v>26800</v>
      </c>
      <c r="BX8" s="284">
        <f>'C завтраками| Bed and breakfast'!BX8</f>
        <v>26800</v>
      </c>
      <c r="BY8" s="284">
        <f>'C завтраками| Bed and breakfast'!BY8</f>
        <v>24800</v>
      </c>
      <c r="BZ8" s="284">
        <f>'C завтраками| Bed and breakfast'!BZ8</f>
        <v>24800</v>
      </c>
      <c r="CA8" s="284">
        <f>'C завтраками| Bed and breakfast'!CA8</f>
        <v>24800</v>
      </c>
      <c r="CB8" s="284">
        <f>'C завтраками| Bed and breakfast'!CB8</f>
        <v>24800</v>
      </c>
      <c r="CC8" s="284">
        <f>'C завтраками| Bed and breakfast'!CC8</f>
        <v>24800</v>
      </c>
      <c r="CD8" s="284">
        <f>'C завтраками| Bed and breakfast'!CD8</f>
        <v>24800</v>
      </c>
      <c r="CE8" s="284">
        <f>'C завтраками| Bed and breakfast'!CE8</f>
        <v>24800</v>
      </c>
      <c r="CF8" s="284">
        <f>'C завтраками| Bed and breakfast'!CF8</f>
        <v>26800</v>
      </c>
      <c r="CG8" s="284">
        <f>'C завтраками| Bed and breakfast'!CG8</f>
        <v>26800</v>
      </c>
      <c r="CH8" s="284">
        <f>'C завтраками| Bed and breakfast'!CH8</f>
        <v>29300</v>
      </c>
      <c r="CI8" s="284">
        <f>'C завтраками| Bed and breakfast'!CI8</f>
        <v>29300</v>
      </c>
      <c r="CJ8" s="284">
        <f>'C завтраками| Bed and breakfast'!CJ8</f>
        <v>29300</v>
      </c>
      <c r="CK8" s="284">
        <f>'C завтраками| Bed and breakfast'!CK8</f>
        <v>29300</v>
      </c>
      <c r="CL8" s="284">
        <f>'C завтраками| Bed and breakfast'!CL8</f>
        <v>29300</v>
      </c>
      <c r="CM8" s="284">
        <f>'C завтраками| Bed and breakfast'!CM8</f>
        <v>29300</v>
      </c>
      <c r="CN8" s="284">
        <f>'C завтраками| Bed and breakfast'!CN8</f>
        <v>30300</v>
      </c>
      <c r="CO8" s="284">
        <f>'C завтраками| Bed and breakfast'!CO8</f>
        <v>28300</v>
      </c>
      <c r="CP8" s="284">
        <f>'C завтраками| Bed and breakfast'!CP8</f>
        <v>28300</v>
      </c>
      <c r="CQ8" s="284">
        <f>'C завтраками| Bed and breakfast'!CQ8</f>
        <v>28300</v>
      </c>
      <c r="CR8" s="284">
        <f>'C завтраками| Bed and breakfast'!CR8</f>
        <v>28300</v>
      </c>
      <c r="CS8" s="284">
        <f>'C завтраками| Bed and breakfast'!CS8</f>
        <v>32300</v>
      </c>
      <c r="CT8" s="284">
        <f>'C завтраками| Bed and breakfast'!CT8</f>
        <v>32300</v>
      </c>
      <c r="CU8" s="284">
        <f>'C завтраками| Bed and breakfast'!CU8</f>
        <v>28300</v>
      </c>
      <c r="CV8" s="284">
        <f>'C завтраками| Bed and breakfast'!CV8</f>
        <v>30300</v>
      </c>
      <c r="CW8" s="284">
        <f>'C завтраками| Bed and breakfast'!CW8</f>
        <v>28300</v>
      </c>
      <c r="CX8" s="284">
        <f>'C завтраками| Bed and breakfast'!CX8</f>
        <v>28300</v>
      </c>
      <c r="CY8" s="284">
        <f>'C завтраками| Bed and breakfast'!CY8</f>
        <v>28300</v>
      </c>
      <c r="CZ8" s="284">
        <f>'C завтраками| Bed and breakfast'!CZ8</f>
        <v>32300</v>
      </c>
      <c r="DA8" s="284">
        <f>'C завтраками| Bed and breakfast'!DA8</f>
        <v>32300</v>
      </c>
      <c r="DB8" s="284">
        <f>'C завтраками| Bed and breakfast'!DB8</f>
        <v>37300</v>
      </c>
      <c r="DC8" s="284">
        <f>'C завтраками| Bed and breakfast'!DC8</f>
        <v>37300</v>
      </c>
      <c r="DD8" s="284">
        <f>'C завтраками| Bed and breakfast'!DD8</f>
        <v>37300</v>
      </c>
      <c r="DE8" s="284">
        <f>'C завтраками| Bed and breakfast'!DE8</f>
        <v>37300</v>
      </c>
      <c r="DF8" s="284">
        <f>'C завтраками| Bed and breakfast'!DF8</f>
        <v>37300</v>
      </c>
      <c r="DG8" s="284">
        <f>'C завтраками| Bed and breakfast'!DG8</f>
        <v>43300</v>
      </c>
      <c r="DH8" s="284">
        <f>'C завтраками| Bed and breakfast'!DH8</f>
        <v>43300</v>
      </c>
      <c r="DI8" s="284">
        <f>'C завтраками| Bed and breakfast'!DI8</f>
        <v>40300</v>
      </c>
      <c r="DJ8" s="284">
        <f>'C завтраками| Bed and breakfast'!DJ8</f>
        <v>43300</v>
      </c>
      <c r="DK8" s="284">
        <f>'C завтраками| Bed and breakfast'!DK8</f>
        <v>40300</v>
      </c>
      <c r="DL8" s="284">
        <f>'C завтраками| Bed and breakfast'!DL8</f>
        <v>43300</v>
      </c>
      <c r="DM8" s="284">
        <f>'C завтраками| Bed and breakfast'!DM8</f>
        <v>40300</v>
      </c>
      <c r="DN8" s="284">
        <f>'C завтраками| Bed and breakfast'!DN8</f>
        <v>40300</v>
      </c>
      <c r="DO8" s="284">
        <f>'C завтраками| Bed and breakfast'!DO8</f>
        <v>34800</v>
      </c>
      <c r="DP8" s="284">
        <f>'C завтраками| Bed and breakfast'!DP8</f>
        <v>28300</v>
      </c>
      <c r="DQ8" s="284">
        <f>'C завтраками| Bed and breakfast'!DQ8</f>
        <v>28300</v>
      </c>
      <c r="DR8" s="284">
        <f>'C завтраками| Bed and breakfast'!DR8</f>
        <v>28300</v>
      </c>
      <c r="DS8" s="284">
        <f>'C завтраками| Bed and breakfast'!DS8</f>
        <v>26300</v>
      </c>
      <c r="DT8" s="284">
        <f>'C завтраками| Bed and breakfast'!DT8</f>
        <v>23300</v>
      </c>
      <c r="DU8" s="284">
        <f>'C завтраками| Bed and breakfast'!DU8</f>
        <v>24800</v>
      </c>
      <c r="DV8" s="284">
        <f>'C завтраками| Bed and breakfast'!DV8</f>
        <v>24800</v>
      </c>
      <c r="DW8" s="284">
        <f>'C завтраками| Bed and breakfast'!DW8</f>
        <v>24800</v>
      </c>
      <c r="DX8" s="284">
        <f>'C завтраками| Bed and breakfast'!DX8</f>
        <v>20800</v>
      </c>
      <c r="DY8" s="284">
        <f>'C завтраками| Bed and breakfast'!DY8</f>
        <v>20800</v>
      </c>
      <c r="DZ8" s="284">
        <f>'C завтраками| Bed and breakfast'!DZ8</f>
        <v>20800</v>
      </c>
      <c r="EA8" s="284">
        <f>'C завтраками| Bed and breakfast'!EA8</f>
        <v>20800</v>
      </c>
      <c r="EB8" s="284">
        <f>'C завтраками| Bed and breakfast'!EB8</f>
        <v>20800</v>
      </c>
      <c r="EC8" s="284">
        <f>'C завтраками| Bed and breakfast'!EC8</f>
        <v>20800</v>
      </c>
      <c r="ED8" s="284">
        <f>'C завтраками| Bed and breakfast'!ED8</f>
        <v>20800</v>
      </c>
      <c r="EE8" s="284">
        <f>'C завтраками| Bed and breakfast'!EE8</f>
        <v>20800</v>
      </c>
      <c r="EF8" s="284">
        <f>'C завтраками| Bed and breakfast'!EF8</f>
        <v>20800</v>
      </c>
      <c r="EG8" s="284">
        <f>'C завтраками| Bed and breakfast'!EG8</f>
        <v>20800</v>
      </c>
      <c r="EH8" s="284">
        <f>'C завтраками| Bed and breakfast'!EH8</f>
        <v>20800</v>
      </c>
      <c r="EI8" s="284">
        <f>'C завтраками| Bed and breakfast'!EI8</f>
        <v>20800</v>
      </c>
      <c r="EJ8" s="284">
        <f>'C завтраками| Bed and breakfast'!EJ8</f>
        <v>20800</v>
      </c>
      <c r="EK8" s="284">
        <f>'C завтраками| Bed and breakfast'!EK8</f>
        <v>19300</v>
      </c>
      <c r="EL8" s="284">
        <f>'C завтраками| Bed and breakfast'!EL8</f>
        <v>19300</v>
      </c>
      <c r="EM8" s="284">
        <f>'C завтраками| Bed and breakfast'!EM8</f>
        <v>19300</v>
      </c>
      <c r="EN8" s="284">
        <f>'C завтраками| Bed and breakfast'!EN8</f>
        <v>19300</v>
      </c>
      <c r="EO8" s="284">
        <f>'C завтраками| Bed and breakfast'!EO8</f>
        <v>19300</v>
      </c>
      <c r="EP8" s="284">
        <f>'C завтраками| Bed and breakfast'!EP8</f>
        <v>19300</v>
      </c>
      <c r="EQ8" s="284">
        <f>'C завтраками| Bed and breakfast'!EQ8</f>
        <v>19300</v>
      </c>
      <c r="ER8" s="284">
        <f>'C завтраками| Bed and breakfast'!ER8</f>
        <v>19300</v>
      </c>
      <c r="ES8" s="284">
        <f>'C завтраками| Bed and breakfast'!ES8</f>
        <v>19300</v>
      </c>
      <c r="ET8" s="284">
        <f>'C завтраками| Bed and breakfast'!ET8</f>
        <v>19300</v>
      </c>
    </row>
    <row r="9" spans="1:150" s="202" customFormat="1" ht="10.35" customHeight="1" x14ac:dyDescent="0.2">
      <c r="A9" s="73" t="s">
        <v>145</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Y9" s="284"/>
      <c r="BZ9" s="284"/>
      <c r="CA9" s="284"/>
      <c r="CB9" s="284"/>
      <c r="CC9" s="284"/>
      <c r="CD9" s="284"/>
      <c r="CE9" s="284"/>
      <c r="CF9" s="284"/>
      <c r="CG9" s="284"/>
      <c r="CH9" s="284"/>
      <c r="CI9" s="284"/>
      <c r="CJ9" s="284"/>
      <c r="CK9" s="284"/>
      <c r="CL9" s="284"/>
      <c r="CM9" s="284"/>
      <c r="CN9" s="284"/>
      <c r="CO9" s="284"/>
      <c r="CP9" s="284"/>
      <c r="CQ9" s="284"/>
      <c r="CR9" s="284"/>
      <c r="CS9" s="284"/>
      <c r="CT9" s="284"/>
      <c r="CU9" s="284"/>
      <c r="CV9" s="284"/>
      <c r="CW9" s="284"/>
      <c r="CX9" s="284"/>
      <c r="CY9" s="284"/>
      <c r="CZ9" s="284"/>
      <c r="DA9" s="284"/>
      <c r="DB9" s="284"/>
      <c r="DC9" s="284"/>
      <c r="DD9" s="284"/>
      <c r="DE9" s="284"/>
      <c r="DF9" s="284"/>
      <c r="DG9" s="284"/>
      <c r="DH9" s="284"/>
      <c r="DI9" s="284"/>
      <c r="DJ9" s="284"/>
      <c r="DK9" s="284"/>
      <c r="DL9" s="284"/>
      <c r="DM9" s="284"/>
      <c r="DN9" s="284"/>
      <c r="DO9" s="284"/>
      <c r="DP9" s="284"/>
      <c r="DQ9" s="284"/>
      <c r="DR9" s="284"/>
      <c r="DS9" s="284"/>
      <c r="DT9" s="284"/>
      <c r="DU9" s="284"/>
      <c r="DV9" s="284"/>
      <c r="DW9" s="284"/>
      <c r="DX9" s="284"/>
      <c r="DY9" s="284"/>
      <c r="DZ9" s="284"/>
      <c r="EA9" s="284"/>
      <c r="EB9" s="284"/>
      <c r="EC9" s="284"/>
      <c r="ED9" s="284"/>
      <c r="EE9" s="284"/>
      <c r="EF9" s="284"/>
      <c r="EG9" s="284"/>
      <c r="EH9" s="284"/>
      <c r="EI9" s="284"/>
      <c r="EJ9" s="284"/>
      <c r="EK9" s="284"/>
      <c r="EL9" s="284"/>
      <c r="EM9" s="284"/>
      <c r="EN9" s="284"/>
      <c r="EO9" s="284"/>
      <c r="EP9" s="284"/>
      <c r="EQ9" s="284"/>
      <c r="ER9" s="284"/>
      <c r="ES9" s="284"/>
      <c r="ET9" s="284"/>
    </row>
    <row r="10" spans="1:150" s="202" customFormat="1" ht="10.35" customHeight="1" x14ac:dyDescent="0.2">
      <c r="A10" s="74">
        <v>1</v>
      </c>
      <c r="B10" s="284">
        <f>'C завтраками| Bed and breakfast'!B10</f>
        <v>18700</v>
      </c>
      <c r="C10" s="284">
        <f>'C завтраками| Bed and breakfast'!C10</f>
        <v>18700</v>
      </c>
      <c r="D10" s="284">
        <f>'C завтраками| Bed and breakfast'!D10</f>
        <v>18700</v>
      </c>
      <c r="E10" s="284">
        <f>'C завтраками| Bed and breakfast'!E10</f>
        <v>16300</v>
      </c>
      <c r="F10" s="284">
        <f>'C завтраками| Bed and breakfast'!F10</f>
        <v>12000</v>
      </c>
      <c r="G10" s="284">
        <f>'C завтраками| Bed and breakfast'!G10</f>
        <v>12700</v>
      </c>
      <c r="H10" s="284">
        <f>'C завтраками| Bed and breakfast'!H10</f>
        <v>12000</v>
      </c>
      <c r="I10" s="284">
        <f>'C завтраками| Bed and breakfast'!I10</f>
        <v>13900</v>
      </c>
      <c r="J10" s="284">
        <f>'C завтраками| Bed and breakfast'!J10</f>
        <v>13900</v>
      </c>
      <c r="K10" s="284">
        <f>'C завтраками| Bed and breakfast'!K10</f>
        <v>10600</v>
      </c>
      <c r="L10" s="284">
        <f>'C завтраками| Bed and breakfast'!L10</f>
        <v>10600</v>
      </c>
      <c r="M10" s="284">
        <f>'C завтраками| Bed and breakfast'!M10</f>
        <v>10600</v>
      </c>
      <c r="N10" s="284">
        <f>'C завтраками| Bed and breakfast'!N10</f>
        <v>11300</v>
      </c>
      <c r="O10" s="284">
        <f>'C завтраками| Bed and breakfast'!O10</f>
        <v>10600</v>
      </c>
      <c r="P10" s="284">
        <f>'C завтраками| Bed and breakfast'!P10</f>
        <v>11300</v>
      </c>
      <c r="Q10" s="284">
        <f>'C завтраками| Bed and breakfast'!Q10</f>
        <v>11300</v>
      </c>
      <c r="R10" s="284">
        <f>'C завтраками| Bed and breakfast'!R10</f>
        <v>12000</v>
      </c>
      <c r="S10" s="284">
        <f>'C завтраками| Bed and breakfast'!S10</f>
        <v>12700</v>
      </c>
      <c r="T10" s="284">
        <f>'C завтраками| Bed and breakfast'!T10</f>
        <v>12700</v>
      </c>
      <c r="U10" s="284">
        <f>'C завтраками| Bed and breakfast'!U10</f>
        <v>13900</v>
      </c>
      <c r="V10" s="284">
        <f>'C завтраками| Bed and breakfast'!V10</f>
        <v>13900</v>
      </c>
      <c r="W10" s="284">
        <f>'C завтраками| Bed and breakfast'!W10</f>
        <v>12000</v>
      </c>
      <c r="X10" s="284">
        <f>'C завтраками| Bed and breakfast'!X10</f>
        <v>12000</v>
      </c>
      <c r="Y10" s="284">
        <f>'C завтраками| Bed and breakfast'!Y10</f>
        <v>10600</v>
      </c>
      <c r="Z10" s="284">
        <f>'C завтраками| Bed and breakfast'!Z10</f>
        <v>10600</v>
      </c>
      <c r="AA10" s="284">
        <f>'C завтраками| Bed and breakfast'!AA10</f>
        <v>10600</v>
      </c>
      <c r="AB10" s="284">
        <f>'C завтраками| Bed and breakfast'!AB10</f>
        <v>10600</v>
      </c>
      <c r="AC10" s="284">
        <f>'C завтраками| Bed and breakfast'!AC10</f>
        <v>10600</v>
      </c>
      <c r="AD10" s="284">
        <f>'C завтраками| Bed and breakfast'!AD10</f>
        <v>11300</v>
      </c>
      <c r="AE10" s="284">
        <f>'C завтраками| Bed and breakfast'!AE10</f>
        <v>11300</v>
      </c>
      <c r="AF10" s="284">
        <f>'C завтраками| Bed and breakfast'!AF10</f>
        <v>10600</v>
      </c>
      <c r="AG10" s="284">
        <f>'C завтраками| Bed and breakfast'!AG10</f>
        <v>13600</v>
      </c>
      <c r="AH10" s="284">
        <f>'C завтраками| Bed and breakfast'!AH10</f>
        <v>13600</v>
      </c>
      <c r="AI10" s="284">
        <f>'C завтраками| Bed and breakfast'!AI10</f>
        <v>13600</v>
      </c>
      <c r="AJ10" s="284">
        <f>'C завтраками| Bed and breakfast'!AJ10</f>
        <v>13600</v>
      </c>
      <c r="AK10" s="284">
        <f>'C завтраками| Bed and breakfast'!AK10</f>
        <v>13600</v>
      </c>
      <c r="AL10" s="284">
        <f>'C завтраками| Bed and breakfast'!AL10</f>
        <v>13600</v>
      </c>
      <c r="AM10" s="284">
        <f>'C завтраками| Bed and breakfast'!AM10</f>
        <v>11800</v>
      </c>
      <c r="AN10" s="284">
        <f>'C завтраками| Bed and breakfast'!AN10</f>
        <v>11800</v>
      </c>
      <c r="AO10" s="284">
        <f>'C завтраками| Bed and breakfast'!AO10</f>
        <v>11800</v>
      </c>
      <c r="AP10" s="284">
        <f>'C завтраками| Bed and breakfast'!AP10</f>
        <v>11800</v>
      </c>
      <c r="AQ10" s="284">
        <f>'C завтраками| Bed and breakfast'!AQ10</f>
        <v>16100</v>
      </c>
      <c r="AR10" s="284">
        <f>'C завтраками| Bed and breakfast'!AR10</f>
        <v>17700</v>
      </c>
      <c r="AS10" s="284">
        <f>'C завтраками| Bed and breakfast'!AS10</f>
        <v>17700</v>
      </c>
      <c r="AT10" s="284">
        <f>'C завтраками| Bed and breakfast'!AT10</f>
        <v>14500</v>
      </c>
      <c r="AU10" s="284">
        <f>'C завтраками| Bed and breakfast'!AU10</f>
        <v>16100</v>
      </c>
      <c r="AV10" s="284">
        <f>'C завтраками| Bed and breakfast'!AV10</f>
        <v>16100</v>
      </c>
      <c r="AW10" s="284">
        <f>'C завтраками| Bed and breakfast'!AW10</f>
        <v>17700</v>
      </c>
      <c r="AX10" s="284">
        <f>'C завтраками| Bed and breakfast'!AX10</f>
        <v>17700</v>
      </c>
      <c r="AY10" s="284">
        <f>'C завтраками| Bed and breakfast'!AY10</f>
        <v>17700</v>
      </c>
      <c r="AZ10" s="284">
        <f>'C завтраками| Bed and breakfast'!AZ10</f>
        <v>20900</v>
      </c>
      <c r="BA10" s="284">
        <f>'C завтраками| Bed and breakfast'!BA10</f>
        <v>20900</v>
      </c>
      <c r="BB10" s="284">
        <f>'C завтраками| Bed and breakfast'!BB10</f>
        <v>22500</v>
      </c>
      <c r="BC10" s="284">
        <f>'C завтраками| Bed and breakfast'!BC10</f>
        <v>22500</v>
      </c>
      <c r="BD10" s="284">
        <f>'C завтраками| Bed and breakfast'!BD10</f>
        <v>22500</v>
      </c>
      <c r="BE10" s="284">
        <f>'C завтраками| Bed and breakfast'!BE10</f>
        <v>19300</v>
      </c>
      <c r="BF10" s="284">
        <f>'C завтраками| Bed and breakfast'!BF10</f>
        <v>29850</v>
      </c>
      <c r="BG10" s="284">
        <f>'C завтраками| Bed and breakfast'!BG10</f>
        <v>53350</v>
      </c>
      <c r="BH10" s="284">
        <f>'C завтраками| Bed and breakfast'!BH10</f>
        <v>75850</v>
      </c>
      <c r="BI10" s="284">
        <f>'C завтраками| Bed and breakfast'!BI10</f>
        <v>75850</v>
      </c>
      <c r="BJ10" s="284">
        <f>'C завтраками| Bed and breakfast'!BJ10</f>
        <v>70850</v>
      </c>
      <c r="BK10" s="284">
        <f>'C завтраками| Bed and breakfast'!BK10</f>
        <v>75850</v>
      </c>
      <c r="BL10" s="284">
        <f>'C завтраками| Bed and breakfast'!BL10</f>
        <v>70850</v>
      </c>
      <c r="BM10" s="284">
        <f>'C завтраками| Bed and breakfast'!BM10</f>
        <v>57350</v>
      </c>
      <c r="BN10" s="284">
        <f>'C завтраками| Bed and breakfast'!BN10</f>
        <v>57350</v>
      </c>
      <c r="BO10" s="284">
        <f>'C завтраками| Bed and breakfast'!BO10</f>
        <v>57350</v>
      </c>
      <c r="BP10" s="284">
        <f>'C завтраками| Bed and breakfast'!BP10</f>
        <v>49350</v>
      </c>
      <c r="BQ10" s="284">
        <f>'C завтраками| Bed and breakfast'!BQ10</f>
        <v>33150</v>
      </c>
      <c r="BR10" s="284">
        <f>'C завтраками| Bed and breakfast'!BR10</f>
        <v>28150</v>
      </c>
      <c r="BS10" s="284">
        <f>'C завтраками| Bed and breakfast'!BS10</f>
        <v>26150</v>
      </c>
      <c r="BT10" s="284">
        <f>'C завтраками| Bed and breakfast'!BT10</f>
        <v>26150</v>
      </c>
      <c r="BU10" s="284">
        <f>'C завтраками| Bed and breakfast'!BU10</f>
        <v>26150</v>
      </c>
      <c r="BV10" s="284">
        <f>'C завтраками| Bed and breakfast'!BV10</f>
        <v>28150</v>
      </c>
      <c r="BW10" s="284">
        <f>'C завтраками| Bed and breakfast'!BW10</f>
        <v>28150</v>
      </c>
      <c r="BX10" s="284">
        <f>'C завтраками| Bed and breakfast'!BX10</f>
        <v>28150</v>
      </c>
      <c r="BY10" s="284">
        <f>'C завтраками| Bed and breakfast'!BY10</f>
        <v>26150</v>
      </c>
      <c r="BZ10" s="284">
        <f>'C завтраками| Bed and breakfast'!BZ10</f>
        <v>26150</v>
      </c>
      <c r="CA10" s="284">
        <f>'C завтраками| Bed and breakfast'!CA10</f>
        <v>26150</v>
      </c>
      <c r="CB10" s="284">
        <f>'C завтраками| Bed and breakfast'!CB10</f>
        <v>26150</v>
      </c>
      <c r="CC10" s="284">
        <f>'C завтраками| Bed and breakfast'!CC10</f>
        <v>26150</v>
      </c>
      <c r="CD10" s="284">
        <f>'C завтраками| Bed and breakfast'!CD10</f>
        <v>26150</v>
      </c>
      <c r="CE10" s="284">
        <f>'C завтраками| Bed and breakfast'!CE10</f>
        <v>26150</v>
      </c>
      <c r="CF10" s="284">
        <f>'C завтраками| Bed and breakfast'!CF10</f>
        <v>28150</v>
      </c>
      <c r="CG10" s="284">
        <f>'C завтраками| Bed and breakfast'!CG10</f>
        <v>28150</v>
      </c>
      <c r="CH10" s="284">
        <f>'C завтраками| Bed and breakfast'!CH10</f>
        <v>30650</v>
      </c>
      <c r="CI10" s="284">
        <f>'C завтраками| Bed and breakfast'!CI10</f>
        <v>30650</v>
      </c>
      <c r="CJ10" s="284">
        <f>'C завтраками| Bed and breakfast'!CJ10</f>
        <v>30650</v>
      </c>
      <c r="CK10" s="284">
        <f>'C завтраками| Bed and breakfast'!CK10</f>
        <v>30650</v>
      </c>
      <c r="CL10" s="284">
        <f>'C завтраками| Bed and breakfast'!CL10</f>
        <v>30650</v>
      </c>
      <c r="CM10" s="284">
        <f>'C завтраками| Bed and breakfast'!CM10</f>
        <v>30650</v>
      </c>
      <c r="CN10" s="284">
        <f>'C завтраками| Bed and breakfast'!CN10</f>
        <v>32650</v>
      </c>
      <c r="CO10" s="284">
        <f>'C завтраками| Bed and breakfast'!CO10</f>
        <v>30650</v>
      </c>
      <c r="CP10" s="284">
        <f>'C завтраками| Bed and breakfast'!CP10</f>
        <v>30650</v>
      </c>
      <c r="CQ10" s="284">
        <f>'C завтраками| Bed and breakfast'!CQ10</f>
        <v>30650</v>
      </c>
      <c r="CR10" s="284">
        <f>'C завтраками| Bed and breakfast'!CR10</f>
        <v>30650</v>
      </c>
      <c r="CS10" s="284">
        <f>'C завтраками| Bed and breakfast'!CS10</f>
        <v>34650</v>
      </c>
      <c r="CT10" s="284">
        <f>'C завтраками| Bed and breakfast'!CT10</f>
        <v>34650</v>
      </c>
      <c r="CU10" s="284">
        <f>'C завтраками| Bed and breakfast'!CU10</f>
        <v>30650</v>
      </c>
      <c r="CV10" s="284">
        <f>'C завтраками| Bed and breakfast'!CV10</f>
        <v>32650</v>
      </c>
      <c r="CW10" s="284">
        <f>'C завтраками| Bed and breakfast'!CW10</f>
        <v>30650</v>
      </c>
      <c r="CX10" s="284">
        <f>'C завтраками| Bed and breakfast'!CX10</f>
        <v>30650</v>
      </c>
      <c r="CY10" s="284">
        <f>'C завтраками| Bed and breakfast'!CY10</f>
        <v>30650</v>
      </c>
      <c r="CZ10" s="284">
        <f>'C завтраками| Bed and breakfast'!CZ10</f>
        <v>34650</v>
      </c>
      <c r="DA10" s="284">
        <f>'C завтраками| Bed and breakfast'!DA10</f>
        <v>34650</v>
      </c>
      <c r="DB10" s="284">
        <f>'C завтраками| Bed and breakfast'!DB10</f>
        <v>39650</v>
      </c>
      <c r="DC10" s="284">
        <f>'C завтраками| Bed and breakfast'!DC10</f>
        <v>39650</v>
      </c>
      <c r="DD10" s="284">
        <f>'C завтраками| Bed and breakfast'!DD10</f>
        <v>39650</v>
      </c>
      <c r="DE10" s="284">
        <f>'C завтраками| Bed and breakfast'!DE10</f>
        <v>39650</v>
      </c>
      <c r="DF10" s="284">
        <f>'C завтраками| Bed and breakfast'!DF10</f>
        <v>39650</v>
      </c>
      <c r="DG10" s="284">
        <f>'C завтраками| Bed and breakfast'!DG10</f>
        <v>45650</v>
      </c>
      <c r="DH10" s="284">
        <f>'C завтраками| Bed and breakfast'!DH10</f>
        <v>45650</v>
      </c>
      <c r="DI10" s="284">
        <f>'C завтраками| Bed and breakfast'!DI10</f>
        <v>42650</v>
      </c>
      <c r="DJ10" s="284">
        <f>'C завтраками| Bed and breakfast'!DJ10</f>
        <v>45650</v>
      </c>
      <c r="DK10" s="284">
        <f>'C завтраками| Bed and breakfast'!DK10</f>
        <v>42650</v>
      </c>
      <c r="DL10" s="284">
        <f>'C завтраками| Bed and breakfast'!DL10</f>
        <v>45650</v>
      </c>
      <c r="DM10" s="284">
        <f>'C завтраками| Bed and breakfast'!DM10</f>
        <v>42650</v>
      </c>
      <c r="DN10" s="284">
        <f>'C завтраками| Bed and breakfast'!DN10</f>
        <v>42650</v>
      </c>
      <c r="DO10" s="284">
        <f>'C завтраками| Bed and breakfast'!DO10</f>
        <v>37150</v>
      </c>
      <c r="DP10" s="284">
        <f>'C завтраками| Bed and breakfast'!DP10</f>
        <v>30650</v>
      </c>
      <c r="DQ10" s="284">
        <f>'C завтраками| Bed and breakfast'!DQ10</f>
        <v>30650</v>
      </c>
      <c r="DR10" s="284">
        <f>'C завтраками| Bed and breakfast'!DR10</f>
        <v>30650</v>
      </c>
      <c r="DS10" s="284">
        <f>'C завтраками| Bed and breakfast'!DS10</f>
        <v>28650</v>
      </c>
      <c r="DT10" s="284">
        <f>'C завтраками| Bed and breakfast'!DT10</f>
        <v>25650</v>
      </c>
      <c r="DU10" s="284">
        <f>'C завтраками| Bed and breakfast'!DU10</f>
        <v>27150</v>
      </c>
      <c r="DV10" s="284">
        <f>'C завтраками| Bed and breakfast'!DV10</f>
        <v>27150</v>
      </c>
      <c r="DW10" s="284">
        <f>'C завтраками| Bed and breakfast'!DW10</f>
        <v>27150</v>
      </c>
      <c r="DX10" s="284">
        <f>'C завтраками| Bed and breakfast'!DX10</f>
        <v>22150</v>
      </c>
      <c r="DY10" s="284">
        <f>'C завтраками| Bed and breakfast'!DY10</f>
        <v>22150</v>
      </c>
      <c r="DZ10" s="284">
        <f>'C завтраками| Bed and breakfast'!DZ10</f>
        <v>22150</v>
      </c>
      <c r="EA10" s="284">
        <f>'C завтраками| Bed and breakfast'!EA10</f>
        <v>22150</v>
      </c>
      <c r="EB10" s="284">
        <f>'C завтраками| Bed and breakfast'!EB10</f>
        <v>22150</v>
      </c>
      <c r="EC10" s="284">
        <f>'C завтраками| Bed and breakfast'!EC10</f>
        <v>22150</v>
      </c>
      <c r="ED10" s="284">
        <f>'C завтраками| Bed and breakfast'!ED10</f>
        <v>22150</v>
      </c>
      <c r="EE10" s="284">
        <f>'C завтраками| Bed and breakfast'!EE10</f>
        <v>22150</v>
      </c>
      <c r="EF10" s="284">
        <f>'C завтраками| Bed and breakfast'!EF10</f>
        <v>22150</v>
      </c>
      <c r="EG10" s="284">
        <f>'C завтраками| Bed and breakfast'!EG10</f>
        <v>22150</v>
      </c>
      <c r="EH10" s="284">
        <f>'C завтраками| Bed and breakfast'!EH10</f>
        <v>22150</v>
      </c>
      <c r="EI10" s="284">
        <f>'C завтраками| Bed and breakfast'!EI10</f>
        <v>22150</v>
      </c>
      <c r="EJ10" s="284">
        <f>'C завтраками| Bed and breakfast'!EJ10</f>
        <v>22150</v>
      </c>
      <c r="EK10" s="284">
        <f>'C завтраками| Bed and breakfast'!EK10</f>
        <v>20650</v>
      </c>
      <c r="EL10" s="284">
        <f>'C завтраками| Bed and breakfast'!EL10</f>
        <v>20650</v>
      </c>
      <c r="EM10" s="284">
        <f>'C завтраками| Bed and breakfast'!EM10</f>
        <v>20650</v>
      </c>
      <c r="EN10" s="284">
        <f>'C завтраками| Bed and breakfast'!EN10</f>
        <v>20650</v>
      </c>
      <c r="EO10" s="284">
        <f>'C завтраками| Bed and breakfast'!EO10</f>
        <v>20650</v>
      </c>
      <c r="EP10" s="284">
        <f>'C завтраками| Bed and breakfast'!EP10</f>
        <v>20650</v>
      </c>
      <c r="EQ10" s="284">
        <f>'C завтраками| Bed and breakfast'!EQ10</f>
        <v>20650</v>
      </c>
      <c r="ER10" s="284">
        <f>'C завтраками| Bed and breakfast'!ER10</f>
        <v>20650</v>
      </c>
      <c r="ES10" s="284">
        <f>'C завтраками| Bed and breakfast'!ES10</f>
        <v>20650</v>
      </c>
      <c r="ET10" s="284">
        <f>'C завтраками| Bed and breakfast'!ET10</f>
        <v>20650</v>
      </c>
    </row>
    <row r="11" spans="1:150" s="202" customFormat="1" ht="10.35" customHeight="1" x14ac:dyDescent="0.2">
      <c r="A11" s="74">
        <v>2</v>
      </c>
      <c r="B11" s="284">
        <f>'C завтраками| Bed and breakfast'!B11</f>
        <v>20600</v>
      </c>
      <c r="C11" s="284">
        <f>'C завтраками| Bed and breakfast'!C11</f>
        <v>20600</v>
      </c>
      <c r="D11" s="284">
        <f>'C завтраками| Bed and breakfast'!D11</f>
        <v>20600</v>
      </c>
      <c r="E11" s="284">
        <f>'C завтраками| Bed and breakfast'!E11</f>
        <v>18200</v>
      </c>
      <c r="F11" s="284">
        <f>'C завтраками| Bed and breakfast'!F11</f>
        <v>13900</v>
      </c>
      <c r="G11" s="284">
        <f>'C завтраками| Bed and breakfast'!G11</f>
        <v>14600</v>
      </c>
      <c r="H11" s="284">
        <f>'C завтраками| Bed and breakfast'!H11</f>
        <v>13900</v>
      </c>
      <c r="I11" s="284">
        <f>'C завтраками| Bed and breakfast'!I11</f>
        <v>15800</v>
      </c>
      <c r="J11" s="284">
        <f>'C завтраками| Bed and breakfast'!J11</f>
        <v>15800</v>
      </c>
      <c r="K11" s="284">
        <f>'C завтраками| Bed and breakfast'!K11</f>
        <v>12500</v>
      </c>
      <c r="L11" s="284">
        <f>'C завтраками| Bed and breakfast'!L11</f>
        <v>12500</v>
      </c>
      <c r="M11" s="284">
        <f>'C завтраками| Bed and breakfast'!M11</f>
        <v>12500</v>
      </c>
      <c r="N11" s="284">
        <f>'C завтраками| Bed and breakfast'!N11</f>
        <v>13200</v>
      </c>
      <c r="O11" s="284">
        <f>'C завтраками| Bed and breakfast'!O11</f>
        <v>12500</v>
      </c>
      <c r="P11" s="284">
        <f>'C завтраками| Bed and breakfast'!P11</f>
        <v>13200</v>
      </c>
      <c r="Q11" s="284">
        <f>'C завтраками| Bed and breakfast'!Q11</f>
        <v>13200</v>
      </c>
      <c r="R11" s="284">
        <f>'C завтраками| Bed and breakfast'!R11</f>
        <v>13900</v>
      </c>
      <c r="S11" s="284">
        <f>'C завтраками| Bed and breakfast'!S11</f>
        <v>14600</v>
      </c>
      <c r="T11" s="284">
        <f>'C завтраками| Bed and breakfast'!T11</f>
        <v>14600</v>
      </c>
      <c r="U11" s="284">
        <f>'C завтраками| Bed and breakfast'!U11</f>
        <v>15800</v>
      </c>
      <c r="V11" s="284">
        <f>'C завтраками| Bed and breakfast'!V11</f>
        <v>15800</v>
      </c>
      <c r="W11" s="284">
        <f>'C завтраками| Bed and breakfast'!W11</f>
        <v>13900</v>
      </c>
      <c r="X11" s="284">
        <f>'C завтраками| Bed and breakfast'!X11</f>
        <v>13900</v>
      </c>
      <c r="Y11" s="284">
        <f>'C завтраками| Bed and breakfast'!Y11</f>
        <v>12500</v>
      </c>
      <c r="Z11" s="284">
        <f>'C завтраками| Bed and breakfast'!Z11</f>
        <v>12500</v>
      </c>
      <c r="AA11" s="284">
        <f>'C завтраками| Bed and breakfast'!AA11</f>
        <v>12500</v>
      </c>
      <c r="AB11" s="284">
        <f>'C завтраками| Bed and breakfast'!AB11</f>
        <v>12500</v>
      </c>
      <c r="AC11" s="284">
        <f>'C завтраками| Bed and breakfast'!AC11</f>
        <v>12500</v>
      </c>
      <c r="AD11" s="284">
        <f>'C завтраками| Bed and breakfast'!AD11</f>
        <v>13200</v>
      </c>
      <c r="AE11" s="284">
        <f>'C завтраками| Bed and breakfast'!AE11</f>
        <v>13200</v>
      </c>
      <c r="AF11" s="284">
        <f>'C завтраками| Bed and breakfast'!AF11</f>
        <v>12500</v>
      </c>
      <c r="AG11" s="284">
        <f>'C завтраками| Bed and breakfast'!AG11</f>
        <v>15500</v>
      </c>
      <c r="AH11" s="284">
        <f>'C завтраками| Bed and breakfast'!AH11</f>
        <v>15500</v>
      </c>
      <c r="AI11" s="284">
        <f>'C завтраками| Bed and breakfast'!AI11</f>
        <v>15500</v>
      </c>
      <c r="AJ11" s="284">
        <f>'C завтраками| Bed and breakfast'!AJ11</f>
        <v>15500</v>
      </c>
      <c r="AK11" s="284">
        <f>'C завтраками| Bed and breakfast'!AK11</f>
        <v>15500</v>
      </c>
      <c r="AL11" s="284">
        <f>'C завтраками| Bed and breakfast'!AL11</f>
        <v>15500</v>
      </c>
      <c r="AM11" s="284">
        <f>'C завтраками| Bed and breakfast'!AM11</f>
        <v>13700</v>
      </c>
      <c r="AN11" s="284">
        <f>'C завтраками| Bed and breakfast'!AN11</f>
        <v>13700</v>
      </c>
      <c r="AO11" s="284">
        <f>'C завтраками| Bed and breakfast'!AO11</f>
        <v>13700</v>
      </c>
      <c r="AP11" s="284">
        <f>'C завтраками| Bed and breakfast'!AP11</f>
        <v>13700</v>
      </c>
      <c r="AQ11" s="284">
        <f>'C завтраками| Bed and breakfast'!AQ11</f>
        <v>18000</v>
      </c>
      <c r="AR11" s="284">
        <f>'C завтраками| Bed and breakfast'!AR11</f>
        <v>19600</v>
      </c>
      <c r="AS11" s="284">
        <f>'C завтраками| Bed and breakfast'!AS11</f>
        <v>19600</v>
      </c>
      <c r="AT11" s="284">
        <f>'C завтраками| Bed and breakfast'!AT11</f>
        <v>16400</v>
      </c>
      <c r="AU11" s="284">
        <f>'C завтраками| Bed and breakfast'!AU11</f>
        <v>18000</v>
      </c>
      <c r="AV11" s="284">
        <f>'C завтраками| Bed and breakfast'!AV11</f>
        <v>18000</v>
      </c>
      <c r="AW11" s="284">
        <f>'C завтраками| Bed and breakfast'!AW11</f>
        <v>19600</v>
      </c>
      <c r="AX11" s="284">
        <f>'C завтраками| Bed and breakfast'!AX11</f>
        <v>19600</v>
      </c>
      <c r="AY11" s="284">
        <f>'C завтраками| Bed and breakfast'!AY11</f>
        <v>19600</v>
      </c>
      <c r="AZ11" s="284">
        <f>'C завтраками| Bed and breakfast'!AZ11</f>
        <v>22800</v>
      </c>
      <c r="BA11" s="284">
        <f>'C завтраками| Bed and breakfast'!BA11</f>
        <v>22800</v>
      </c>
      <c r="BB11" s="284">
        <f>'C завтраками| Bed and breakfast'!BB11</f>
        <v>24400</v>
      </c>
      <c r="BC11" s="284">
        <f>'C завтраками| Bed and breakfast'!BC11</f>
        <v>24400</v>
      </c>
      <c r="BD11" s="284">
        <f>'C завтраками| Bed and breakfast'!BD11</f>
        <v>24400</v>
      </c>
      <c r="BE11" s="284">
        <f>'C завтраками| Bed and breakfast'!BE11</f>
        <v>21200</v>
      </c>
      <c r="BF11" s="284">
        <f>'C завтраками| Bed and breakfast'!BF11</f>
        <v>32700</v>
      </c>
      <c r="BG11" s="284">
        <f>'C завтраками| Bed and breakfast'!BG11</f>
        <v>56200</v>
      </c>
      <c r="BH11" s="284">
        <f>'C завтраками| Bed and breakfast'!BH11</f>
        <v>78700</v>
      </c>
      <c r="BI11" s="284">
        <f>'C завтраками| Bed and breakfast'!BI11</f>
        <v>78700</v>
      </c>
      <c r="BJ11" s="284">
        <f>'C завтраками| Bed and breakfast'!BJ11</f>
        <v>73700</v>
      </c>
      <c r="BK11" s="284">
        <f>'C завтраками| Bed and breakfast'!BK11</f>
        <v>78700</v>
      </c>
      <c r="BL11" s="284">
        <f>'C завтраками| Bed and breakfast'!BL11</f>
        <v>73700</v>
      </c>
      <c r="BM11" s="284">
        <f>'C завтраками| Bed and breakfast'!BM11</f>
        <v>60200</v>
      </c>
      <c r="BN11" s="284">
        <f>'C завтраками| Bed and breakfast'!BN11</f>
        <v>60200</v>
      </c>
      <c r="BO11" s="284">
        <f>'C завтраками| Bed and breakfast'!BO11</f>
        <v>60200</v>
      </c>
      <c r="BP11" s="284">
        <f>'C завтраками| Bed and breakfast'!BP11</f>
        <v>52200</v>
      </c>
      <c r="BQ11" s="284">
        <f>'C завтраками| Bed and breakfast'!BQ11</f>
        <v>35800</v>
      </c>
      <c r="BR11" s="284">
        <f>'C завтраками| Bed and breakfast'!BR11</f>
        <v>30800</v>
      </c>
      <c r="BS11" s="284">
        <f>'C завтраками| Bed and breakfast'!BS11</f>
        <v>28800</v>
      </c>
      <c r="BT11" s="284">
        <f>'C завтраками| Bed and breakfast'!BT11</f>
        <v>28800</v>
      </c>
      <c r="BU11" s="284">
        <f>'C завтраками| Bed and breakfast'!BU11</f>
        <v>28800</v>
      </c>
      <c r="BV11" s="284">
        <f>'C завтраками| Bed and breakfast'!BV11</f>
        <v>30800</v>
      </c>
      <c r="BW11" s="284">
        <f>'C завтраками| Bed and breakfast'!BW11</f>
        <v>30800</v>
      </c>
      <c r="BX11" s="284">
        <f>'C завтраками| Bed and breakfast'!BX11</f>
        <v>30800</v>
      </c>
      <c r="BY11" s="284">
        <f>'C завтраками| Bed and breakfast'!BY11</f>
        <v>28800</v>
      </c>
      <c r="BZ11" s="284">
        <f>'C завтраками| Bed and breakfast'!BZ11</f>
        <v>28800</v>
      </c>
      <c r="CA11" s="284">
        <f>'C завтраками| Bed and breakfast'!CA11</f>
        <v>28800</v>
      </c>
      <c r="CB11" s="284">
        <f>'C завтраками| Bed and breakfast'!CB11</f>
        <v>28800</v>
      </c>
      <c r="CC11" s="284">
        <f>'C завтраками| Bed and breakfast'!CC11</f>
        <v>28800</v>
      </c>
      <c r="CD11" s="284">
        <f>'C завтраками| Bed and breakfast'!CD11</f>
        <v>28800</v>
      </c>
      <c r="CE11" s="284">
        <f>'C завтраками| Bed and breakfast'!CE11</f>
        <v>28800</v>
      </c>
      <c r="CF11" s="284">
        <f>'C завтраками| Bed and breakfast'!CF11</f>
        <v>30800</v>
      </c>
      <c r="CG11" s="284">
        <f>'C завтраками| Bed and breakfast'!CG11</f>
        <v>30800</v>
      </c>
      <c r="CH11" s="284">
        <f>'C завтраками| Bed and breakfast'!CH11</f>
        <v>33300</v>
      </c>
      <c r="CI11" s="284">
        <f>'C завтраками| Bed and breakfast'!CI11</f>
        <v>33300</v>
      </c>
      <c r="CJ11" s="284">
        <f>'C завтраками| Bed and breakfast'!CJ11</f>
        <v>33300</v>
      </c>
      <c r="CK11" s="284">
        <f>'C завтраками| Bed and breakfast'!CK11</f>
        <v>33300</v>
      </c>
      <c r="CL11" s="284">
        <f>'C завтраками| Bed and breakfast'!CL11</f>
        <v>33300</v>
      </c>
      <c r="CM11" s="284">
        <f>'C завтраками| Bed and breakfast'!CM11</f>
        <v>33300</v>
      </c>
      <c r="CN11" s="284">
        <f>'C завтраками| Bed and breakfast'!CN11</f>
        <v>35300</v>
      </c>
      <c r="CO11" s="284">
        <f>'C завтраками| Bed and breakfast'!CO11</f>
        <v>33300</v>
      </c>
      <c r="CP11" s="284">
        <f>'C завтраками| Bed and breakfast'!CP11</f>
        <v>33300</v>
      </c>
      <c r="CQ11" s="284">
        <f>'C завтраками| Bed and breakfast'!CQ11</f>
        <v>33300</v>
      </c>
      <c r="CR11" s="284">
        <f>'C завтраками| Bed and breakfast'!CR11</f>
        <v>33300</v>
      </c>
      <c r="CS11" s="284">
        <f>'C завтраками| Bed and breakfast'!CS11</f>
        <v>37300</v>
      </c>
      <c r="CT11" s="284">
        <f>'C завтраками| Bed and breakfast'!CT11</f>
        <v>37300</v>
      </c>
      <c r="CU11" s="284">
        <f>'C завтраками| Bed and breakfast'!CU11</f>
        <v>33300</v>
      </c>
      <c r="CV11" s="284">
        <f>'C завтраками| Bed and breakfast'!CV11</f>
        <v>35300</v>
      </c>
      <c r="CW11" s="284">
        <f>'C завтраками| Bed and breakfast'!CW11</f>
        <v>33300</v>
      </c>
      <c r="CX11" s="284">
        <f>'C завтраками| Bed and breakfast'!CX11</f>
        <v>33300</v>
      </c>
      <c r="CY11" s="284">
        <f>'C завтраками| Bed and breakfast'!CY11</f>
        <v>33300</v>
      </c>
      <c r="CZ11" s="284">
        <f>'C завтраками| Bed and breakfast'!CZ11</f>
        <v>37300</v>
      </c>
      <c r="DA11" s="284">
        <f>'C завтраками| Bed and breakfast'!DA11</f>
        <v>37300</v>
      </c>
      <c r="DB11" s="284">
        <f>'C завтраками| Bed and breakfast'!DB11</f>
        <v>42300</v>
      </c>
      <c r="DC11" s="284">
        <f>'C завтраками| Bed and breakfast'!DC11</f>
        <v>42300</v>
      </c>
      <c r="DD11" s="284">
        <f>'C завтраками| Bed and breakfast'!DD11</f>
        <v>42300</v>
      </c>
      <c r="DE11" s="284">
        <f>'C завтраками| Bed and breakfast'!DE11</f>
        <v>42300</v>
      </c>
      <c r="DF11" s="284">
        <f>'C завтраками| Bed and breakfast'!DF11</f>
        <v>42300</v>
      </c>
      <c r="DG11" s="284">
        <f>'C завтраками| Bed and breakfast'!DG11</f>
        <v>48300</v>
      </c>
      <c r="DH11" s="284">
        <f>'C завтраками| Bed and breakfast'!DH11</f>
        <v>48300</v>
      </c>
      <c r="DI11" s="284">
        <f>'C завтраками| Bed and breakfast'!DI11</f>
        <v>45300</v>
      </c>
      <c r="DJ11" s="284">
        <f>'C завтраками| Bed and breakfast'!DJ11</f>
        <v>48300</v>
      </c>
      <c r="DK11" s="284">
        <f>'C завтраками| Bed and breakfast'!DK11</f>
        <v>45300</v>
      </c>
      <c r="DL11" s="284">
        <f>'C завтраками| Bed and breakfast'!DL11</f>
        <v>48300</v>
      </c>
      <c r="DM11" s="284">
        <f>'C завтраками| Bed and breakfast'!DM11</f>
        <v>45300</v>
      </c>
      <c r="DN11" s="284">
        <f>'C завтраками| Bed and breakfast'!DN11</f>
        <v>45300</v>
      </c>
      <c r="DO11" s="284">
        <f>'C завтраками| Bed and breakfast'!DO11</f>
        <v>39800</v>
      </c>
      <c r="DP11" s="284">
        <f>'C завтраками| Bed and breakfast'!DP11</f>
        <v>33300</v>
      </c>
      <c r="DQ11" s="284">
        <f>'C завтраками| Bed and breakfast'!DQ11</f>
        <v>33300</v>
      </c>
      <c r="DR11" s="284">
        <f>'C завтраками| Bed and breakfast'!DR11</f>
        <v>33300</v>
      </c>
      <c r="DS11" s="284">
        <f>'C завтраками| Bed and breakfast'!DS11</f>
        <v>31300</v>
      </c>
      <c r="DT11" s="284">
        <f>'C завтраками| Bed and breakfast'!DT11</f>
        <v>28300</v>
      </c>
      <c r="DU11" s="284">
        <f>'C завтраками| Bed and breakfast'!DU11</f>
        <v>29800</v>
      </c>
      <c r="DV11" s="284">
        <f>'C завтраками| Bed and breakfast'!DV11</f>
        <v>29800</v>
      </c>
      <c r="DW11" s="284">
        <f>'C завтраками| Bed and breakfast'!DW11</f>
        <v>29800</v>
      </c>
      <c r="DX11" s="284">
        <f>'C завтраками| Bed and breakfast'!DX11</f>
        <v>24800</v>
      </c>
      <c r="DY11" s="284">
        <f>'C завтраками| Bed and breakfast'!DY11</f>
        <v>24800</v>
      </c>
      <c r="DZ11" s="284">
        <f>'C завтраками| Bed and breakfast'!DZ11</f>
        <v>24800</v>
      </c>
      <c r="EA11" s="284">
        <f>'C завтраками| Bed and breakfast'!EA11</f>
        <v>24800</v>
      </c>
      <c r="EB11" s="284">
        <f>'C завтраками| Bed and breakfast'!EB11</f>
        <v>24800</v>
      </c>
      <c r="EC11" s="284">
        <f>'C завтраками| Bed and breakfast'!EC11</f>
        <v>24800</v>
      </c>
      <c r="ED11" s="284">
        <f>'C завтраками| Bed and breakfast'!ED11</f>
        <v>24800</v>
      </c>
      <c r="EE11" s="284">
        <f>'C завтраками| Bed and breakfast'!EE11</f>
        <v>24800</v>
      </c>
      <c r="EF11" s="284">
        <f>'C завтраками| Bed and breakfast'!EF11</f>
        <v>24800</v>
      </c>
      <c r="EG11" s="284">
        <f>'C завтраками| Bed and breakfast'!EG11</f>
        <v>24800</v>
      </c>
      <c r="EH11" s="284">
        <f>'C завтраками| Bed and breakfast'!EH11</f>
        <v>24800</v>
      </c>
      <c r="EI11" s="284">
        <f>'C завтраками| Bed and breakfast'!EI11</f>
        <v>24800</v>
      </c>
      <c r="EJ11" s="284">
        <f>'C завтраками| Bed and breakfast'!EJ11</f>
        <v>24800</v>
      </c>
      <c r="EK11" s="284">
        <f>'C завтраками| Bed and breakfast'!EK11</f>
        <v>23300</v>
      </c>
      <c r="EL11" s="284">
        <f>'C завтраками| Bed and breakfast'!EL11</f>
        <v>23300</v>
      </c>
      <c r="EM11" s="284">
        <f>'C завтраками| Bed and breakfast'!EM11</f>
        <v>23300</v>
      </c>
      <c r="EN11" s="284">
        <f>'C завтраками| Bed and breakfast'!EN11</f>
        <v>23300</v>
      </c>
      <c r="EO11" s="284">
        <f>'C завтраками| Bed and breakfast'!EO11</f>
        <v>23300</v>
      </c>
      <c r="EP11" s="284">
        <f>'C завтраками| Bed and breakfast'!EP11</f>
        <v>23300</v>
      </c>
      <c r="EQ11" s="284">
        <f>'C завтраками| Bed and breakfast'!EQ11</f>
        <v>23300</v>
      </c>
      <c r="ER11" s="284">
        <f>'C завтраками| Bed and breakfast'!ER11</f>
        <v>23300</v>
      </c>
      <c r="ES11" s="284">
        <f>'C завтраками| Bed and breakfast'!ES11</f>
        <v>23300</v>
      </c>
      <c r="ET11" s="284">
        <f>'C завтраками| Bed and breakfast'!ET11</f>
        <v>23300</v>
      </c>
    </row>
    <row r="12" spans="1:150" s="202" customFormat="1" ht="10.35" customHeight="1" x14ac:dyDescent="0.2">
      <c r="A12" s="86" t="s">
        <v>134</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c r="DO12" s="284"/>
      <c r="DP12" s="284"/>
      <c r="DQ12" s="284"/>
      <c r="DR12" s="284"/>
      <c r="DS12" s="284"/>
      <c r="DT12" s="284"/>
      <c r="DU12" s="284"/>
      <c r="DV12" s="284"/>
      <c r="DW12" s="284"/>
      <c r="DX12" s="284"/>
      <c r="DY12" s="284"/>
      <c r="DZ12" s="284"/>
      <c r="EA12" s="284"/>
      <c r="EB12" s="284"/>
      <c r="EC12" s="284"/>
      <c r="ED12" s="284"/>
      <c r="EE12" s="284"/>
      <c r="EF12" s="284"/>
      <c r="EG12" s="284"/>
      <c r="EH12" s="284"/>
      <c r="EI12" s="284"/>
      <c r="EJ12" s="284"/>
      <c r="EK12" s="284"/>
      <c r="EL12" s="284"/>
      <c r="EM12" s="284"/>
      <c r="EN12" s="284"/>
      <c r="EO12" s="284"/>
      <c r="EP12" s="284"/>
      <c r="EQ12" s="284"/>
      <c r="ER12" s="284"/>
      <c r="ES12" s="284"/>
      <c r="ET12" s="284"/>
    </row>
    <row r="13" spans="1:150" s="202" customFormat="1" ht="10.35" customHeight="1" x14ac:dyDescent="0.2">
      <c r="A13" s="87">
        <v>1</v>
      </c>
      <c r="B13" s="284">
        <f>'C завтраками| Bed and breakfast'!B13</f>
        <v>25700</v>
      </c>
      <c r="C13" s="284">
        <f>'C завтраками| Bed and breakfast'!C13</f>
        <v>25700</v>
      </c>
      <c r="D13" s="284">
        <f>'C завтраками| Bed and breakfast'!D13</f>
        <v>25700</v>
      </c>
      <c r="E13" s="284">
        <f>'C завтраками| Bed and breakfast'!E13</f>
        <v>23300</v>
      </c>
      <c r="F13" s="284">
        <f>'C завтраками| Bed and breakfast'!F13</f>
        <v>19000</v>
      </c>
      <c r="G13" s="284">
        <f>'C завтраками| Bed and breakfast'!G13</f>
        <v>19700</v>
      </c>
      <c r="H13" s="284">
        <f>'C завтраками| Bed and breakfast'!H13</f>
        <v>19000</v>
      </c>
      <c r="I13" s="284">
        <f>'C завтраками| Bed and breakfast'!I13</f>
        <v>20900</v>
      </c>
      <c r="J13" s="284">
        <f>'C завтраками| Bed and breakfast'!J13</f>
        <v>20900</v>
      </c>
      <c r="K13" s="284">
        <f>'C завтраками| Bed and breakfast'!K13</f>
        <v>17600</v>
      </c>
      <c r="L13" s="284">
        <f>'C завтраками| Bed and breakfast'!L13</f>
        <v>17600</v>
      </c>
      <c r="M13" s="284">
        <f>'C завтраками| Bed and breakfast'!M13</f>
        <v>17600</v>
      </c>
      <c r="N13" s="284">
        <f>'C завтраками| Bed and breakfast'!N13</f>
        <v>18300</v>
      </c>
      <c r="O13" s="284">
        <f>'C завтраками| Bed and breakfast'!O13</f>
        <v>17600</v>
      </c>
      <c r="P13" s="284">
        <f>'C завтраками| Bed and breakfast'!P13</f>
        <v>18300</v>
      </c>
      <c r="Q13" s="284">
        <f>'C завтраками| Bed and breakfast'!Q13</f>
        <v>18300</v>
      </c>
      <c r="R13" s="284">
        <f>'C завтраками| Bed and breakfast'!R13</f>
        <v>19000</v>
      </c>
      <c r="S13" s="284">
        <f>'C завтраками| Bed and breakfast'!S13</f>
        <v>19700</v>
      </c>
      <c r="T13" s="284">
        <f>'C завтраками| Bed and breakfast'!T13</f>
        <v>19700</v>
      </c>
      <c r="U13" s="284">
        <f>'C завтраками| Bed and breakfast'!U13</f>
        <v>20900</v>
      </c>
      <c r="V13" s="284">
        <f>'C завтраками| Bed and breakfast'!V13</f>
        <v>20900</v>
      </c>
      <c r="W13" s="284">
        <f>'C завтраками| Bed and breakfast'!W13</f>
        <v>19000</v>
      </c>
      <c r="X13" s="284">
        <f>'C завтраками| Bed and breakfast'!X13</f>
        <v>19000</v>
      </c>
      <c r="Y13" s="284">
        <f>'C завтраками| Bed and breakfast'!Y13</f>
        <v>17600</v>
      </c>
      <c r="Z13" s="284">
        <f>'C завтраками| Bed and breakfast'!Z13</f>
        <v>17600</v>
      </c>
      <c r="AA13" s="284">
        <f>'C завтраками| Bed and breakfast'!AA13</f>
        <v>17600</v>
      </c>
      <c r="AB13" s="284">
        <f>'C завтраками| Bed and breakfast'!AB13</f>
        <v>17600</v>
      </c>
      <c r="AC13" s="284">
        <f>'C завтраками| Bed and breakfast'!AC13</f>
        <v>17600</v>
      </c>
      <c r="AD13" s="284">
        <f>'C завтраками| Bed and breakfast'!AD13</f>
        <v>18300</v>
      </c>
      <c r="AE13" s="284">
        <f>'C завтраками| Bed and breakfast'!AE13</f>
        <v>18300</v>
      </c>
      <c r="AF13" s="284">
        <f>'C завтраками| Bed and breakfast'!AF13</f>
        <v>17600</v>
      </c>
      <c r="AG13" s="284">
        <f>'C завтраками| Bed and breakfast'!AG13</f>
        <v>19600</v>
      </c>
      <c r="AH13" s="284">
        <f>'C завтраками| Bed and breakfast'!AH13</f>
        <v>19600</v>
      </c>
      <c r="AI13" s="284">
        <f>'C завтраками| Bed and breakfast'!AI13</f>
        <v>19600</v>
      </c>
      <c r="AJ13" s="284">
        <f>'C завтраками| Bed and breakfast'!AJ13</f>
        <v>19600</v>
      </c>
      <c r="AK13" s="284">
        <f>'C завтраками| Bed and breakfast'!AK13</f>
        <v>19600</v>
      </c>
      <c r="AL13" s="284">
        <f>'C завтраками| Bed and breakfast'!AL13</f>
        <v>19600</v>
      </c>
      <c r="AM13" s="284">
        <f>'C завтраками| Bed and breakfast'!AM13</f>
        <v>17800</v>
      </c>
      <c r="AN13" s="284">
        <f>'C завтраками| Bed and breakfast'!AN13</f>
        <v>17800</v>
      </c>
      <c r="AO13" s="284">
        <f>'C завтраками| Bed and breakfast'!AO13</f>
        <v>17800</v>
      </c>
      <c r="AP13" s="284">
        <f>'C завтраками| Bed and breakfast'!AP13</f>
        <v>17800</v>
      </c>
      <c r="AQ13" s="284">
        <f>'C завтраками| Bed and breakfast'!AQ13</f>
        <v>22100</v>
      </c>
      <c r="AR13" s="284">
        <f>'C завтраками| Bed and breakfast'!AR13</f>
        <v>23700</v>
      </c>
      <c r="AS13" s="284">
        <f>'C завтраками| Bed and breakfast'!AS13</f>
        <v>23700</v>
      </c>
      <c r="AT13" s="284">
        <f>'C завтраками| Bed and breakfast'!AT13</f>
        <v>20500</v>
      </c>
      <c r="AU13" s="284">
        <f>'C завтраками| Bed and breakfast'!AU13</f>
        <v>22100</v>
      </c>
      <c r="AV13" s="284">
        <f>'C завтраками| Bed and breakfast'!AV13</f>
        <v>22100</v>
      </c>
      <c r="AW13" s="284">
        <f>'C завтраками| Bed and breakfast'!AW13</f>
        <v>23700</v>
      </c>
      <c r="AX13" s="284">
        <f>'C завтраками| Bed and breakfast'!AX13</f>
        <v>23700</v>
      </c>
      <c r="AY13" s="284">
        <f>'C завтраками| Bed and breakfast'!AY13</f>
        <v>23700</v>
      </c>
      <c r="AZ13" s="284">
        <f>'C завтраками| Bed and breakfast'!AZ13</f>
        <v>26900</v>
      </c>
      <c r="BA13" s="284">
        <f>'C завтраками| Bed and breakfast'!BA13</f>
        <v>26900</v>
      </c>
      <c r="BB13" s="284">
        <f>'C завтраками| Bed and breakfast'!BB13</f>
        <v>28500</v>
      </c>
      <c r="BC13" s="284">
        <f>'C завтраками| Bed and breakfast'!BC13</f>
        <v>28500</v>
      </c>
      <c r="BD13" s="284">
        <f>'C завтраками| Bed and breakfast'!BD13</f>
        <v>28500</v>
      </c>
      <c r="BE13" s="284">
        <f>'C завтраками| Bed and breakfast'!BE13</f>
        <v>25300</v>
      </c>
      <c r="BF13" s="284">
        <f>'C завтраками| Bed and breakfast'!BF13</f>
        <v>40850</v>
      </c>
      <c r="BG13" s="284">
        <f>'C завтраками| Bed and breakfast'!BG13</f>
        <v>64350</v>
      </c>
      <c r="BH13" s="284">
        <f>'C завтраками| Bed and breakfast'!BH13</f>
        <v>86850</v>
      </c>
      <c r="BI13" s="284">
        <f>'C завтраками| Bed and breakfast'!BI13</f>
        <v>86850</v>
      </c>
      <c r="BJ13" s="284">
        <f>'C завтраками| Bed and breakfast'!BJ13</f>
        <v>81850</v>
      </c>
      <c r="BK13" s="284">
        <f>'C завтраками| Bed and breakfast'!BK13</f>
        <v>86850</v>
      </c>
      <c r="BL13" s="284">
        <f>'C завтраками| Bed and breakfast'!BL13</f>
        <v>81850</v>
      </c>
      <c r="BM13" s="284">
        <f>'C завтраками| Bed and breakfast'!BM13</f>
        <v>68350</v>
      </c>
      <c r="BN13" s="284">
        <f>'C завтраками| Bed and breakfast'!BN13</f>
        <v>68350</v>
      </c>
      <c r="BO13" s="284">
        <f>'C завтраками| Bed and breakfast'!BO13</f>
        <v>68350</v>
      </c>
      <c r="BP13" s="284">
        <f>'C завтраками| Bed and breakfast'!BP13</f>
        <v>60350</v>
      </c>
      <c r="BQ13" s="284">
        <f>'C завтраками| Bed and breakfast'!BQ13</f>
        <v>43150</v>
      </c>
      <c r="BR13" s="284">
        <f>'C завтраками| Bed and breakfast'!BR13</f>
        <v>38150</v>
      </c>
      <c r="BS13" s="284">
        <f>'C завтраками| Bed and breakfast'!BS13</f>
        <v>36150</v>
      </c>
      <c r="BT13" s="284">
        <f>'C завтраками| Bed and breakfast'!BT13</f>
        <v>36150</v>
      </c>
      <c r="BU13" s="284">
        <f>'C завтраками| Bed and breakfast'!BU13</f>
        <v>36150</v>
      </c>
      <c r="BV13" s="284">
        <f>'C завтраками| Bed and breakfast'!BV13</f>
        <v>38150</v>
      </c>
      <c r="BW13" s="284">
        <f>'C завтраками| Bed and breakfast'!BW13</f>
        <v>38150</v>
      </c>
      <c r="BX13" s="284">
        <f>'C завтраками| Bed and breakfast'!BX13</f>
        <v>38150</v>
      </c>
      <c r="BY13" s="284">
        <f>'C завтраками| Bed and breakfast'!BY13</f>
        <v>36150</v>
      </c>
      <c r="BZ13" s="284">
        <f>'C завтраками| Bed and breakfast'!BZ13</f>
        <v>36150</v>
      </c>
      <c r="CA13" s="284">
        <f>'C завтраками| Bed and breakfast'!CA13</f>
        <v>36150</v>
      </c>
      <c r="CB13" s="284">
        <f>'C завтраками| Bed and breakfast'!CB13</f>
        <v>36150</v>
      </c>
      <c r="CC13" s="284">
        <f>'C завтраками| Bed and breakfast'!CC13</f>
        <v>36150</v>
      </c>
      <c r="CD13" s="284">
        <f>'C завтраками| Bed and breakfast'!CD13</f>
        <v>36150</v>
      </c>
      <c r="CE13" s="284">
        <f>'C завтраками| Bed and breakfast'!CE13</f>
        <v>36150</v>
      </c>
      <c r="CF13" s="284">
        <f>'C завтраками| Bed and breakfast'!CF13</f>
        <v>38150</v>
      </c>
      <c r="CG13" s="284">
        <f>'C завтраками| Bed and breakfast'!CG13</f>
        <v>38150</v>
      </c>
      <c r="CH13" s="284">
        <f>'C завтраками| Bed and breakfast'!CH13</f>
        <v>40650</v>
      </c>
      <c r="CI13" s="284">
        <f>'C завтраками| Bed and breakfast'!CI13</f>
        <v>40650</v>
      </c>
      <c r="CJ13" s="284">
        <f>'C завтраками| Bed and breakfast'!CJ13</f>
        <v>40650</v>
      </c>
      <c r="CK13" s="284">
        <f>'C завтраками| Bed and breakfast'!CK13</f>
        <v>40650</v>
      </c>
      <c r="CL13" s="284">
        <f>'C завтраками| Bed and breakfast'!CL13</f>
        <v>40650</v>
      </c>
      <c r="CM13" s="284">
        <f>'C завтраками| Bed and breakfast'!CM13</f>
        <v>40650</v>
      </c>
      <c r="CN13" s="284">
        <f>'C завтраками| Bed and breakfast'!CN13</f>
        <v>43650</v>
      </c>
      <c r="CO13" s="284">
        <f>'C завтраками| Bed and breakfast'!CO13</f>
        <v>41650</v>
      </c>
      <c r="CP13" s="284">
        <f>'C завтраками| Bed and breakfast'!CP13</f>
        <v>41650</v>
      </c>
      <c r="CQ13" s="284">
        <f>'C завтраками| Bed and breakfast'!CQ13</f>
        <v>41650</v>
      </c>
      <c r="CR13" s="284">
        <f>'C завтраками| Bed and breakfast'!CR13</f>
        <v>41650</v>
      </c>
      <c r="CS13" s="284">
        <f>'C завтраками| Bed and breakfast'!CS13</f>
        <v>45650</v>
      </c>
      <c r="CT13" s="284">
        <f>'C завтраками| Bed and breakfast'!CT13</f>
        <v>45650</v>
      </c>
      <c r="CU13" s="284">
        <f>'C завтраками| Bed and breakfast'!CU13</f>
        <v>41650</v>
      </c>
      <c r="CV13" s="284">
        <f>'C завтраками| Bed and breakfast'!CV13</f>
        <v>43650</v>
      </c>
      <c r="CW13" s="284">
        <f>'C завтраками| Bed and breakfast'!CW13</f>
        <v>41650</v>
      </c>
      <c r="CX13" s="284">
        <f>'C завтраками| Bed and breakfast'!CX13</f>
        <v>41650</v>
      </c>
      <c r="CY13" s="284">
        <f>'C завтраками| Bed and breakfast'!CY13</f>
        <v>41650</v>
      </c>
      <c r="CZ13" s="284">
        <f>'C завтраками| Bed and breakfast'!CZ13</f>
        <v>45650</v>
      </c>
      <c r="DA13" s="284">
        <f>'C завтраками| Bed and breakfast'!DA13</f>
        <v>45650</v>
      </c>
      <c r="DB13" s="284">
        <f>'C завтраками| Bed and breakfast'!DB13</f>
        <v>50650</v>
      </c>
      <c r="DC13" s="284">
        <f>'C завтраками| Bed and breakfast'!DC13</f>
        <v>50650</v>
      </c>
      <c r="DD13" s="284">
        <f>'C завтраками| Bed and breakfast'!DD13</f>
        <v>50650</v>
      </c>
      <c r="DE13" s="284">
        <f>'C завтраками| Bed and breakfast'!DE13</f>
        <v>50650</v>
      </c>
      <c r="DF13" s="284">
        <f>'C завтраками| Bed and breakfast'!DF13</f>
        <v>50650</v>
      </c>
      <c r="DG13" s="284">
        <f>'C завтраками| Bed and breakfast'!DG13</f>
        <v>56650</v>
      </c>
      <c r="DH13" s="284">
        <f>'C завтраками| Bed and breakfast'!DH13</f>
        <v>56650</v>
      </c>
      <c r="DI13" s="284">
        <f>'C завтраками| Bed and breakfast'!DI13</f>
        <v>53650</v>
      </c>
      <c r="DJ13" s="284">
        <f>'C завтраками| Bed and breakfast'!DJ13</f>
        <v>56650</v>
      </c>
      <c r="DK13" s="284">
        <f>'C завтраками| Bed and breakfast'!DK13</f>
        <v>53650</v>
      </c>
      <c r="DL13" s="284">
        <f>'C завтраками| Bed and breakfast'!DL13</f>
        <v>56650</v>
      </c>
      <c r="DM13" s="284">
        <f>'C завтраками| Bed and breakfast'!DM13</f>
        <v>53650</v>
      </c>
      <c r="DN13" s="284">
        <f>'C завтраками| Bed and breakfast'!DN13</f>
        <v>53650</v>
      </c>
      <c r="DO13" s="284">
        <f>'C завтраками| Bed and breakfast'!DO13</f>
        <v>48150</v>
      </c>
      <c r="DP13" s="284">
        <f>'C завтраками| Bed and breakfast'!DP13</f>
        <v>41650</v>
      </c>
      <c r="DQ13" s="284">
        <f>'C завтраками| Bed and breakfast'!DQ13</f>
        <v>41650</v>
      </c>
      <c r="DR13" s="284">
        <f>'C завтраками| Bed and breakfast'!DR13</f>
        <v>41650</v>
      </c>
      <c r="DS13" s="284">
        <f>'C завтраками| Bed and breakfast'!DS13</f>
        <v>39650</v>
      </c>
      <c r="DT13" s="284">
        <f>'C завтраками| Bed and breakfast'!DT13</f>
        <v>36650</v>
      </c>
      <c r="DU13" s="284">
        <f>'C завтраками| Bed and breakfast'!DU13</f>
        <v>38150</v>
      </c>
      <c r="DV13" s="284">
        <f>'C завтраками| Bed and breakfast'!DV13</f>
        <v>38150</v>
      </c>
      <c r="DW13" s="284">
        <f>'C завтраками| Bed and breakfast'!DW13</f>
        <v>38150</v>
      </c>
      <c r="DX13" s="284">
        <f>'C завтраками| Bed and breakfast'!DX13</f>
        <v>32150</v>
      </c>
      <c r="DY13" s="284">
        <f>'C завтраками| Bed and breakfast'!DY13</f>
        <v>32150</v>
      </c>
      <c r="DZ13" s="284">
        <f>'C завтраками| Bed and breakfast'!DZ13</f>
        <v>32150</v>
      </c>
      <c r="EA13" s="284">
        <f>'C завтраками| Bed and breakfast'!EA13</f>
        <v>32150</v>
      </c>
      <c r="EB13" s="284">
        <f>'C завтраками| Bed and breakfast'!EB13</f>
        <v>32150</v>
      </c>
      <c r="EC13" s="284">
        <f>'C завтраками| Bed and breakfast'!EC13</f>
        <v>32150</v>
      </c>
      <c r="ED13" s="284">
        <f>'C завтраками| Bed and breakfast'!ED13</f>
        <v>32150</v>
      </c>
      <c r="EE13" s="284">
        <f>'C завтраками| Bed and breakfast'!EE13</f>
        <v>32150</v>
      </c>
      <c r="EF13" s="284">
        <f>'C завтраками| Bed and breakfast'!EF13</f>
        <v>32150</v>
      </c>
      <c r="EG13" s="284">
        <f>'C завтраками| Bed and breakfast'!EG13</f>
        <v>32150</v>
      </c>
      <c r="EH13" s="284">
        <f>'C завтраками| Bed and breakfast'!EH13</f>
        <v>32150</v>
      </c>
      <c r="EI13" s="284">
        <f>'C завтраками| Bed and breakfast'!EI13</f>
        <v>32150</v>
      </c>
      <c r="EJ13" s="284">
        <f>'C завтраками| Bed and breakfast'!EJ13</f>
        <v>32150</v>
      </c>
      <c r="EK13" s="284">
        <f>'C завтраками| Bed and breakfast'!EK13</f>
        <v>30650</v>
      </c>
      <c r="EL13" s="284">
        <f>'C завтраками| Bed and breakfast'!EL13</f>
        <v>30650</v>
      </c>
      <c r="EM13" s="284">
        <f>'C завтраками| Bed and breakfast'!EM13</f>
        <v>30650</v>
      </c>
      <c r="EN13" s="284">
        <f>'C завтраками| Bed and breakfast'!EN13</f>
        <v>30650</v>
      </c>
      <c r="EO13" s="284">
        <f>'C завтраками| Bed and breakfast'!EO13</f>
        <v>30650</v>
      </c>
      <c r="EP13" s="284">
        <f>'C завтраками| Bed and breakfast'!EP13</f>
        <v>30650</v>
      </c>
      <c r="EQ13" s="284">
        <f>'C завтраками| Bed and breakfast'!EQ13</f>
        <v>30650</v>
      </c>
      <c r="ER13" s="284">
        <f>'C завтраками| Bed and breakfast'!ER13</f>
        <v>30650</v>
      </c>
      <c r="ES13" s="284">
        <f>'C завтраками| Bed and breakfast'!ES13</f>
        <v>30650</v>
      </c>
      <c r="ET13" s="284">
        <f>'C завтраками| Bed and breakfast'!ET13</f>
        <v>30650</v>
      </c>
    </row>
    <row r="14" spans="1:150" s="202" customFormat="1" ht="10.35" customHeight="1" x14ac:dyDescent="0.2">
      <c r="A14" s="87">
        <v>2</v>
      </c>
      <c r="B14" s="284">
        <f>'C завтраками| Bed and breakfast'!B14</f>
        <v>27600</v>
      </c>
      <c r="C14" s="284">
        <f>'C завтраками| Bed and breakfast'!C14</f>
        <v>27600</v>
      </c>
      <c r="D14" s="284">
        <f>'C завтраками| Bed and breakfast'!D14</f>
        <v>27600</v>
      </c>
      <c r="E14" s="284">
        <f>'C завтраками| Bed and breakfast'!E14</f>
        <v>25200</v>
      </c>
      <c r="F14" s="284">
        <f>'C завтраками| Bed and breakfast'!F14</f>
        <v>20900</v>
      </c>
      <c r="G14" s="284">
        <f>'C завтраками| Bed and breakfast'!G14</f>
        <v>21600</v>
      </c>
      <c r="H14" s="284">
        <f>'C завтраками| Bed and breakfast'!H14</f>
        <v>20900</v>
      </c>
      <c r="I14" s="284">
        <f>'C завтраками| Bed and breakfast'!I14</f>
        <v>22800</v>
      </c>
      <c r="J14" s="284">
        <f>'C завтраками| Bed and breakfast'!J14</f>
        <v>22800</v>
      </c>
      <c r="K14" s="284">
        <f>'C завтраками| Bed and breakfast'!K14</f>
        <v>19500</v>
      </c>
      <c r="L14" s="284">
        <f>'C завтраками| Bed and breakfast'!L14</f>
        <v>19500</v>
      </c>
      <c r="M14" s="284">
        <f>'C завтраками| Bed and breakfast'!M14</f>
        <v>19500</v>
      </c>
      <c r="N14" s="284">
        <f>'C завтраками| Bed and breakfast'!N14</f>
        <v>20200</v>
      </c>
      <c r="O14" s="284">
        <f>'C завтраками| Bed and breakfast'!O14</f>
        <v>19500</v>
      </c>
      <c r="P14" s="284">
        <f>'C завтраками| Bed and breakfast'!P14</f>
        <v>20200</v>
      </c>
      <c r="Q14" s="284">
        <f>'C завтраками| Bed and breakfast'!Q14</f>
        <v>20200</v>
      </c>
      <c r="R14" s="284">
        <f>'C завтраками| Bed and breakfast'!R14</f>
        <v>20900</v>
      </c>
      <c r="S14" s="284">
        <f>'C завтраками| Bed and breakfast'!S14</f>
        <v>21600</v>
      </c>
      <c r="T14" s="284">
        <f>'C завтраками| Bed and breakfast'!T14</f>
        <v>21600</v>
      </c>
      <c r="U14" s="284">
        <f>'C завтраками| Bed and breakfast'!U14</f>
        <v>22800</v>
      </c>
      <c r="V14" s="284">
        <f>'C завтраками| Bed and breakfast'!V14</f>
        <v>22800</v>
      </c>
      <c r="W14" s="284">
        <f>'C завтраками| Bed and breakfast'!W14</f>
        <v>20900</v>
      </c>
      <c r="X14" s="284">
        <f>'C завтраками| Bed and breakfast'!X14</f>
        <v>20900</v>
      </c>
      <c r="Y14" s="284">
        <f>'C завтраками| Bed and breakfast'!Y14</f>
        <v>19500</v>
      </c>
      <c r="Z14" s="284">
        <f>'C завтраками| Bed and breakfast'!Z14</f>
        <v>19500</v>
      </c>
      <c r="AA14" s="284">
        <f>'C завтраками| Bed and breakfast'!AA14</f>
        <v>19500</v>
      </c>
      <c r="AB14" s="284">
        <f>'C завтраками| Bed and breakfast'!AB14</f>
        <v>19500</v>
      </c>
      <c r="AC14" s="284">
        <f>'C завтраками| Bed and breakfast'!AC14</f>
        <v>19500</v>
      </c>
      <c r="AD14" s="284">
        <f>'C завтраками| Bed and breakfast'!AD14</f>
        <v>20200</v>
      </c>
      <c r="AE14" s="284">
        <f>'C завтраками| Bed and breakfast'!AE14</f>
        <v>20200</v>
      </c>
      <c r="AF14" s="284">
        <f>'C завтраками| Bed and breakfast'!AF14</f>
        <v>19500</v>
      </c>
      <c r="AG14" s="284">
        <f>'C завтраками| Bed and breakfast'!AG14</f>
        <v>21500</v>
      </c>
      <c r="AH14" s="284">
        <f>'C завтраками| Bed and breakfast'!AH14</f>
        <v>21500</v>
      </c>
      <c r="AI14" s="284">
        <f>'C завтраками| Bed and breakfast'!AI14</f>
        <v>21500</v>
      </c>
      <c r="AJ14" s="284">
        <f>'C завтраками| Bed and breakfast'!AJ14</f>
        <v>21500</v>
      </c>
      <c r="AK14" s="284">
        <f>'C завтраками| Bed and breakfast'!AK14</f>
        <v>21500</v>
      </c>
      <c r="AL14" s="284">
        <f>'C завтраками| Bed and breakfast'!AL14</f>
        <v>21500</v>
      </c>
      <c r="AM14" s="284">
        <f>'C завтраками| Bed and breakfast'!AM14</f>
        <v>19700</v>
      </c>
      <c r="AN14" s="284">
        <f>'C завтраками| Bed and breakfast'!AN14</f>
        <v>19700</v>
      </c>
      <c r="AO14" s="284">
        <f>'C завтраками| Bed and breakfast'!AO14</f>
        <v>19700</v>
      </c>
      <c r="AP14" s="284">
        <f>'C завтраками| Bed and breakfast'!AP14</f>
        <v>19700</v>
      </c>
      <c r="AQ14" s="284">
        <f>'C завтраками| Bed and breakfast'!AQ14</f>
        <v>24000</v>
      </c>
      <c r="AR14" s="284">
        <f>'C завтраками| Bed and breakfast'!AR14</f>
        <v>25600</v>
      </c>
      <c r="AS14" s="284">
        <f>'C завтраками| Bed and breakfast'!AS14</f>
        <v>25600</v>
      </c>
      <c r="AT14" s="284">
        <f>'C завтраками| Bed and breakfast'!AT14</f>
        <v>22400</v>
      </c>
      <c r="AU14" s="284">
        <f>'C завтраками| Bed and breakfast'!AU14</f>
        <v>24000</v>
      </c>
      <c r="AV14" s="284">
        <f>'C завтраками| Bed and breakfast'!AV14</f>
        <v>24000</v>
      </c>
      <c r="AW14" s="284">
        <f>'C завтраками| Bed and breakfast'!AW14</f>
        <v>25600</v>
      </c>
      <c r="AX14" s="284">
        <f>'C завтраками| Bed and breakfast'!AX14</f>
        <v>25600</v>
      </c>
      <c r="AY14" s="284">
        <f>'C завтраками| Bed and breakfast'!AY14</f>
        <v>25600</v>
      </c>
      <c r="AZ14" s="284">
        <f>'C завтраками| Bed and breakfast'!AZ14</f>
        <v>28800</v>
      </c>
      <c r="BA14" s="284">
        <f>'C завтраками| Bed and breakfast'!BA14</f>
        <v>28800</v>
      </c>
      <c r="BB14" s="284">
        <f>'C завтраками| Bed and breakfast'!BB14</f>
        <v>30400</v>
      </c>
      <c r="BC14" s="284">
        <f>'C завтраками| Bed and breakfast'!BC14</f>
        <v>30400</v>
      </c>
      <c r="BD14" s="284">
        <f>'C завтраками| Bed and breakfast'!BD14</f>
        <v>30400</v>
      </c>
      <c r="BE14" s="284">
        <f>'C завтраками| Bed and breakfast'!BE14</f>
        <v>27200</v>
      </c>
      <c r="BF14" s="284">
        <f>'C завтраками| Bed and breakfast'!BF14</f>
        <v>43700</v>
      </c>
      <c r="BG14" s="284">
        <f>'C завтраками| Bed and breakfast'!BG14</f>
        <v>67200</v>
      </c>
      <c r="BH14" s="284">
        <f>'C завтраками| Bed and breakfast'!BH14</f>
        <v>89700</v>
      </c>
      <c r="BI14" s="284">
        <f>'C завтраками| Bed and breakfast'!BI14</f>
        <v>89700</v>
      </c>
      <c r="BJ14" s="284">
        <f>'C завтраками| Bed and breakfast'!BJ14</f>
        <v>84700</v>
      </c>
      <c r="BK14" s="284">
        <f>'C завтраками| Bed and breakfast'!BK14</f>
        <v>89700</v>
      </c>
      <c r="BL14" s="284">
        <f>'C завтраками| Bed and breakfast'!BL14</f>
        <v>84700</v>
      </c>
      <c r="BM14" s="284">
        <f>'C завтраками| Bed and breakfast'!BM14</f>
        <v>71200</v>
      </c>
      <c r="BN14" s="284">
        <f>'C завтраками| Bed and breakfast'!BN14</f>
        <v>71200</v>
      </c>
      <c r="BO14" s="284">
        <f>'C завтраками| Bed and breakfast'!BO14</f>
        <v>71200</v>
      </c>
      <c r="BP14" s="284">
        <f>'C завтраками| Bed and breakfast'!BP14</f>
        <v>63200</v>
      </c>
      <c r="BQ14" s="284">
        <f>'C завтраками| Bed and breakfast'!BQ14</f>
        <v>45800</v>
      </c>
      <c r="BR14" s="284">
        <f>'C завтраками| Bed and breakfast'!BR14</f>
        <v>40800</v>
      </c>
      <c r="BS14" s="284">
        <f>'C завтраками| Bed and breakfast'!BS14</f>
        <v>38800</v>
      </c>
      <c r="BT14" s="284">
        <f>'C завтраками| Bed and breakfast'!BT14</f>
        <v>38800</v>
      </c>
      <c r="BU14" s="284">
        <f>'C завтраками| Bed and breakfast'!BU14</f>
        <v>38800</v>
      </c>
      <c r="BV14" s="284">
        <f>'C завтраками| Bed and breakfast'!BV14</f>
        <v>40800</v>
      </c>
      <c r="BW14" s="284">
        <f>'C завтраками| Bed and breakfast'!BW14</f>
        <v>40800</v>
      </c>
      <c r="BX14" s="284">
        <f>'C завтраками| Bed and breakfast'!BX14</f>
        <v>40800</v>
      </c>
      <c r="BY14" s="284">
        <f>'C завтраками| Bed and breakfast'!BY14</f>
        <v>38800</v>
      </c>
      <c r="BZ14" s="284">
        <f>'C завтраками| Bed and breakfast'!BZ14</f>
        <v>38800</v>
      </c>
      <c r="CA14" s="284">
        <f>'C завтраками| Bed and breakfast'!CA14</f>
        <v>38800</v>
      </c>
      <c r="CB14" s="284">
        <f>'C завтраками| Bed and breakfast'!CB14</f>
        <v>38800</v>
      </c>
      <c r="CC14" s="284">
        <f>'C завтраками| Bed and breakfast'!CC14</f>
        <v>38800</v>
      </c>
      <c r="CD14" s="284">
        <f>'C завтраками| Bed and breakfast'!CD14</f>
        <v>38800</v>
      </c>
      <c r="CE14" s="284">
        <f>'C завтраками| Bed and breakfast'!CE14</f>
        <v>38800</v>
      </c>
      <c r="CF14" s="284">
        <f>'C завтраками| Bed and breakfast'!CF14</f>
        <v>40800</v>
      </c>
      <c r="CG14" s="284">
        <f>'C завтраками| Bed and breakfast'!CG14</f>
        <v>40800</v>
      </c>
      <c r="CH14" s="284">
        <f>'C завтраками| Bed and breakfast'!CH14</f>
        <v>43300</v>
      </c>
      <c r="CI14" s="284">
        <f>'C завтраками| Bed and breakfast'!CI14</f>
        <v>43300</v>
      </c>
      <c r="CJ14" s="284">
        <f>'C завтраками| Bed and breakfast'!CJ14</f>
        <v>43300</v>
      </c>
      <c r="CK14" s="284">
        <f>'C завтраками| Bed and breakfast'!CK14</f>
        <v>43300</v>
      </c>
      <c r="CL14" s="284">
        <f>'C завтраками| Bed and breakfast'!CL14</f>
        <v>43300</v>
      </c>
      <c r="CM14" s="284">
        <f>'C завтраками| Bed and breakfast'!CM14</f>
        <v>43300</v>
      </c>
      <c r="CN14" s="284">
        <f>'C завтраками| Bed and breakfast'!CN14</f>
        <v>46300</v>
      </c>
      <c r="CO14" s="284">
        <f>'C завтраками| Bed and breakfast'!CO14</f>
        <v>44300</v>
      </c>
      <c r="CP14" s="284">
        <f>'C завтраками| Bed and breakfast'!CP14</f>
        <v>44300</v>
      </c>
      <c r="CQ14" s="284">
        <f>'C завтраками| Bed and breakfast'!CQ14</f>
        <v>44300</v>
      </c>
      <c r="CR14" s="284">
        <f>'C завтраками| Bed and breakfast'!CR14</f>
        <v>44300</v>
      </c>
      <c r="CS14" s="284">
        <f>'C завтраками| Bed and breakfast'!CS14</f>
        <v>48300</v>
      </c>
      <c r="CT14" s="284">
        <f>'C завтраками| Bed and breakfast'!CT14</f>
        <v>48300</v>
      </c>
      <c r="CU14" s="284">
        <f>'C завтраками| Bed and breakfast'!CU14</f>
        <v>44300</v>
      </c>
      <c r="CV14" s="284">
        <f>'C завтраками| Bed and breakfast'!CV14</f>
        <v>46300</v>
      </c>
      <c r="CW14" s="284">
        <f>'C завтраками| Bed and breakfast'!CW14</f>
        <v>44300</v>
      </c>
      <c r="CX14" s="284">
        <f>'C завтраками| Bed and breakfast'!CX14</f>
        <v>44300</v>
      </c>
      <c r="CY14" s="284">
        <f>'C завтраками| Bed and breakfast'!CY14</f>
        <v>44300</v>
      </c>
      <c r="CZ14" s="284">
        <f>'C завтраками| Bed and breakfast'!CZ14</f>
        <v>48300</v>
      </c>
      <c r="DA14" s="284">
        <f>'C завтраками| Bed and breakfast'!DA14</f>
        <v>48300</v>
      </c>
      <c r="DB14" s="284">
        <f>'C завтраками| Bed and breakfast'!DB14</f>
        <v>53300</v>
      </c>
      <c r="DC14" s="284">
        <f>'C завтраками| Bed and breakfast'!DC14</f>
        <v>53300</v>
      </c>
      <c r="DD14" s="284">
        <f>'C завтраками| Bed and breakfast'!DD14</f>
        <v>53300</v>
      </c>
      <c r="DE14" s="284">
        <f>'C завтраками| Bed and breakfast'!DE14</f>
        <v>53300</v>
      </c>
      <c r="DF14" s="284">
        <f>'C завтраками| Bed and breakfast'!DF14</f>
        <v>53300</v>
      </c>
      <c r="DG14" s="284">
        <f>'C завтраками| Bed and breakfast'!DG14</f>
        <v>59300</v>
      </c>
      <c r="DH14" s="284">
        <f>'C завтраками| Bed and breakfast'!DH14</f>
        <v>59300</v>
      </c>
      <c r="DI14" s="284">
        <f>'C завтраками| Bed and breakfast'!DI14</f>
        <v>56300</v>
      </c>
      <c r="DJ14" s="284">
        <f>'C завтраками| Bed and breakfast'!DJ14</f>
        <v>59300</v>
      </c>
      <c r="DK14" s="284">
        <f>'C завтраками| Bed and breakfast'!DK14</f>
        <v>56300</v>
      </c>
      <c r="DL14" s="284">
        <f>'C завтраками| Bed and breakfast'!DL14</f>
        <v>59300</v>
      </c>
      <c r="DM14" s="284">
        <f>'C завтраками| Bed and breakfast'!DM14</f>
        <v>56300</v>
      </c>
      <c r="DN14" s="284">
        <f>'C завтраками| Bed and breakfast'!DN14</f>
        <v>56300</v>
      </c>
      <c r="DO14" s="284">
        <f>'C завтраками| Bed and breakfast'!DO14</f>
        <v>50800</v>
      </c>
      <c r="DP14" s="284">
        <f>'C завтраками| Bed and breakfast'!DP14</f>
        <v>44300</v>
      </c>
      <c r="DQ14" s="284">
        <f>'C завтраками| Bed and breakfast'!DQ14</f>
        <v>44300</v>
      </c>
      <c r="DR14" s="284">
        <f>'C завтраками| Bed and breakfast'!DR14</f>
        <v>44300</v>
      </c>
      <c r="DS14" s="284">
        <f>'C завтраками| Bed and breakfast'!DS14</f>
        <v>42300</v>
      </c>
      <c r="DT14" s="284">
        <f>'C завтраками| Bed and breakfast'!DT14</f>
        <v>39300</v>
      </c>
      <c r="DU14" s="284">
        <f>'C завтраками| Bed and breakfast'!DU14</f>
        <v>40800</v>
      </c>
      <c r="DV14" s="284">
        <f>'C завтраками| Bed and breakfast'!DV14</f>
        <v>40800</v>
      </c>
      <c r="DW14" s="284">
        <f>'C завтраками| Bed and breakfast'!DW14</f>
        <v>40800</v>
      </c>
      <c r="DX14" s="284">
        <f>'C завтраками| Bed and breakfast'!DX14</f>
        <v>34800</v>
      </c>
      <c r="DY14" s="284">
        <f>'C завтраками| Bed and breakfast'!DY14</f>
        <v>34800</v>
      </c>
      <c r="DZ14" s="284">
        <f>'C завтраками| Bed and breakfast'!DZ14</f>
        <v>34800</v>
      </c>
      <c r="EA14" s="284">
        <f>'C завтраками| Bed and breakfast'!EA14</f>
        <v>34800</v>
      </c>
      <c r="EB14" s="284">
        <f>'C завтраками| Bed and breakfast'!EB14</f>
        <v>34800</v>
      </c>
      <c r="EC14" s="284">
        <f>'C завтраками| Bed and breakfast'!EC14</f>
        <v>34800</v>
      </c>
      <c r="ED14" s="284">
        <f>'C завтраками| Bed and breakfast'!ED14</f>
        <v>34800</v>
      </c>
      <c r="EE14" s="284">
        <f>'C завтраками| Bed and breakfast'!EE14</f>
        <v>34800</v>
      </c>
      <c r="EF14" s="284">
        <f>'C завтраками| Bed and breakfast'!EF14</f>
        <v>34800</v>
      </c>
      <c r="EG14" s="284">
        <f>'C завтраками| Bed and breakfast'!EG14</f>
        <v>34800</v>
      </c>
      <c r="EH14" s="284">
        <f>'C завтраками| Bed and breakfast'!EH14</f>
        <v>34800</v>
      </c>
      <c r="EI14" s="284">
        <f>'C завтраками| Bed and breakfast'!EI14</f>
        <v>34800</v>
      </c>
      <c r="EJ14" s="284">
        <f>'C завтраками| Bed and breakfast'!EJ14</f>
        <v>34800</v>
      </c>
      <c r="EK14" s="284">
        <f>'C завтраками| Bed and breakfast'!EK14</f>
        <v>33300</v>
      </c>
      <c r="EL14" s="284">
        <f>'C завтраками| Bed and breakfast'!EL14</f>
        <v>33300</v>
      </c>
      <c r="EM14" s="284">
        <f>'C завтраками| Bed and breakfast'!EM14</f>
        <v>33300</v>
      </c>
      <c r="EN14" s="284">
        <f>'C завтраками| Bed and breakfast'!EN14</f>
        <v>33300</v>
      </c>
      <c r="EO14" s="284">
        <f>'C завтраками| Bed and breakfast'!EO14</f>
        <v>33300</v>
      </c>
      <c r="EP14" s="284">
        <f>'C завтраками| Bed and breakfast'!EP14</f>
        <v>33300</v>
      </c>
      <c r="EQ14" s="284">
        <f>'C завтраками| Bed and breakfast'!EQ14</f>
        <v>33300</v>
      </c>
      <c r="ER14" s="284">
        <f>'C завтраками| Bed and breakfast'!ER14</f>
        <v>33300</v>
      </c>
      <c r="ES14" s="284">
        <f>'C завтраками| Bed and breakfast'!ES14</f>
        <v>33300</v>
      </c>
      <c r="ET14" s="284">
        <f>'C завтраками| Bed and breakfast'!ET14</f>
        <v>33300</v>
      </c>
    </row>
    <row r="15" spans="1:150" s="202" customFormat="1" ht="10.35" customHeight="1" x14ac:dyDescent="0.2">
      <c r="A15" s="86" t="s">
        <v>136</v>
      </c>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row>
    <row r="16" spans="1:150" s="202" customFormat="1" ht="10.35" customHeight="1" x14ac:dyDescent="0.2">
      <c r="A16" s="87">
        <v>1</v>
      </c>
      <c r="B16" s="284">
        <f>'C завтраками| Bed and breakfast'!B16</f>
        <v>30700</v>
      </c>
      <c r="C16" s="284">
        <f>'C завтраками| Bed and breakfast'!C16</f>
        <v>30700</v>
      </c>
      <c r="D16" s="284">
        <f>'C завтраками| Bed and breakfast'!D16</f>
        <v>30700</v>
      </c>
      <c r="E16" s="284">
        <f>'C завтраками| Bed and breakfast'!E16</f>
        <v>28300</v>
      </c>
      <c r="F16" s="284">
        <f>'C завтраками| Bed and breakfast'!F16</f>
        <v>24000</v>
      </c>
      <c r="G16" s="284">
        <f>'C завтраками| Bed and breakfast'!G16</f>
        <v>24700</v>
      </c>
      <c r="H16" s="284">
        <f>'C завтраками| Bed and breakfast'!H16</f>
        <v>24000</v>
      </c>
      <c r="I16" s="284">
        <f>'C завтраками| Bed and breakfast'!I16</f>
        <v>25900</v>
      </c>
      <c r="J16" s="284">
        <f>'C завтраками| Bed and breakfast'!J16</f>
        <v>25900</v>
      </c>
      <c r="K16" s="284">
        <f>'C завтраками| Bed and breakfast'!K16</f>
        <v>22600</v>
      </c>
      <c r="L16" s="284">
        <f>'C завтраками| Bed and breakfast'!L16</f>
        <v>22600</v>
      </c>
      <c r="M16" s="284">
        <f>'C завтраками| Bed and breakfast'!M16</f>
        <v>22600</v>
      </c>
      <c r="N16" s="284">
        <f>'C завтраками| Bed and breakfast'!N16</f>
        <v>23300</v>
      </c>
      <c r="O16" s="284">
        <f>'C завтраками| Bed and breakfast'!O16</f>
        <v>22600</v>
      </c>
      <c r="P16" s="284">
        <f>'C завтраками| Bed and breakfast'!P16</f>
        <v>23300</v>
      </c>
      <c r="Q16" s="284">
        <f>'C завтраками| Bed and breakfast'!Q16</f>
        <v>23300</v>
      </c>
      <c r="R16" s="284">
        <f>'C завтраками| Bed and breakfast'!R16</f>
        <v>24000</v>
      </c>
      <c r="S16" s="284">
        <f>'C завтраками| Bed and breakfast'!S16</f>
        <v>24700</v>
      </c>
      <c r="T16" s="284">
        <f>'C завтраками| Bed and breakfast'!T16</f>
        <v>24700</v>
      </c>
      <c r="U16" s="284">
        <f>'C завтраками| Bed and breakfast'!U16</f>
        <v>25900</v>
      </c>
      <c r="V16" s="284">
        <f>'C завтраками| Bed and breakfast'!V16</f>
        <v>25900</v>
      </c>
      <c r="W16" s="284">
        <f>'C завтраками| Bed and breakfast'!W16</f>
        <v>24000</v>
      </c>
      <c r="X16" s="284">
        <f>'C завтраками| Bed and breakfast'!X16</f>
        <v>24000</v>
      </c>
      <c r="Y16" s="284">
        <f>'C завтраками| Bed and breakfast'!Y16</f>
        <v>22600</v>
      </c>
      <c r="Z16" s="284">
        <f>'C завтраками| Bed and breakfast'!Z16</f>
        <v>22600</v>
      </c>
      <c r="AA16" s="284">
        <f>'C завтраками| Bed and breakfast'!AA16</f>
        <v>22600</v>
      </c>
      <c r="AB16" s="284">
        <f>'C завтраками| Bed and breakfast'!AB16</f>
        <v>22600</v>
      </c>
      <c r="AC16" s="284">
        <f>'C завтраками| Bed and breakfast'!AC16</f>
        <v>22600</v>
      </c>
      <c r="AD16" s="284">
        <f>'C завтраками| Bed and breakfast'!AD16</f>
        <v>23300</v>
      </c>
      <c r="AE16" s="284">
        <f>'C завтраками| Bed and breakfast'!AE16</f>
        <v>23300</v>
      </c>
      <c r="AF16" s="284">
        <f>'C завтраками| Bed and breakfast'!AF16</f>
        <v>22600</v>
      </c>
      <c r="AG16" s="284">
        <f>'C завтраками| Bed and breakfast'!AG16</f>
        <v>24600</v>
      </c>
      <c r="AH16" s="284">
        <f>'C завтраками| Bed and breakfast'!AH16</f>
        <v>24600</v>
      </c>
      <c r="AI16" s="284">
        <f>'C завтраками| Bed and breakfast'!AI16</f>
        <v>24600</v>
      </c>
      <c r="AJ16" s="284">
        <f>'C завтраками| Bed and breakfast'!AJ16</f>
        <v>24600</v>
      </c>
      <c r="AK16" s="284">
        <f>'C завтраками| Bed and breakfast'!AK16</f>
        <v>24600</v>
      </c>
      <c r="AL16" s="284">
        <f>'C завтраками| Bed and breakfast'!AL16</f>
        <v>24600</v>
      </c>
      <c r="AM16" s="284">
        <f>'C завтраками| Bed and breakfast'!AM16</f>
        <v>22800</v>
      </c>
      <c r="AN16" s="284">
        <f>'C завтраками| Bed and breakfast'!AN16</f>
        <v>22800</v>
      </c>
      <c r="AO16" s="284">
        <f>'C завтраками| Bed and breakfast'!AO16</f>
        <v>22800</v>
      </c>
      <c r="AP16" s="284">
        <f>'C завтраками| Bed and breakfast'!AP16</f>
        <v>22800</v>
      </c>
      <c r="AQ16" s="284">
        <f>'C завтраками| Bed and breakfast'!AQ16</f>
        <v>27100</v>
      </c>
      <c r="AR16" s="284">
        <f>'C завтраками| Bed and breakfast'!AR16</f>
        <v>28700</v>
      </c>
      <c r="AS16" s="284">
        <f>'C завтраками| Bed and breakfast'!AS16</f>
        <v>28700</v>
      </c>
      <c r="AT16" s="284">
        <f>'C завтраками| Bed and breakfast'!AT16</f>
        <v>25500</v>
      </c>
      <c r="AU16" s="284">
        <f>'C завтраками| Bed and breakfast'!AU16</f>
        <v>27100</v>
      </c>
      <c r="AV16" s="284">
        <f>'C завтраками| Bed and breakfast'!AV16</f>
        <v>27100</v>
      </c>
      <c r="AW16" s="284">
        <f>'C завтраками| Bed and breakfast'!AW16</f>
        <v>28700</v>
      </c>
      <c r="AX16" s="284">
        <f>'C завтраками| Bed and breakfast'!AX16</f>
        <v>28700</v>
      </c>
      <c r="AY16" s="284">
        <f>'C завтраками| Bed and breakfast'!AY16</f>
        <v>28700</v>
      </c>
      <c r="AZ16" s="284">
        <f>'C завтраками| Bed and breakfast'!AZ16</f>
        <v>31900</v>
      </c>
      <c r="BA16" s="284">
        <f>'C завтраками| Bed and breakfast'!BA16</f>
        <v>31900</v>
      </c>
      <c r="BB16" s="284">
        <f>'C завтраками| Bed and breakfast'!BB16</f>
        <v>33500</v>
      </c>
      <c r="BC16" s="284">
        <f>'C завтраками| Bed and breakfast'!BC16</f>
        <v>33500</v>
      </c>
      <c r="BD16" s="284">
        <f>'C завтраками| Bed and breakfast'!BD16</f>
        <v>33500</v>
      </c>
      <c r="BE16" s="284">
        <f>'C завтраками| Bed and breakfast'!BE16</f>
        <v>30300</v>
      </c>
      <c r="BF16" s="284">
        <f>'C завтраками| Bed and breakfast'!BF16</f>
        <v>49850</v>
      </c>
      <c r="BG16" s="284">
        <f>'C завтраками| Bed and breakfast'!BG16</f>
        <v>73350</v>
      </c>
      <c r="BH16" s="284">
        <f>'C завтраками| Bed and breakfast'!BH16</f>
        <v>95850</v>
      </c>
      <c r="BI16" s="284">
        <f>'C завтраками| Bed and breakfast'!BI16</f>
        <v>95850</v>
      </c>
      <c r="BJ16" s="284">
        <f>'C завтраками| Bed and breakfast'!BJ16</f>
        <v>90850</v>
      </c>
      <c r="BK16" s="284">
        <f>'C завтраками| Bed and breakfast'!BK16</f>
        <v>95850</v>
      </c>
      <c r="BL16" s="284">
        <f>'C завтраками| Bed and breakfast'!BL16</f>
        <v>90850</v>
      </c>
      <c r="BM16" s="284">
        <f>'C завтраками| Bed and breakfast'!BM16</f>
        <v>77350</v>
      </c>
      <c r="BN16" s="284">
        <f>'C завтраками| Bed and breakfast'!BN16</f>
        <v>77350</v>
      </c>
      <c r="BO16" s="284">
        <f>'C завтраками| Bed and breakfast'!BO16</f>
        <v>77350</v>
      </c>
      <c r="BP16" s="284">
        <f>'C завтраками| Bed and breakfast'!BP16</f>
        <v>69350</v>
      </c>
      <c r="BQ16" s="284">
        <f>'C завтраками| Bed and breakfast'!BQ16</f>
        <v>49150</v>
      </c>
      <c r="BR16" s="284">
        <f>'C завтраками| Bed and breakfast'!BR16</f>
        <v>44150</v>
      </c>
      <c r="BS16" s="284">
        <f>'C завтраками| Bed and breakfast'!BS16</f>
        <v>42150</v>
      </c>
      <c r="BT16" s="284">
        <f>'C завтраками| Bed and breakfast'!BT16</f>
        <v>42150</v>
      </c>
      <c r="BU16" s="284">
        <f>'C завтраками| Bed and breakfast'!BU16</f>
        <v>42150</v>
      </c>
      <c r="BV16" s="284">
        <f>'C завтраками| Bed and breakfast'!BV16</f>
        <v>44150</v>
      </c>
      <c r="BW16" s="284">
        <f>'C завтраками| Bed and breakfast'!BW16</f>
        <v>44150</v>
      </c>
      <c r="BX16" s="284">
        <f>'C завтраками| Bed and breakfast'!BX16</f>
        <v>44150</v>
      </c>
      <c r="BY16" s="284">
        <f>'C завтраками| Bed and breakfast'!BY16</f>
        <v>42150</v>
      </c>
      <c r="BZ16" s="284">
        <f>'C завтраками| Bed and breakfast'!BZ16</f>
        <v>42150</v>
      </c>
      <c r="CA16" s="284">
        <f>'C завтраками| Bed and breakfast'!CA16</f>
        <v>42150</v>
      </c>
      <c r="CB16" s="284">
        <f>'C завтраками| Bed and breakfast'!CB16</f>
        <v>42150</v>
      </c>
      <c r="CC16" s="284">
        <f>'C завтраками| Bed and breakfast'!CC16</f>
        <v>42150</v>
      </c>
      <c r="CD16" s="284">
        <f>'C завтраками| Bed and breakfast'!CD16</f>
        <v>42150</v>
      </c>
      <c r="CE16" s="284">
        <f>'C завтраками| Bed and breakfast'!CE16</f>
        <v>42150</v>
      </c>
      <c r="CF16" s="284">
        <f>'C завтраками| Bed and breakfast'!CF16</f>
        <v>44150</v>
      </c>
      <c r="CG16" s="284">
        <f>'C завтраками| Bed and breakfast'!CG16</f>
        <v>44150</v>
      </c>
      <c r="CH16" s="284">
        <f>'C завтраками| Bed and breakfast'!CH16</f>
        <v>46650</v>
      </c>
      <c r="CI16" s="284">
        <f>'C завтраками| Bed and breakfast'!CI16</f>
        <v>46650</v>
      </c>
      <c r="CJ16" s="284">
        <f>'C завтраками| Bed and breakfast'!CJ16</f>
        <v>46650</v>
      </c>
      <c r="CK16" s="284">
        <f>'C завтраками| Bed and breakfast'!CK16</f>
        <v>46650</v>
      </c>
      <c r="CL16" s="284">
        <f>'C завтраками| Bed and breakfast'!CL16</f>
        <v>46650</v>
      </c>
      <c r="CM16" s="284">
        <f>'C завтраками| Bed and breakfast'!CM16</f>
        <v>46650</v>
      </c>
      <c r="CN16" s="284">
        <f>'C завтраками| Bed and breakfast'!CN16</f>
        <v>52650</v>
      </c>
      <c r="CO16" s="284">
        <f>'C завтраками| Bed and breakfast'!CO16</f>
        <v>50650</v>
      </c>
      <c r="CP16" s="284">
        <f>'C завтраками| Bed and breakfast'!CP16</f>
        <v>50650</v>
      </c>
      <c r="CQ16" s="284">
        <f>'C завтраками| Bed and breakfast'!CQ16</f>
        <v>50650</v>
      </c>
      <c r="CR16" s="284">
        <f>'C завтраками| Bed and breakfast'!CR16</f>
        <v>50650</v>
      </c>
      <c r="CS16" s="284">
        <f>'C завтраками| Bed and breakfast'!CS16</f>
        <v>54650</v>
      </c>
      <c r="CT16" s="284">
        <f>'C завтраками| Bed and breakfast'!CT16</f>
        <v>54650</v>
      </c>
      <c r="CU16" s="284">
        <f>'C завтраками| Bed and breakfast'!CU16</f>
        <v>50650</v>
      </c>
      <c r="CV16" s="284">
        <f>'C завтраками| Bed and breakfast'!CV16</f>
        <v>52650</v>
      </c>
      <c r="CW16" s="284">
        <f>'C завтраками| Bed and breakfast'!CW16</f>
        <v>50650</v>
      </c>
      <c r="CX16" s="284">
        <f>'C завтраками| Bed and breakfast'!CX16</f>
        <v>50650</v>
      </c>
      <c r="CY16" s="284">
        <f>'C завтраками| Bed and breakfast'!CY16</f>
        <v>50650</v>
      </c>
      <c r="CZ16" s="284">
        <f>'C завтраками| Bed and breakfast'!CZ16</f>
        <v>54650</v>
      </c>
      <c r="DA16" s="284">
        <f>'C завтраками| Bed and breakfast'!DA16</f>
        <v>54650</v>
      </c>
      <c r="DB16" s="284">
        <f>'C завтраками| Bed and breakfast'!DB16</f>
        <v>59650</v>
      </c>
      <c r="DC16" s="284">
        <f>'C завтраками| Bed and breakfast'!DC16</f>
        <v>59650</v>
      </c>
      <c r="DD16" s="284">
        <f>'C завтраками| Bed and breakfast'!DD16</f>
        <v>59650</v>
      </c>
      <c r="DE16" s="284">
        <f>'C завтраками| Bed and breakfast'!DE16</f>
        <v>59650</v>
      </c>
      <c r="DF16" s="284">
        <f>'C завтраками| Bed and breakfast'!DF16</f>
        <v>59650</v>
      </c>
      <c r="DG16" s="284">
        <f>'C завтраками| Bed and breakfast'!DG16</f>
        <v>65650</v>
      </c>
      <c r="DH16" s="284">
        <f>'C завтраками| Bed and breakfast'!DH16</f>
        <v>65650</v>
      </c>
      <c r="DI16" s="284">
        <f>'C завтраками| Bed and breakfast'!DI16</f>
        <v>62650</v>
      </c>
      <c r="DJ16" s="284">
        <f>'C завтраками| Bed and breakfast'!DJ16</f>
        <v>65650</v>
      </c>
      <c r="DK16" s="284">
        <f>'C завтраками| Bed and breakfast'!DK16</f>
        <v>62650</v>
      </c>
      <c r="DL16" s="284">
        <f>'C завтраками| Bed and breakfast'!DL16</f>
        <v>65650</v>
      </c>
      <c r="DM16" s="284">
        <f>'C завтраками| Bed and breakfast'!DM16</f>
        <v>62650</v>
      </c>
      <c r="DN16" s="284">
        <f>'C завтраками| Bed and breakfast'!DN16</f>
        <v>62650</v>
      </c>
      <c r="DO16" s="284">
        <f>'C завтраками| Bed and breakfast'!DO16</f>
        <v>57150</v>
      </c>
      <c r="DP16" s="284">
        <f>'C завтраками| Bed and breakfast'!DP16</f>
        <v>50650</v>
      </c>
      <c r="DQ16" s="284">
        <f>'C завтраками| Bed and breakfast'!DQ16</f>
        <v>50650</v>
      </c>
      <c r="DR16" s="284">
        <f>'C завтраками| Bed and breakfast'!DR16</f>
        <v>50650</v>
      </c>
      <c r="DS16" s="284">
        <f>'C завтраками| Bed and breakfast'!DS16</f>
        <v>48650</v>
      </c>
      <c r="DT16" s="284">
        <f>'C завтраками| Bed and breakfast'!DT16</f>
        <v>45650</v>
      </c>
      <c r="DU16" s="284">
        <f>'C завтраками| Bed and breakfast'!DU16</f>
        <v>47150</v>
      </c>
      <c r="DV16" s="284">
        <f>'C завтраками| Bed and breakfast'!DV16</f>
        <v>47150</v>
      </c>
      <c r="DW16" s="284">
        <f>'C завтраками| Bed and breakfast'!DW16</f>
        <v>47150</v>
      </c>
      <c r="DX16" s="284">
        <f>'C завтраками| Bed and breakfast'!DX16</f>
        <v>38150</v>
      </c>
      <c r="DY16" s="284">
        <f>'C завтраками| Bed and breakfast'!DY16</f>
        <v>38150</v>
      </c>
      <c r="DZ16" s="284">
        <f>'C завтраками| Bed and breakfast'!DZ16</f>
        <v>38150</v>
      </c>
      <c r="EA16" s="284">
        <f>'C завтраками| Bed and breakfast'!EA16</f>
        <v>38150</v>
      </c>
      <c r="EB16" s="284">
        <f>'C завтраками| Bed and breakfast'!EB16</f>
        <v>38150</v>
      </c>
      <c r="EC16" s="284">
        <f>'C завтраками| Bed and breakfast'!EC16</f>
        <v>38150</v>
      </c>
      <c r="ED16" s="284">
        <f>'C завтраками| Bed and breakfast'!ED16</f>
        <v>38150</v>
      </c>
      <c r="EE16" s="284">
        <f>'C завтраками| Bed and breakfast'!EE16</f>
        <v>38150</v>
      </c>
      <c r="EF16" s="284">
        <f>'C завтраками| Bed and breakfast'!EF16</f>
        <v>38150</v>
      </c>
      <c r="EG16" s="284">
        <f>'C завтраками| Bed and breakfast'!EG16</f>
        <v>38150</v>
      </c>
      <c r="EH16" s="284">
        <f>'C завтраками| Bed and breakfast'!EH16</f>
        <v>38150</v>
      </c>
      <c r="EI16" s="284">
        <f>'C завтраками| Bed and breakfast'!EI16</f>
        <v>38150</v>
      </c>
      <c r="EJ16" s="284">
        <f>'C завтраками| Bed and breakfast'!EJ16</f>
        <v>38150</v>
      </c>
      <c r="EK16" s="284">
        <f>'C завтраками| Bed and breakfast'!EK16</f>
        <v>36650</v>
      </c>
      <c r="EL16" s="284">
        <f>'C завтраками| Bed and breakfast'!EL16</f>
        <v>36650</v>
      </c>
      <c r="EM16" s="284">
        <f>'C завтраками| Bed and breakfast'!EM16</f>
        <v>36650</v>
      </c>
      <c r="EN16" s="284">
        <f>'C завтраками| Bed and breakfast'!EN16</f>
        <v>36650</v>
      </c>
      <c r="EO16" s="284">
        <f>'C завтраками| Bed and breakfast'!EO16</f>
        <v>36650</v>
      </c>
      <c r="EP16" s="284">
        <f>'C завтраками| Bed and breakfast'!EP16</f>
        <v>36650</v>
      </c>
      <c r="EQ16" s="284">
        <f>'C завтраками| Bed and breakfast'!EQ16</f>
        <v>36650</v>
      </c>
      <c r="ER16" s="284">
        <f>'C завтраками| Bed and breakfast'!ER16</f>
        <v>36650</v>
      </c>
      <c r="ES16" s="284">
        <f>'C завтраками| Bed and breakfast'!ES16</f>
        <v>36650</v>
      </c>
      <c r="ET16" s="284">
        <f>'C завтраками| Bed and breakfast'!ET16</f>
        <v>36650</v>
      </c>
    </row>
    <row r="17" spans="1:150" s="202" customFormat="1" ht="10.35" customHeight="1" x14ac:dyDescent="0.2">
      <c r="A17" s="87">
        <v>2</v>
      </c>
      <c r="B17" s="284">
        <f>'C завтраками| Bed and breakfast'!B17</f>
        <v>32600</v>
      </c>
      <c r="C17" s="284">
        <f>'C завтраками| Bed and breakfast'!C17</f>
        <v>32600</v>
      </c>
      <c r="D17" s="284">
        <f>'C завтраками| Bed and breakfast'!D17</f>
        <v>32600</v>
      </c>
      <c r="E17" s="284">
        <f>'C завтраками| Bed and breakfast'!E17</f>
        <v>30200</v>
      </c>
      <c r="F17" s="284">
        <f>'C завтраками| Bed and breakfast'!F17</f>
        <v>25900</v>
      </c>
      <c r="G17" s="284">
        <f>'C завтраками| Bed and breakfast'!G17</f>
        <v>26600</v>
      </c>
      <c r="H17" s="284">
        <f>'C завтраками| Bed and breakfast'!H17</f>
        <v>25900</v>
      </c>
      <c r="I17" s="284">
        <f>'C завтраками| Bed and breakfast'!I17</f>
        <v>27800</v>
      </c>
      <c r="J17" s="284">
        <f>'C завтраками| Bed and breakfast'!J17</f>
        <v>27800</v>
      </c>
      <c r="K17" s="284">
        <f>'C завтраками| Bed and breakfast'!K17</f>
        <v>24500</v>
      </c>
      <c r="L17" s="284">
        <f>'C завтраками| Bed and breakfast'!L17</f>
        <v>24500</v>
      </c>
      <c r="M17" s="284">
        <f>'C завтраками| Bed and breakfast'!M17</f>
        <v>24500</v>
      </c>
      <c r="N17" s="284">
        <f>'C завтраками| Bed and breakfast'!N17</f>
        <v>25200</v>
      </c>
      <c r="O17" s="284">
        <f>'C завтраками| Bed and breakfast'!O17</f>
        <v>24500</v>
      </c>
      <c r="P17" s="284">
        <f>'C завтраками| Bed and breakfast'!P17</f>
        <v>25200</v>
      </c>
      <c r="Q17" s="284">
        <f>'C завтраками| Bed and breakfast'!Q17</f>
        <v>25200</v>
      </c>
      <c r="R17" s="284">
        <f>'C завтраками| Bed and breakfast'!R17</f>
        <v>25900</v>
      </c>
      <c r="S17" s="284">
        <f>'C завтраками| Bed and breakfast'!S17</f>
        <v>26600</v>
      </c>
      <c r="T17" s="284">
        <f>'C завтраками| Bed and breakfast'!T17</f>
        <v>26600</v>
      </c>
      <c r="U17" s="284">
        <f>'C завтраками| Bed and breakfast'!U17</f>
        <v>27800</v>
      </c>
      <c r="V17" s="284">
        <f>'C завтраками| Bed and breakfast'!V17</f>
        <v>27800</v>
      </c>
      <c r="W17" s="284">
        <f>'C завтраками| Bed and breakfast'!W17</f>
        <v>25900</v>
      </c>
      <c r="X17" s="284">
        <f>'C завтраками| Bed and breakfast'!X17</f>
        <v>25900</v>
      </c>
      <c r="Y17" s="284">
        <f>'C завтраками| Bed and breakfast'!Y17</f>
        <v>24500</v>
      </c>
      <c r="Z17" s="284">
        <f>'C завтраками| Bed and breakfast'!Z17</f>
        <v>24500</v>
      </c>
      <c r="AA17" s="284">
        <f>'C завтраками| Bed and breakfast'!AA17</f>
        <v>24500</v>
      </c>
      <c r="AB17" s="284">
        <f>'C завтраками| Bed and breakfast'!AB17</f>
        <v>24500</v>
      </c>
      <c r="AC17" s="284">
        <f>'C завтраками| Bed and breakfast'!AC17</f>
        <v>24500</v>
      </c>
      <c r="AD17" s="284">
        <f>'C завтраками| Bed and breakfast'!AD17</f>
        <v>25200</v>
      </c>
      <c r="AE17" s="284">
        <f>'C завтраками| Bed and breakfast'!AE17</f>
        <v>25200</v>
      </c>
      <c r="AF17" s="284">
        <f>'C завтраками| Bed and breakfast'!AF17</f>
        <v>24500</v>
      </c>
      <c r="AG17" s="284">
        <f>'C завтраками| Bed and breakfast'!AG17</f>
        <v>26500</v>
      </c>
      <c r="AH17" s="284">
        <f>'C завтраками| Bed and breakfast'!AH17</f>
        <v>26500</v>
      </c>
      <c r="AI17" s="284">
        <f>'C завтраками| Bed and breakfast'!AI17</f>
        <v>26500</v>
      </c>
      <c r="AJ17" s="284">
        <f>'C завтраками| Bed and breakfast'!AJ17</f>
        <v>26500</v>
      </c>
      <c r="AK17" s="284">
        <f>'C завтраками| Bed and breakfast'!AK17</f>
        <v>26500</v>
      </c>
      <c r="AL17" s="284">
        <f>'C завтраками| Bed and breakfast'!AL17</f>
        <v>26500</v>
      </c>
      <c r="AM17" s="284">
        <f>'C завтраками| Bed and breakfast'!AM17</f>
        <v>24700</v>
      </c>
      <c r="AN17" s="284">
        <f>'C завтраками| Bed and breakfast'!AN17</f>
        <v>24700</v>
      </c>
      <c r="AO17" s="284">
        <f>'C завтраками| Bed and breakfast'!AO17</f>
        <v>24700</v>
      </c>
      <c r="AP17" s="284">
        <f>'C завтраками| Bed and breakfast'!AP17</f>
        <v>24700</v>
      </c>
      <c r="AQ17" s="284">
        <f>'C завтраками| Bed and breakfast'!AQ17</f>
        <v>29000</v>
      </c>
      <c r="AR17" s="284">
        <f>'C завтраками| Bed and breakfast'!AR17</f>
        <v>30600</v>
      </c>
      <c r="AS17" s="284">
        <f>'C завтраками| Bed and breakfast'!AS17</f>
        <v>30600</v>
      </c>
      <c r="AT17" s="284">
        <f>'C завтраками| Bed and breakfast'!AT17</f>
        <v>27400</v>
      </c>
      <c r="AU17" s="284">
        <f>'C завтраками| Bed and breakfast'!AU17</f>
        <v>29000</v>
      </c>
      <c r="AV17" s="284">
        <f>'C завтраками| Bed and breakfast'!AV17</f>
        <v>29000</v>
      </c>
      <c r="AW17" s="284">
        <f>'C завтраками| Bed and breakfast'!AW17</f>
        <v>30600</v>
      </c>
      <c r="AX17" s="284">
        <f>'C завтраками| Bed and breakfast'!AX17</f>
        <v>30600</v>
      </c>
      <c r="AY17" s="284">
        <f>'C завтраками| Bed and breakfast'!AY17</f>
        <v>30600</v>
      </c>
      <c r="AZ17" s="284">
        <f>'C завтраками| Bed and breakfast'!AZ17</f>
        <v>33800</v>
      </c>
      <c r="BA17" s="284">
        <f>'C завтраками| Bed and breakfast'!BA17</f>
        <v>33800</v>
      </c>
      <c r="BB17" s="284">
        <f>'C завтраками| Bed and breakfast'!BB17</f>
        <v>35400</v>
      </c>
      <c r="BC17" s="284">
        <f>'C завтраками| Bed and breakfast'!BC17</f>
        <v>35400</v>
      </c>
      <c r="BD17" s="284">
        <f>'C завтраками| Bed and breakfast'!BD17</f>
        <v>35400</v>
      </c>
      <c r="BE17" s="284">
        <f>'C завтраками| Bed and breakfast'!BE17</f>
        <v>32200</v>
      </c>
      <c r="BF17" s="284">
        <f>'C завтраками| Bed and breakfast'!BF17</f>
        <v>52700</v>
      </c>
      <c r="BG17" s="284">
        <f>'C завтраками| Bed and breakfast'!BG17</f>
        <v>76200</v>
      </c>
      <c r="BH17" s="284">
        <f>'C завтраками| Bed and breakfast'!BH17</f>
        <v>98700</v>
      </c>
      <c r="BI17" s="284">
        <f>'C завтраками| Bed and breakfast'!BI17</f>
        <v>98700</v>
      </c>
      <c r="BJ17" s="284">
        <f>'C завтраками| Bed and breakfast'!BJ17</f>
        <v>93700</v>
      </c>
      <c r="BK17" s="284">
        <f>'C завтраками| Bed and breakfast'!BK17</f>
        <v>98700</v>
      </c>
      <c r="BL17" s="284">
        <f>'C завтраками| Bed and breakfast'!BL17</f>
        <v>93700</v>
      </c>
      <c r="BM17" s="284">
        <f>'C завтраками| Bed and breakfast'!BM17</f>
        <v>80200</v>
      </c>
      <c r="BN17" s="284">
        <f>'C завтраками| Bed and breakfast'!BN17</f>
        <v>80200</v>
      </c>
      <c r="BO17" s="284">
        <f>'C завтраками| Bed and breakfast'!BO17</f>
        <v>80200</v>
      </c>
      <c r="BP17" s="284">
        <f>'C завтраками| Bed and breakfast'!BP17</f>
        <v>72200</v>
      </c>
      <c r="BQ17" s="284">
        <f>'C завтраками| Bed and breakfast'!BQ17</f>
        <v>51800</v>
      </c>
      <c r="BR17" s="284">
        <f>'C завтраками| Bed and breakfast'!BR17</f>
        <v>46800</v>
      </c>
      <c r="BS17" s="284">
        <f>'C завтраками| Bed and breakfast'!BS17</f>
        <v>44800</v>
      </c>
      <c r="BT17" s="284">
        <f>'C завтраками| Bed and breakfast'!BT17</f>
        <v>44800</v>
      </c>
      <c r="BU17" s="284">
        <f>'C завтраками| Bed and breakfast'!BU17</f>
        <v>44800</v>
      </c>
      <c r="BV17" s="284">
        <f>'C завтраками| Bed and breakfast'!BV17</f>
        <v>46800</v>
      </c>
      <c r="BW17" s="284">
        <f>'C завтраками| Bed and breakfast'!BW17</f>
        <v>46800</v>
      </c>
      <c r="BX17" s="284">
        <f>'C завтраками| Bed and breakfast'!BX17</f>
        <v>46800</v>
      </c>
      <c r="BY17" s="284">
        <f>'C завтраками| Bed and breakfast'!BY17</f>
        <v>44800</v>
      </c>
      <c r="BZ17" s="284">
        <f>'C завтраками| Bed and breakfast'!BZ17</f>
        <v>44800</v>
      </c>
      <c r="CA17" s="284">
        <f>'C завтраками| Bed and breakfast'!CA17</f>
        <v>44800</v>
      </c>
      <c r="CB17" s="284">
        <f>'C завтраками| Bed and breakfast'!CB17</f>
        <v>44800</v>
      </c>
      <c r="CC17" s="284">
        <f>'C завтраками| Bed and breakfast'!CC17</f>
        <v>44800</v>
      </c>
      <c r="CD17" s="284">
        <f>'C завтраками| Bed and breakfast'!CD17</f>
        <v>44800</v>
      </c>
      <c r="CE17" s="284">
        <f>'C завтраками| Bed and breakfast'!CE17</f>
        <v>44800</v>
      </c>
      <c r="CF17" s="284">
        <f>'C завтраками| Bed and breakfast'!CF17</f>
        <v>46800</v>
      </c>
      <c r="CG17" s="284">
        <f>'C завтраками| Bed and breakfast'!CG17</f>
        <v>46800</v>
      </c>
      <c r="CH17" s="284">
        <f>'C завтраками| Bed and breakfast'!CH17</f>
        <v>49300</v>
      </c>
      <c r="CI17" s="284">
        <f>'C завтраками| Bed and breakfast'!CI17</f>
        <v>49300</v>
      </c>
      <c r="CJ17" s="284">
        <f>'C завтраками| Bed and breakfast'!CJ17</f>
        <v>49300</v>
      </c>
      <c r="CK17" s="284">
        <f>'C завтраками| Bed and breakfast'!CK17</f>
        <v>49300</v>
      </c>
      <c r="CL17" s="284">
        <f>'C завтраками| Bed and breakfast'!CL17</f>
        <v>49300</v>
      </c>
      <c r="CM17" s="284">
        <f>'C завтраками| Bed and breakfast'!CM17</f>
        <v>49300</v>
      </c>
      <c r="CN17" s="284">
        <f>'C завтраками| Bed and breakfast'!CN17</f>
        <v>55300</v>
      </c>
      <c r="CO17" s="284">
        <f>'C завтраками| Bed and breakfast'!CO17</f>
        <v>53300</v>
      </c>
      <c r="CP17" s="284">
        <f>'C завтраками| Bed and breakfast'!CP17</f>
        <v>53300</v>
      </c>
      <c r="CQ17" s="284">
        <f>'C завтраками| Bed and breakfast'!CQ17</f>
        <v>53300</v>
      </c>
      <c r="CR17" s="284">
        <f>'C завтраками| Bed and breakfast'!CR17</f>
        <v>53300</v>
      </c>
      <c r="CS17" s="284">
        <f>'C завтраками| Bed and breakfast'!CS17</f>
        <v>57300</v>
      </c>
      <c r="CT17" s="284">
        <f>'C завтраками| Bed and breakfast'!CT17</f>
        <v>57300</v>
      </c>
      <c r="CU17" s="284">
        <f>'C завтраками| Bed and breakfast'!CU17</f>
        <v>53300</v>
      </c>
      <c r="CV17" s="284">
        <f>'C завтраками| Bed and breakfast'!CV17</f>
        <v>55300</v>
      </c>
      <c r="CW17" s="284">
        <f>'C завтраками| Bed and breakfast'!CW17</f>
        <v>53300</v>
      </c>
      <c r="CX17" s="284">
        <f>'C завтраками| Bed and breakfast'!CX17</f>
        <v>53300</v>
      </c>
      <c r="CY17" s="284">
        <f>'C завтраками| Bed and breakfast'!CY17</f>
        <v>53300</v>
      </c>
      <c r="CZ17" s="284">
        <f>'C завтраками| Bed and breakfast'!CZ17</f>
        <v>57300</v>
      </c>
      <c r="DA17" s="284">
        <f>'C завтраками| Bed and breakfast'!DA17</f>
        <v>57300</v>
      </c>
      <c r="DB17" s="284">
        <f>'C завтраками| Bed and breakfast'!DB17</f>
        <v>62300</v>
      </c>
      <c r="DC17" s="284">
        <f>'C завтраками| Bed and breakfast'!DC17</f>
        <v>62300</v>
      </c>
      <c r="DD17" s="284">
        <f>'C завтраками| Bed and breakfast'!DD17</f>
        <v>62300</v>
      </c>
      <c r="DE17" s="284">
        <f>'C завтраками| Bed and breakfast'!DE17</f>
        <v>62300</v>
      </c>
      <c r="DF17" s="284">
        <f>'C завтраками| Bed and breakfast'!DF17</f>
        <v>62300</v>
      </c>
      <c r="DG17" s="284">
        <f>'C завтраками| Bed and breakfast'!DG17</f>
        <v>68300</v>
      </c>
      <c r="DH17" s="284">
        <f>'C завтраками| Bed and breakfast'!DH17</f>
        <v>68300</v>
      </c>
      <c r="DI17" s="284">
        <f>'C завтраками| Bed and breakfast'!DI17</f>
        <v>65300</v>
      </c>
      <c r="DJ17" s="284">
        <f>'C завтраками| Bed and breakfast'!DJ17</f>
        <v>68300</v>
      </c>
      <c r="DK17" s="284">
        <f>'C завтраками| Bed and breakfast'!DK17</f>
        <v>65300</v>
      </c>
      <c r="DL17" s="284">
        <f>'C завтраками| Bed and breakfast'!DL17</f>
        <v>68300</v>
      </c>
      <c r="DM17" s="284">
        <f>'C завтраками| Bed and breakfast'!DM17</f>
        <v>65300</v>
      </c>
      <c r="DN17" s="284">
        <f>'C завтраками| Bed and breakfast'!DN17</f>
        <v>65300</v>
      </c>
      <c r="DO17" s="284">
        <f>'C завтраками| Bed and breakfast'!DO17</f>
        <v>59800</v>
      </c>
      <c r="DP17" s="284">
        <f>'C завтраками| Bed and breakfast'!DP17</f>
        <v>53300</v>
      </c>
      <c r="DQ17" s="284">
        <f>'C завтраками| Bed and breakfast'!DQ17</f>
        <v>53300</v>
      </c>
      <c r="DR17" s="284">
        <f>'C завтраками| Bed and breakfast'!DR17</f>
        <v>53300</v>
      </c>
      <c r="DS17" s="284">
        <f>'C завтраками| Bed and breakfast'!DS17</f>
        <v>51300</v>
      </c>
      <c r="DT17" s="284">
        <f>'C завтраками| Bed and breakfast'!DT17</f>
        <v>48300</v>
      </c>
      <c r="DU17" s="284">
        <f>'C завтраками| Bed and breakfast'!DU17</f>
        <v>49800</v>
      </c>
      <c r="DV17" s="284">
        <f>'C завтраками| Bed and breakfast'!DV17</f>
        <v>49800</v>
      </c>
      <c r="DW17" s="284">
        <f>'C завтраками| Bed and breakfast'!DW17</f>
        <v>49800</v>
      </c>
      <c r="DX17" s="284">
        <f>'C завтраками| Bed and breakfast'!DX17</f>
        <v>40800</v>
      </c>
      <c r="DY17" s="284">
        <f>'C завтраками| Bed and breakfast'!DY17</f>
        <v>40800</v>
      </c>
      <c r="DZ17" s="284">
        <f>'C завтраками| Bed and breakfast'!DZ17</f>
        <v>40800</v>
      </c>
      <c r="EA17" s="284">
        <f>'C завтраками| Bed and breakfast'!EA17</f>
        <v>40800</v>
      </c>
      <c r="EB17" s="284">
        <f>'C завтраками| Bed and breakfast'!EB17</f>
        <v>40800</v>
      </c>
      <c r="EC17" s="284">
        <f>'C завтраками| Bed and breakfast'!EC17</f>
        <v>40800</v>
      </c>
      <c r="ED17" s="284">
        <f>'C завтраками| Bed and breakfast'!ED17</f>
        <v>40800</v>
      </c>
      <c r="EE17" s="284">
        <f>'C завтраками| Bed and breakfast'!EE17</f>
        <v>40800</v>
      </c>
      <c r="EF17" s="284">
        <f>'C завтраками| Bed and breakfast'!EF17</f>
        <v>40800</v>
      </c>
      <c r="EG17" s="284">
        <f>'C завтраками| Bed and breakfast'!EG17</f>
        <v>40800</v>
      </c>
      <c r="EH17" s="284">
        <f>'C завтраками| Bed and breakfast'!EH17</f>
        <v>40800</v>
      </c>
      <c r="EI17" s="284">
        <f>'C завтраками| Bed and breakfast'!EI17</f>
        <v>40800</v>
      </c>
      <c r="EJ17" s="284">
        <f>'C завтраками| Bed and breakfast'!EJ17</f>
        <v>40800</v>
      </c>
      <c r="EK17" s="284">
        <f>'C завтраками| Bed and breakfast'!EK17</f>
        <v>39300</v>
      </c>
      <c r="EL17" s="284">
        <f>'C завтраками| Bed and breakfast'!EL17</f>
        <v>39300</v>
      </c>
      <c r="EM17" s="284">
        <f>'C завтраками| Bed and breakfast'!EM17</f>
        <v>39300</v>
      </c>
      <c r="EN17" s="284">
        <f>'C завтраками| Bed and breakfast'!EN17</f>
        <v>39300</v>
      </c>
      <c r="EO17" s="284">
        <f>'C завтраками| Bed and breakfast'!EO17</f>
        <v>39300</v>
      </c>
      <c r="EP17" s="284">
        <f>'C завтраками| Bed and breakfast'!EP17</f>
        <v>39300</v>
      </c>
      <c r="EQ17" s="284">
        <f>'C завтраками| Bed and breakfast'!EQ17</f>
        <v>39300</v>
      </c>
      <c r="ER17" s="284">
        <f>'C завтраками| Bed and breakfast'!ER17</f>
        <v>39300</v>
      </c>
      <c r="ES17" s="284">
        <f>'C завтраками| Bed and breakfast'!ES17</f>
        <v>39300</v>
      </c>
      <c r="ET17" s="284">
        <f>'C завтраками| Bed and breakfast'!ET17</f>
        <v>39300</v>
      </c>
    </row>
    <row r="18" spans="1:150" s="202" customFormat="1" ht="10.35" customHeight="1" x14ac:dyDescent="0.2">
      <c r="A18" s="86" t="s">
        <v>138</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row>
    <row r="19" spans="1:150" s="202" customFormat="1" ht="10.35" customHeight="1" x14ac:dyDescent="0.2">
      <c r="A19" s="87" t="s">
        <v>78</v>
      </c>
      <c r="B19" s="284">
        <f>'C завтраками| Bed and breakfast'!B19</f>
        <v>53600</v>
      </c>
      <c r="C19" s="284">
        <f>'C завтраками| Bed and breakfast'!C19</f>
        <v>53600</v>
      </c>
      <c r="D19" s="284">
        <f>'C завтраками| Bed and breakfast'!D19</f>
        <v>53600</v>
      </c>
      <c r="E19" s="284">
        <f>'C завтраками| Bed and breakfast'!E19</f>
        <v>51200</v>
      </c>
      <c r="F19" s="284">
        <f>'C завтраками| Bed and breakfast'!F19</f>
        <v>46900</v>
      </c>
      <c r="G19" s="284">
        <f>'C завтраками| Bed and breakfast'!G19</f>
        <v>47600</v>
      </c>
      <c r="H19" s="284">
        <f>'C завтраками| Bed and breakfast'!H19</f>
        <v>46900</v>
      </c>
      <c r="I19" s="284">
        <f>'C завтраками| Bed and breakfast'!I19</f>
        <v>48800</v>
      </c>
      <c r="J19" s="284">
        <f>'C завтраками| Bed and breakfast'!J19</f>
        <v>48800</v>
      </c>
      <c r="K19" s="284">
        <f>'C завтраками| Bed and breakfast'!K19</f>
        <v>45500</v>
      </c>
      <c r="L19" s="284">
        <f>'C завтраками| Bed and breakfast'!L19</f>
        <v>45500</v>
      </c>
      <c r="M19" s="284">
        <f>'C завтраками| Bed and breakfast'!M19</f>
        <v>45500</v>
      </c>
      <c r="N19" s="284">
        <f>'C завтраками| Bed and breakfast'!N19</f>
        <v>46200</v>
      </c>
      <c r="O19" s="284">
        <f>'C завтраками| Bed and breakfast'!O19</f>
        <v>45500</v>
      </c>
      <c r="P19" s="284">
        <f>'C завтраками| Bed and breakfast'!P19</f>
        <v>46200</v>
      </c>
      <c r="Q19" s="284">
        <f>'C завтраками| Bed and breakfast'!Q19</f>
        <v>46200</v>
      </c>
      <c r="R19" s="284">
        <f>'C завтраками| Bed and breakfast'!R19</f>
        <v>46900</v>
      </c>
      <c r="S19" s="284">
        <f>'C завтраками| Bed and breakfast'!S19</f>
        <v>47600</v>
      </c>
      <c r="T19" s="284">
        <f>'C завтраками| Bed and breakfast'!T19</f>
        <v>47600</v>
      </c>
      <c r="U19" s="284">
        <f>'C завтраками| Bed and breakfast'!U19</f>
        <v>48800</v>
      </c>
      <c r="V19" s="284">
        <f>'C завтраками| Bed and breakfast'!V19</f>
        <v>48800</v>
      </c>
      <c r="W19" s="284">
        <f>'C завтраками| Bed and breakfast'!W19</f>
        <v>46900</v>
      </c>
      <c r="X19" s="284">
        <f>'C завтраками| Bed and breakfast'!X19</f>
        <v>46900</v>
      </c>
      <c r="Y19" s="284">
        <f>'C завтраками| Bed and breakfast'!Y19</f>
        <v>45500</v>
      </c>
      <c r="Z19" s="284">
        <f>'C завтраками| Bed and breakfast'!Z19</f>
        <v>45500</v>
      </c>
      <c r="AA19" s="284">
        <f>'C завтраками| Bed and breakfast'!AA19</f>
        <v>45500</v>
      </c>
      <c r="AB19" s="284">
        <f>'C завтраками| Bed and breakfast'!AB19</f>
        <v>45500</v>
      </c>
      <c r="AC19" s="284">
        <f>'C завтраками| Bed and breakfast'!AC19</f>
        <v>45500</v>
      </c>
      <c r="AD19" s="284">
        <f>'C завтраками| Bed and breakfast'!AD19</f>
        <v>46200</v>
      </c>
      <c r="AE19" s="284">
        <f>'C завтраками| Bed and breakfast'!AE19</f>
        <v>46200</v>
      </c>
      <c r="AF19" s="284">
        <f>'C завтраками| Bed and breakfast'!AF19</f>
        <v>45500</v>
      </c>
      <c r="AG19" s="284">
        <f>'C завтраками| Bed and breakfast'!AG19</f>
        <v>57500</v>
      </c>
      <c r="AH19" s="284">
        <f>'C завтраками| Bed and breakfast'!AH19</f>
        <v>57500</v>
      </c>
      <c r="AI19" s="284">
        <f>'C завтраками| Bed and breakfast'!AI19</f>
        <v>57500</v>
      </c>
      <c r="AJ19" s="284">
        <f>'C завтраками| Bed and breakfast'!AJ19</f>
        <v>57500</v>
      </c>
      <c r="AK19" s="284">
        <f>'C завтраками| Bed and breakfast'!AK19</f>
        <v>57500</v>
      </c>
      <c r="AL19" s="284">
        <f>'C завтраками| Bed and breakfast'!AL19</f>
        <v>57500</v>
      </c>
      <c r="AM19" s="284">
        <f>'C завтраками| Bed and breakfast'!AM19</f>
        <v>55700</v>
      </c>
      <c r="AN19" s="284">
        <f>'C завтраками| Bed and breakfast'!AN19</f>
        <v>55700</v>
      </c>
      <c r="AO19" s="284">
        <f>'C завтраками| Bed and breakfast'!AO19</f>
        <v>55700</v>
      </c>
      <c r="AP19" s="284">
        <f>'C завтраками| Bed and breakfast'!AP19</f>
        <v>55700</v>
      </c>
      <c r="AQ19" s="284">
        <f>'C завтраками| Bed and breakfast'!AQ19</f>
        <v>60000</v>
      </c>
      <c r="AR19" s="284">
        <f>'C завтраками| Bed and breakfast'!AR19</f>
        <v>61600</v>
      </c>
      <c r="AS19" s="284">
        <f>'C завтраками| Bed and breakfast'!AS19</f>
        <v>61600</v>
      </c>
      <c r="AT19" s="284">
        <f>'C завтраками| Bed and breakfast'!AT19</f>
        <v>58400</v>
      </c>
      <c r="AU19" s="284">
        <f>'C завтраками| Bed and breakfast'!AU19</f>
        <v>60000</v>
      </c>
      <c r="AV19" s="284">
        <f>'C завтраками| Bed and breakfast'!AV19</f>
        <v>60000</v>
      </c>
      <c r="AW19" s="284">
        <f>'C завтраками| Bed and breakfast'!AW19</f>
        <v>61600</v>
      </c>
      <c r="AX19" s="284">
        <f>'C завтраками| Bed and breakfast'!AX19</f>
        <v>61600</v>
      </c>
      <c r="AY19" s="284">
        <f>'C завтраками| Bed and breakfast'!AY19</f>
        <v>61600</v>
      </c>
      <c r="AZ19" s="284">
        <f>'C завтраками| Bed and breakfast'!AZ19</f>
        <v>64800</v>
      </c>
      <c r="BA19" s="284">
        <f>'C завтраками| Bed and breakfast'!BA19</f>
        <v>64800</v>
      </c>
      <c r="BB19" s="284">
        <f>'C завтраками| Bed and breakfast'!BB19</f>
        <v>66400</v>
      </c>
      <c r="BC19" s="284">
        <f>'C завтраками| Bed and breakfast'!BC19</f>
        <v>66400</v>
      </c>
      <c r="BD19" s="284">
        <f>'C завтраками| Bed and breakfast'!BD19</f>
        <v>66400</v>
      </c>
      <c r="BE19" s="284">
        <f>'C завтраками| Bed and breakfast'!BE19</f>
        <v>63200</v>
      </c>
      <c r="BF19" s="284">
        <f>'C завтраками| Bed and breakfast'!BF19</f>
        <v>97700</v>
      </c>
      <c r="BG19" s="284">
        <f>'C завтраками| Bed and breakfast'!BG19</f>
        <v>121200</v>
      </c>
      <c r="BH19" s="284">
        <f>'C завтраками| Bed and breakfast'!BH19</f>
        <v>143700</v>
      </c>
      <c r="BI19" s="284">
        <f>'C завтраками| Bed and breakfast'!BI19</f>
        <v>143700</v>
      </c>
      <c r="BJ19" s="284">
        <f>'C завтраками| Bed and breakfast'!BJ19</f>
        <v>138700</v>
      </c>
      <c r="BK19" s="284">
        <f>'C завтраками| Bed and breakfast'!BK19</f>
        <v>143700</v>
      </c>
      <c r="BL19" s="284">
        <f>'C завтраками| Bed and breakfast'!BL19</f>
        <v>138700</v>
      </c>
      <c r="BM19" s="284">
        <f>'C завтраками| Bed and breakfast'!BM19</f>
        <v>125200</v>
      </c>
      <c r="BN19" s="284">
        <f>'C завтраками| Bed and breakfast'!BN19</f>
        <v>125200</v>
      </c>
      <c r="BO19" s="284">
        <f>'C завтраками| Bed and breakfast'!BO19</f>
        <v>125200</v>
      </c>
      <c r="BP19" s="284">
        <f>'C завтраками| Bed and breakfast'!BP19</f>
        <v>117200</v>
      </c>
      <c r="BQ19" s="284">
        <f>'C завтраками| Bed and breakfast'!BQ19</f>
        <v>76800</v>
      </c>
      <c r="BR19" s="284">
        <f>'C завтраками| Bed and breakfast'!BR19</f>
        <v>71800</v>
      </c>
      <c r="BS19" s="284">
        <f>'C завтраками| Bed and breakfast'!BS19</f>
        <v>69800</v>
      </c>
      <c r="BT19" s="284">
        <f>'C завтраками| Bed and breakfast'!BT19</f>
        <v>69800</v>
      </c>
      <c r="BU19" s="284">
        <f>'C завтраками| Bed and breakfast'!BU19</f>
        <v>69800</v>
      </c>
      <c r="BV19" s="284">
        <f>'C завтраками| Bed and breakfast'!BV19</f>
        <v>71800</v>
      </c>
      <c r="BW19" s="284">
        <f>'C завтраками| Bed and breakfast'!BW19</f>
        <v>71800</v>
      </c>
      <c r="BX19" s="284">
        <f>'C завтраками| Bed and breakfast'!BX19</f>
        <v>71800</v>
      </c>
      <c r="BY19" s="284">
        <f>'C завтраками| Bed and breakfast'!BY19</f>
        <v>69800</v>
      </c>
      <c r="BZ19" s="284">
        <f>'C завтраками| Bed and breakfast'!BZ19</f>
        <v>69800</v>
      </c>
      <c r="CA19" s="284">
        <f>'C завтраками| Bed and breakfast'!CA19</f>
        <v>69800</v>
      </c>
      <c r="CB19" s="284">
        <f>'C завтраками| Bed and breakfast'!CB19</f>
        <v>69800</v>
      </c>
      <c r="CC19" s="284">
        <f>'C завтраками| Bed and breakfast'!CC19</f>
        <v>69800</v>
      </c>
      <c r="CD19" s="284">
        <f>'C завтраками| Bed and breakfast'!CD19</f>
        <v>69800</v>
      </c>
      <c r="CE19" s="284">
        <f>'C завтраками| Bed and breakfast'!CE19</f>
        <v>69800</v>
      </c>
      <c r="CF19" s="284">
        <f>'C завтраками| Bed and breakfast'!CF19</f>
        <v>71800</v>
      </c>
      <c r="CG19" s="284">
        <f>'C завтраками| Bed and breakfast'!CG19</f>
        <v>71800</v>
      </c>
      <c r="CH19" s="284">
        <f>'C завтраками| Bed and breakfast'!CH19</f>
        <v>74300</v>
      </c>
      <c r="CI19" s="284">
        <f>'C завтраками| Bed and breakfast'!CI19</f>
        <v>74300</v>
      </c>
      <c r="CJ19" s="284">
        <f>'C завтраками| Bed and breakfast'!CJ19</f>
        <v>74300</v>
      </c>
      <c r="CK19" s="284">
        <f>'C завтраками| Bed and breakfast'!CK19</f>
        <v>74300</v>
      </c>
      <c r="CL19" s="284">
        <f>'C завтраками| Bed and breakfast'!CL19</f>
        <v>74300</v>
      </c>
      <c r="CM19" s="284">
        <f>'C завтраками| Bed and breakfast'!CM19</f>
        <v>74300</v>
      </c>
      <c r="CN19" s="284">
        <f>'C завтраками| Bed and breakfast'!CN19</f>
        <v>80300</v>
      </c>
      <c r="CO19" s="284">
        <f>'C завтраками| Bed and breakfast'!CO19</f>
        <v>78300</v>
      </c>
      <c r="CP19" s="284">
        <f>'C завтраками| Bed and breakfast'!CP19</f>
        <v>78300</v>
      </c>
      <c r="CQ19" s="284">
        <f>'C завтраками| Bed and breakfast'!CQ19</f>
        <v>78300</v>
      </c>
      <c r="CR19" s="284">
        <f>'C завтраками| Bed and breakfast'!CR19</f>
        <v>78300</v>
      </c>
      <c r="CS19" s="284">
        <f>'C завтраками| Bed and breakfast'!CS19</f>
        <v>82300</v>
      </c>
      <c r="CT19" s="284">
        <f>'C завтраками| Bed and breakfast'!CT19</f>
        <v>82300</v>
      </c>
      <c r="CU19" s="284">
        <f>'C завтраками| Bed and breakfast'!CU19</f>
        <v>78300</v>
      </c>
      <c r="CV19" s="284">
        <f>'C завтраками| Bed and breakfast'!CV19</f>
        <v>80300</v>
      </c>
      <c r="CW19" s="284">
        <f>'C завтраками| Bed and breakfast'!CW19</f>
        <v>78300</v>
      </c>
      <c r="CX19" s="284">
        <f>'C завтраками| Bed and breakfast'!CX19</f>
        <v>78300</v>
      </c>
      <c r="CY19" s="284">
        <f>'C завтраками| Bed and breakfast'!CY19</f>
        <v>78300</v>
      </c>
      <c r="CZ19" s="284">
        <f>'C завтраками| Bed and breakfast'!CZ19</f>
        <v>82300</v>
      </c>
      <c r="DA19" s="284">
        <f>'C завтраками| Bed and breakfast'!DA19</f>
        <v>82300</v>
      </c>
      <c r="DB19" s="284">
        <f>'C завтраками| Bed and breakfast'!DB19</f>
        <v>87300</v>
      </c>
      <c r="DC19" s="284">
        <f>'C завтраками| Bed and breakfast'!DC19</f>
        <v>87300</v>
      </c>
      <c r="DD19" s="284">
        <f>'C завтраками| Bed and breakfast'!DD19</f>
        <v>87300</v>
      </c>
      <c r="DE19" s="284">
        <f>'C завтраками| Bed and breakfast'!DE19</f>
        <v>87300</v>
      </c>
      <c r="DF19" s="284">
        <f>'C завтраками| Bed and breakfast'!DF19</f>
        <v>87300</v>
      </c>
      <c r="DG19" s="284">
        <f>'C завтраками| Bed and breakfast'!DG19</f>
        <v>93300</v>
      </c>
      <c r="DH19" s="284">
        <f>'C завтраками| Bed and breakfast'!DH19</f>
        <v>93300</v>
      </c>
      <c r="DI19" s="284">
        <f>'C завтраками| Bed and breakfast'!DI19</f>
        <v>90300</v>
      </c>
      <c r="DJ19" s="284">
        <f>'C завтраками| Bed and breakfast'!DJ19</f>
        <v>93300</v>
      </c>
      <c r="DK19" s="284">
        <f>'C завтраками| Bed and breakfast'!DK19</f>
        <v>90300</v>
      </c>
      <c r="DL19" s="284">
        <f>'C завтраками| Bed and breakfast'!DL19</f>
        <v>93300</v>
      </c>
      <c r="DM19" s="284">
        <f>'C завтраками| Bed and breakfast'!DM19</f>
        <v>90300</v>
      </c>
      <c r="DN19" s="284">
        <f>'C завтраками| Bed and breakfast'!DN19</f>
        <v>90300</v>
      </c>
      <c r="DO19" s="284">
        <f>'C завтраками| Bed and breakfast'!DO19</f>
        <v>84800</v>
      </c>
      <c r="DP19" s="284">
        <f>'C завтраками| Bed and breakfast'!DP19</f>
        <v>78300</v>
      </c>
      <c r="DQ19" s="284">
        <f>'C завтраками| Bed and breakfast'!DQ19</f>
        <v>78300</v>
      </c>
      <c r="DR19" s="284">
        <f>'C завтраками| Bed and breakfast'!DR19</f>
        <v>78300</v>
      </c>
      <c r="DS19" s="284">
        <f>'C завтраками| Bed and breakfast'!DS19</f>
        <v>76300</v>
      </c>
      <c r="DT19" s="284">
        <f>'C завтраками| Bed and breakfast'!DT19</f>
        <v>73300</v>
      </c>
      <c r="DU19" s="284">
        <f>'C завтраками| Bed and breakfast'!DU19</f>
        <v>74800</v>
      </c>
      <c r="DV19" s="284">
        <f>'C завтраками| Bed and breakfast'!DV19</f>
        <v>74800</v>
      </c>
      <c r="DW19" s="284">
        <f>'C завтраками| Bed and breakfast'!DW19</f>
        <v>74800</v>
      </c>
      <c r="DX19" s="284">
        <f>'C завтраками| Bed and breakfast'!DX19</f>
        <v>65800</v>
      </c>
      <c r="DY19" s="284">
        <f>'C завтраками| Bed and breakfast'!DY19</f>
        <v>65800</v>
      </c>
      <c r="DZ19" s="284">
        <f>'C завтраками| Bed and breakfast'!DZ19</f>
        <v>65800</v>
      </c>
      <c r="EA19" s="284">
        <f>'C завтраками| Bed and breakfast'!EA19</f>
        <v>65800</v>
      </c>
      <c r="EB19" s="284">
        <f>'C завтраками| Bed and breakfast'!EB19</f>
        <v>65800</v>
      </c>
      <c r="EC19" s="284">
        <f>'C завтраками| Bed and breakfast'!EC19</f>
        <v>65800</v>
      </c>
      <c r="ED19" s="284">
        <f>'C завтраками| Bed and breakfast'!ED19</f>
        <v>65800</v>
      </c>
      <c r="EE19" s="284">
        <f>'C завтраками| Bed and breakfast'!EE19</f>
        <v>65800</v>
      </c>
      <c r="EF19" s="284">
        <f>'C завтраками| Bed and breakfast'!EF19</f>
        <v>65800</v>
      </c>
      <c r="EG19" s="284">
        <f>'C завтраками| Bed and breakfast'!EG19</f>
        <v>65800</v>
      </c>
      <c r="EH19" s="284">
        <f>'C завтраками| Bed and breakfast'!EH19</f>
        <v>65800</v>
      </c>
      <c r="EI19" s="284">
        <f>'C завтраками| Bed and breakfast'!EI19</f>
        <v>65800</v>
      </c>
      <c r="EJ19" s="284">
        <f>'C завтраками| Bed and breakfast'!EJ19</f>
        <v>65800</v>
      </c>
      <c r="EK19" s="284">
        <f>'C завтраками| Bed and breakfast'!EK19</f>
        <v>64300</v>
      </c>
      <c r="EL19" s="284">
        <f>'C завтраками| Bed and breakfast'!EL19</f>
        <v>64300</v>
      </c>
      <c r="EM19" s="284">
        <f>'C завтраками| Bed and breakfast'!EM19</f>
        <v>64300</v>
      </c>
      <c r="EN19" s="284">
        <f>'C завтраками| Bed and breakfast'!EN19</f>
        <v>64300</v>
      </c>
      <c r="EO19" s="284">
        <f>'C завтраками| Bed and breakfast'!EO19</f>
        <v>64300</v>
      </c>
      <c r="EP19" s="284">
        <f>'C завтраками| Bed and breakfast'!EP19</f>
        <v>64300</v>
      </c>
      <c r="EQ19" s="284">
        <f>'C завтраками| Bed and breakfast'!EQ19</f>
        <v>64300</v>
      </c>
      <c r="ER19" s="284">
        <f>'C завтраками| Bed and breakfast'!ER19</f>
        <v>64300</v>
      </c>
      <c r="ES19" s="284">
        <f>'C завтраками| Bed and breakfast'!ES19</f>
        <v>64300</v>
      </c>
      <c r="ET19" s="284">
        <f>'C завтраками| Bed and breakfast'!ET19</f>
        <v>64300</v>
      </c>
    </row>
    <row r="20" spans="1:150" s="202" customFormat="1" ht="10.35" customHeight="1" x14ac:dyDescent="0.2">
      <c r="A20" s="86" t="s">
        <v>137</v>
      </c>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row>
    <row r="21" spans="1:150" s="202" customFormat="1" ht="9.6" customHeight="1" x14ac:dyDescent="0.2">
      <c r="A21" s="87" t="s">
        <v>67</v>
      </c>
      <c r="B21" s="284">
        <f>'C завтраками| Bed and breakfast'!B21</f>
        <v>73600</v>
      </c>
      <c r="C21" s="284">
        <f>'C завтраками| Bed and breakfast'!C21</f>
        <v>73600</v>
      </c>
      <c r="D21" s="284">
        <f>'C завтраками| Bed and breakfast'!D21</f>
        <v>73600</v>
      </c>
      <c r="E21" s="284">
        <f>'C завтраками| Bed and breakfast'!E21</f>
        <v>71200</v>
      </c>
      <c r="F21" s="284">
        <f>'C завтраками| Bed and breakfast'!F21</f>
        <v>66900</v>
      </c>
      <c r="G21" s="284">
        <f>'C завтраками| Bed and breakfast'!G21</f>
        <v>67600</v>
      </c>
      <c r="H21" s="284">
        <f>'C завтраками| Bed and breakfast'!H21</f>
        <v>66900</v>
      </c>
      <c r="I21" s="284">
        <f>'C завтраками| Bed and breakfast'!I21</f>
        <v>68800</v>
      </c>
      <c r="J21" s="284">
        <f>'C завтраками| Bed and breakfast'!J21</f>
        <v>68800</v>
      </c>
      <c r="K21" s="284">
        <f>'C завтраками| Bed and breakfast'!K21</f>
        <v>65500</v>
      </c>
      <c r="L21" s="284">
        <f>'C завтраками| Bed and breakfast'!L21</f>
        <v>65500</v>
      </c>
      <c r="M21" s="284">
        <f>'C завтраками| Bed and breakfast'!M21</f>
        <v>65500</v>
      </c>
      <c r="N21" s="284">
        <f>'C завтраками| Bed and breakfast'!N21</f>
        <v>66200</v>
      </c>
      <c r="O21" s="284">
        <f>'C завтраками| Bed and breakfast'!O21</f>
        <v>65500</v>
      </c>
      <c r="P21" s="284">
        <f>'C завтраками| Bed and breakfast'!P21</f>
        <v>66200</v>
      </c>
      <c r="Q21" s="284">
        <f>'C завтраками| Bed and breakfast'!Q21</f>
        <v>66200</v>
      </c>
      <c r="R21" s="284">
        <f>'C завтраками| Bed and breakfast'!R21</f>
        <v>66900</v>
      </c>
      <c r="S21" s="284">
        <f>'C завтраками| Bed and breakfast'!S21</f>
        <v>67600</v>
      </c>
      <c r="T21" s="284">
        <f>'C завтраками| Bed and breakfast'!T21</f>
        <v>67600</v>
      </c>
      <c r="U21" s="284">
        <f>'C завтраками| Bed and breakfast'!U21</f>
        <v>68800</v>
      </c>
      <c r="V21" s="284">
        <f>'C завтраками| Bed and breakfast'!V21</f>
        <v>68800</v>
      </c>
      <c r="W21" s="284">
        <f>'C завтраками| Bed and breakfast'!W21</f>
        <v>66900</v>
      </c>
      <c r="X21" s="284">
        <f>'C завтраками| Bed and breakfast'!X21</f>
        <v>66900</v>
      </c>
      <c r="Y21" s="284">
        <f>'C завтраками| Bed and breakfast'!Y21</f>
        <v>65500</v>
      </c>
      <c r="Z21" s="284">
        <f>'C завтраками| Bed and breakfast'!Z21</f>
        <v>65500</v>
      </c>
      <c r="AA21" s="284">
        <f>'C завтраками| Bed and breakfast'!AA21</f>
        <v>65500</v>
      </c>
      <c r="AB21" s="284">
        <f>'C завтраками| Bed and breakfast'!AB21</f>
        <v>65500</v>
      </c>
      <c r="AC21" s="284">
        <f>'C завтраками| Bed and breakfast'!AC21</f>
        <v>65500</v>
      </c>
      <c r="AD21" s="284">
        <f>'C завтраками| Bed and breakfast'!AD21</f>
        <v>66200</v>
      </c>
      <c r="AE21" s="284">
        <f>'C завтраками| Bed and breakfast'!AE21</f>
        <v>66200</v>
      </c>
      <c r="AF21" s="284">
        <f>'C завтраками| Bed and breakfast'!AF21</f>
        <v>65500</v>
      </c>
      <c r="AG21" s="284">
        <f>'C завтраками| Bed and breakfast'!AG21</f>
        <v>82500</v>
      </c>
      <c r="AH21" s="284">
        <f>'C завтраками| Bed and breakfast'!AH21</f>
        <v>82500</v>
      </c>
      <c r="AI21" s="284">
        <f>'C завтраками| Bed and breakfast'!AI21</f>
        <v>82500</v>
      </c>
      <c r="AJ21" s="284">
        <f>'C завтраками| Bed and breakfast'!AJ21</f>
        <v>82500</v>
      </c>
      <c r="AK21" s="284">
        <f>'C завтраками| Bed and breakfast'!AK21</f>
        <v>82500</v>
      </c>
      <c r="AL21" s="284">
        <f>'C завтраками| Bed and breakfast'!AL21</f>
        <v>82500</v>
      </c>
      <c r="AM21" s="284">
        <f>'C завтраками| Bed and breakfast'!AM21</f>
        <v>80700</v>
      </c>
      <c r="AN21" s="284">
        <f>'C завтраками| Bed and breakfast'!AN21</f>
        <v>80700</v>
      </c>
      <c r="AO21" s="284">
        <f>'C завтраками| Bed and breakfast'!AO21</f>
        <v>80700</v>
      </c>
      <c r="AP21" s="284">
        <f>'C завтраками| Bed and breakfast'!AP21</f>
        <v>80700</v>
      </c>
      <c r="AQ21" s="284">
        <f>'C завтраками| Bed and breakfast'!AQ21</f>
        <v>85000</v>
      </c>
      <c r="AR21" s="284">
        <f>'C завтраками| Bed and breakfast'!AR21</f>
        <v>86600</v>
      </c>
      <c r="AS21" s="284">
        <f>'C завтраками| Bed and breakfast'!AS21</f>
        <v>86600</v>
      </c>
      <c r="AT21" s="284">
        <f>'C завтраками| Bed and breakfast'!AT21</f>
        <v>83400</v>
      </c>
      <c r="AU21" s="284">
        <f>'C завтраками| Bed and breakfast'!AU21</f>
        <v>85000</v>
      </c>
      <c r="AV21" s="284">
        <f>'C завтраками| Bed and breakfast'!AV21</f>
        <v>85000</v>
      </c>
      <c r="AW21" s="284">
        <f>'C завтраками| Bed and breakfast'!AW21</f>
        <v>86600</v>
      </c>
      <c r="AX21" s="284">
        <f>'C завтраками| Bed and breakfast'!AX21</f>
        <v>86600</v>
      </c>
      <c r="AY21" s="284">
        <f>'C завтраками| Bed and breakfast'!AY21</f>
        <v>86600</v>
      </c>
      <c r="AZ21" s="284">
        <f>'C завтраками| Bed and breakfast'!AZ21</f>
        <v>89800</v>
      </c>
      <c r="BA21" s="284">
        <f>'C завтраками| Bed and breakfast'!BA21</f>
        <v>89800</v>
      </c>
      <c r="BB21" s="284">
        <f>'C завтраками| Bed and breakfast'!BB21</f>
        <v>91400</v>
      </c>
      <c r="BC21" s="284">
        <f>'C завтраками| Bed and breakfast'!BC21</f>
        <v>91400</v>
      </c>
      <c r="BD21" s="284">
        <f>'C завтраками| Bed and breakfast'!BD21</f>
        <v>91400</v>
      </c>
      <c r="BE21" s="284">
        <f>'C завтраками| Bed and breakfast'!BE21</f>
        <v>88200</v>
      </c>
      <c r="BF21" s="284">
        <f>'C завтраками| Bed and breakfast'!BF21</f>
        <v>147700</v>
      </c>
      <c r="BG21" s="284">
        <f>'C завтраками| Bed and breakfast'!BG21</f>
        <v>171200</v>
      </c>
      <c r="BH21" s="284">
        <f>'C завтраками| Bed and breakfast'!BH21</f>
        <v>193700</v>
      </c>
      <c r="BI21" s="284">
        <f>'C завтраками| Bed and breakfast'!BI21</f>
        <v>193700</v>
      </c>
      <c r="BJ21" s="284">
        <f>'C завтраками| Bed and breakfast'!BJ21</f>
        <v>188700</v>
      </c>
      <c r="BK21" s="284">
        <f>'C завтраками| Bed and breakfast'!BK21</f>
        <v>193700</v>
      </c>
      <c r="BL21" s="284">
        <f>'C завтраками| Bed and breakfast'!BL21</f>
        <v>188700</v>
      </c>
      <c r="BM21" s="284">
        <f>'C завтраками| Bed and breakfast'!BM21</f>
        <v>175200</v>
      </c>
      <c r="BN21" s="284">
        <f>'C завтраками| Bed and breakfast'!BN21</f>
        <v>175200</v>
      </c>
      <c r="BO21" s="284">
        <f>'C завтраками| Bed and breakfast'!BO21</f>
        <v>175200</v>
      </c>
      <c r="BP21" s="284">
        <f>'C завтраками| Bed and breakfast'!BP21</f>
        <v>167200</v>
      </c>
      <c r="BQ21" s="284">
        <f>'C завтраками| Bed and breakfast'!BQ21</f>
        <v>106800</v>
      </c>
      <c r="BR21" s="284">
        <f>'C завтраками| Bed and breakfast'!BR21</f>
        <v>101800</v>
      </c>
      <c r="BS21" s="284">
        <f>'C завтраками| Bed and breakfast'!BS21</f>
        <v>99800</v>
      </c>
      <c r="BT21" s="284">
        <f>'C завтраками| Bed and breakfast'!BT21</f>
        <v>99800</v>
      </c>
      <c r="BU21" s="284">
        <f>'C завтраками| Bed and breakfast'!BU21</f>
        <v>99800</v>
      </c>
      <c r="BV21" s="284">
        <f>'C завтраками| Bed and breakfast'!BV21</f>
        <v>101800</v>
      </c>
      <c r="BW21" s="284">
        <f>'C завтраками| Bed and breakfast'!BW21</f>
        <v>101800</v>
      </c>
      <c r="BX21" s="284">
        <f>'C завтраками| Bed and breakfast'!BX21</f>
        <v>101800</v>
      </c>
      <c r="BY21" s="284">
        <f>'C завтраками| Bed and breakfast'!BY21</f>
        <v>99800</v>
      </c>
      <c r="BZ21" s="284">
        <f>'C завтраками| Bed and breakfast'!BZ21</f>
        <v>99800</v>
      </c>
      <c r="CA21" s="284">
        <f>'C завтраками| Bed and breakfast'!CA21</f>
        <v>99800</v>
      </c>
      <c r="CB21" s="284">
        <f>'C завтраками| Bed and breakfast'!CB21</f>
        <v>99800</v>
      </c>
      <c r="CC21" s="284">
        <f>'C завтраками| Bed and breakfast'!CC21</f>
        <v>99800</v>
      </c>
      <c r="CD21" s="284">
        <f>'C завтраками| Bed and breakfast'!CD21</f>
        <v>99800</v>
      </c>
      <c r="CE21" s="284">
        <f>'C завтраками| Bed and breakfast'!CE21</f>
        <v>99800</v>
      </c>
      <c r="CF21" s="284">
        <f>'C завтраками| Bed and breakfast'!CF21</f>
        <v>101800</v>
      </c>
      <c r="CG21" s="284">
        <f>'C завтраками| Bed and breakfast'!CG21</f>
        <v>101800</v>
      </c>
      <c r="CH21" s="284">
        <f>'C завтраками| Bed and breakfast'!CH21</f>
        <v>104300</v>
      </c>
      <c r="CI21" s="284">
        <f>'C завтраками| Bed and breakfast'!CI21</f>
        <v>104300</v>
      </c>
      <c r="CJ21" s="284">
        <f>'C завтраками| Bed and breakfast'!CJ21</f>
        <v>104300</v>
      </c>
      <c r="CK21" s="284">
        <f>'C завтраками| Bed and breakfast'!CK21</f>
        <v>104300</v>
      </c>
      <c r="CL21" s="284">
        <f>'C завтраками| Bed and breakfast'!CL21</f>
        <v>104300</v>
      </c>
      <c r="CM21" s="284">
        <f>'C завтраками| Bed and breakfast'!CM21</f>
        <v>104300</v>
      </c>
      <c r="CN21" s="284">
        <f>'C завтраками| Bed and breakfast'!CN21</f>
        <v>110300</v>
      </c>
      <c r="CO21" s="284">
        <f>'C завтраками| Bed and breakfast'!CO21</f>
        <v>108300</v>
      </c>
      <c r="CP21" s="284">
        <f>'C завтраками| Bed and breakfast'!CP21</f>
        <v>108300</v>
      </c>
      <c r="CQ21" s="284">
        <f>'C завтраками| Bed and breakfast'!CQ21</f>
        <v>108300</v>
      </c>
      <c r="CR21" s="284">
        <f>'C завтраками| Bed and breakfast'!CR21</f>
        <v>108300</v>
      </c>
      <c r="CS21" s="284">
        <f>'C завтраками| Bed and breakfast'!CS21</f>
        <v>112300</v>
      </c>
      <c r="CT21" s="284">
        <f>'C завтраками| Bed and breakfast'!CT21</f>
        <v>112300</v>
      </c>
      <c r="CU21" s="284">
        <f>'C завтраками| Bed and breakfast'!CU21</f>
        <v>108300</v>
      </c>
      <c r="CV21" s="284">
        <f>'C завтраками| Bed and breakfast'!CV21</f>
        <v>110300</v>
      </c>
      <c r="CW21" s="284">
        <f>'C завтраками| Bed and breakfast'!CW21</f>
        <v>108300</v>
      </c>
      <c r="CX21" s="284">
        <f>'C завтраками| Bed and breakfast'!CX21</f>
        <v>108300</v>
      </c>
      <c r="CY21" s="284">
        <f>'C завтраками| Bed and breakfast'!CY21</f>
        <v>108300</v>
      </c>
      <c r="CZ21" s="284">
        <f>'C завтраками| Bed and breakfast'!CZ21</f>
        <v>112300</v>
      </c>
      <c r="DA21" s="284">
        <f>'C завтраками| Bed and breakfast'!DA21</f>
        <v>112300</v>
      </c>
      <c r="DB21" s="284">
        <f>'C завтраками| Bed and breakfast'!DB21</f>
        <v>117300</v>
      </c>
      <c r="DC21" s="284">
        <f>'C завтраками| Bed and breakfast'!DC21</f>
        <v>117300</v>
      </c>
      <c r="DD21" s="284">
        <f>'C завтраками| Bed and breakfast'!DD21</f>
        <v>117300</v>
      </c>
      <c r="DE21" s="284">
        <f>'C завтраками| Bed and breakfast'!DE21</f>
        <v>117300</v>
      </c>
      <c r="DF21" s="284">
        <f>'C завтраками| Bed and breakfast'!DF21</f>
        <v>117300</v>
      </c>
      <c r="DG21" s="284">
        <f>'C завтраками| Bed and breakfast'!DG21</f>
        <v>123300</v>
      </c>
      <c r="DH21" s="284">
        <f>'C завтраками| Bed and breakfast'!DH21</f>
        <v>123300</v>
      </c>
      <c r="DI21" s="284">
        <f>'C завтраками| Bed and breakfast'!DI21</f>
        <v>120300</v>
      </c>
      <c r="DJ21" s="284">
        <f>'C завтраками| Bed and breakfast'!DJ21</f>
        <v>123300</v>
      </c>
      <c r="DK21" s="284">
        <f>'C завтраками| Bed and breakfast'!DK21</f>
        <v>120300</v>
      </c>
      <c r="DL21" s="284">
        <f>'C завтраками| Bed and breakfast'!DL21</f>
        <v>123300</v>
      </c>
      <c r="DM21" s="284">
        <f>'C завтраками| Bed and breakfast'!DM21</f>
        <v>120300</v>
      </c>
      <c r="DN21" s="284">
        <f>'C завтраками| Bed and breakfast'!DN21</f>
        <v>120300</v>
      </c>
      <c r="DO21" s="284">
        <f>'C завтраками| Bed and breakfast'!DO21</f>
        <v>114800</v>
      </c>
      <c r="DP21" s="284">
        <f>'C завтраками| Bed and breakfast'!DP21</f>
        <v>108300</v>
      </c>
      <c r="DQ21" s="284">
        <f>'C завтраками| Bed and breakfast'!DQ21</f>
        <v>108300</v>
      </c>
      <c r="DR21" s="284">
        <f>'C завтраками| Bed and breakfast'!DR21</f>
        <v>108300</v>
      </c>
      <c r="DS21" s="284">
        <f>'C завтраками| Bed and breakfast'!DS21</f>
        <v>106300</v>
      </c>
      <c r="DT21" s="284">
        <f>'C завтраками| Bed and breakfast'!DT21</f>
        <v>103300</v>
      </c>
      <c r="DU21" s="284">
        <f>'C завтраками| Bed and breakfast'!DU21</f>
        <v>104800</v>
      </c>
      <c r="DV21" s="284">
        <f>'C завтраками| Bed and breakfast'!DV21</f>
        <v>104800</v>
      </c>
      <c r="DW21" s="284">
        <f>'C завтраками| Bed and breakfast'!DW21</f>
        <v>104800</v>
      </c>
      <c r="DX21" s="284">
        <f>'C завтраками| Bed and breakfast'!DX21</f>
        <v>95800</v>
      </c>
      <c r="DY21" s="284">
        <f>'C завтраками| Bed and breakfast'!DY21</f>
        <v>95800</v>
      </c>
      <c r="DZ21" s="284">
        <f>'C завтраками| Bed and breakfast'!DZ21</f>
        <v>95800</v>
      </c>
      <c r="EA21" s="284">
        <f>'C завтраками| Bed and breakfast'!EA21</f>
        <v>95800</v>
      </c>
      <c r="EB21" s="284">
        <f>'C завтраками| Bed and breakfast'!EB21</f>
        <v>95800</v>
      </c>
      <c r="EC21" s="284">
        <f>'C завтраками| Bed and breakfast'!EC21</f>
        <v>95800</v>
      </c>
      <c r="ED21" s="284">
        <f>'C завтраками| Bed and breakfast'!ED21</f>
        <v>95800</v>
      </c>
      <c r="EE21" s="284">
        <f>'C завтраками| Bed and breakfast'!EE21</f>
        <v>95800</v>
      </c>
      <c r="EF21" s="284">
        <f>'C завтраками| Bed and breakfast'!EF21</f>
        <v>95800</v>
      </c>
      <c r="EG21" s="284">
        <f>'C завтраками| Bed and breakfast'!EG21</f>
        <v>95800</v>
      </c>
      <c r="EH21" s="284">
        <f>'C завтраками| Bed and breakfast'!EH21</f>
        <v>95800</v>
      </c>
      <c r="EI21" s="284">
        <f>'C завтраками| Bed and breakfast'!EI21</f>
        <v>95800</v>
      </c>
      <c r="EJ21" s="284">
        <f>'C завтраками| Bed and breakfast'!EJ21</f>
        <v>95800</v>
      </c>
      <c r="EK21" s="284">
        <f>'C завтраками| Bed and breakfast'!EK21</f>
        <v>94300</v>
      </c>
      <c r="EL21" s="284">
        <f>'C завтраками| Bed and breakfast'!EL21</f>
        <v>94300</v>
      </c>
      <c r="EM21" s="284">
        <f>'C завтраками| Bed and breakfast'!EM21</f>
        <v>94300</v>
      </c>
      <c r="EN21" s="284">
        <f>'C завтраками| Bed and breakfast'!EN21</f>
        <v>94300</v>
      </c>
      <c r="EO21" s="284">
        <f>'C завтраками| Bed and breakfast'!EO21</f>
        <v>94300</v>
      </c>
      <c r="EP21" s="284">
        <f>'C завтраками| Bed and breakfast'!EP21</f>
        <v>94300</v>
      </c>
      <c r="EQ21" s="284">
        <f>'C завтраками| Bed and breakfast'!EQ21</f>
        <v>94300</v>
      </c>
      <c r="ER21" s="284">
        <f>'C завтраками| Bed and breakfast'!ER21</f>
        <v>94300</v>
      </c>
      <c r="ES21" s="284">
        <f>'C завтраками| Bed and breakfast'!ES21</f>
        <v>94300</v>
      </c>
      <c r="ET21" s="284">
        <f>'C завтраками| Bed and breakfast'!ET21</f>
        <v>94300</v>
      </c>
    </row>
    <row r="22" spans="1:150" s="202" customFormat="1" ht="15.75" customHeight="1" x14ac:dyDescent="0.2">
      <c r="A22" s="147"/>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row>
    <row r="23" spans="1:150" ht="9.6" customHeight="1" x14ac:dyDescent="0.2">
      <c r="B23" s="286"/>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286"/>
      <c r="BO23" s="286"/>
      <c r="BP23" s="286"/>
      <c r="BQ23" s="286"/>
      <c r="BR23" s="286"/>
      <c r="BS23" s="286"/>
      <c r="BT23" s="286"/>
      <c r="BU23" s="286"/>
      <c r="BV23" s="286"/>
      <c r="BW23" s="286"/>
      <c r="BX23" s="286"/>
      <c r="BY23" s="286"/>
      <c r="BZ23" s="286"/>
      <c r="CA23" s="286"/>
      <c r="CB23" s="286"/>
      <c r="CC23" s="286"/>
      <c r="CD23" s="286"/>
      <c r="CE23" s="286"/>
      <c r="CF23" s="286"/>
      <c r="CG23" s="286"/>
      <c r="CH23" s="286"/>
      <c r="CI23" s="286"/>
      <c r="CJ23" s="286"/>
      <c r="CK23" s="286"/>
      <c r="CL23" s="286"/>
      <c r="CM23" s="286"/>
      <c r="CN23" s="286"/>
      <c r="CO23" s="286"/>
      <c r="CP23" s="286"/>
      <c r="CQ23" s="286"/>
      <c r="CR23" s="286"/>
      <c r="CS23" s="286"/>
      <c r="CT23" s="286"/>
      <c r="CU23" s="286"/>
      <c r="CV23" s="286"/>
      <c r="CW23" s="286"/>
      <c r="CX23" s="286"/>
      <c r="CY23" s="286"/>
      <c r="CZ23" s="286"/>
      <c r="DA23" s="286"/>
      <c r="DB23" s="286"/>
      <c r="DC23" s="286"/>
      <c r="DD23" s="286"/>
      <c r="DE23" s="286"/>
      <c r="DF23" s="286"/>
      <c r="DG23" s="286"/>
      <c r="DH23" s="286"/>
      <c r="DI23" s="286"/>
      <c r="DJ23" s="286"/>
      <c r="DK23" s="286"/>
      <c r="DL23" s="286"/>
      <c r="DM23" s="286"/>
      <c r="DN23" s="286"/>
      <c r="DO23" s="286"/>
      <c r="DP23" s="286"/>
      <c r="DQ23" s="286"/>
      <c r="DR23" s="286"/>
      <c r="DS23" s="286"/>
      <c r="DT23" s="286"/>
      <c r="DU23" s="286"/>
      <c r="DV23" s="286"/>
      <c r="DW23" s="286"/>
      <c r="DX23" s="286"/>
      <c r="DY23" s="286"/>
      <c r="DZ23" s="286"/>
      <c r="EA23" s="286"/>
      <c r="EB23" s="286"/>
      <c r="EC23" s="286"/>
      <c r="ED23" s="286"/>
      <c r="EE23" s="286"/>
      <c r="EF23" s="286"/>
      <c r="EG23" s="286"/>
      <c r="EH23" s="286"/>
      <c r="EI23" s="286"/>
      <c r="EJ23" s="286"/>
      <c r="EK23" s="286"/>
      <c r="EL23" s="286"/>
      <c r="EM23" s="286"/>
      <c r="EN23" s="286"/>
      <c r="EO23" s="286"/>
      <c r="EP23" s="286"/>
      <c r="EQ23" s="286"/>
      <c r="ER23" s="286"/>
      <c r="ES23" s="286"/>
      <c r="ET23" s="286"/>
    </row>
    <row r="24" spans="1:150" ht="12.6" customHeight="1" x14ac:dyDescent="0.2">
      <c r="A24" s="146" t="s">
        <v>159</v>
      </c>
      <c r="B24" s="288">
        <f t="shared" ref="B24:BL24" si="0">B4</f>
        <v>45961</v>
      </c>
      <c r="C24" s="288">
        <f t="shared" si="0"/>
        <v>45962</v>
      </c>
      <c r="D24" s="288">
        <f t="shared" si="0"/>
        <v>45963</v>
      </c>
      <c r="E24" s="288">
        <f t="shared" si="0"/>
        <v>45964</v>
      </c>
      <c r="F24" s="288">
        <f t="shared" si="0"/>
        <v>45965</v>
      </c>
      <c r="G24" s="288">
        <f t="shared" si="0"/>
        <v>45966</v>
      </c>
      <c r="H24" s="288">
        <f t="shared" si="0"/>
        <v>45967</v>
      </c>
      <c r="I24" s="288">
        <f t="shared" si="0"/>
        <v>45968</v>
      </c>
      <c r="J24" s="288">
        <f t="shared" si="0"/>
        <v>45969</v>
      </c>
      <c r="K24" s="288">
        <f t="shared" si="0"/>
        <v>45970</v>
      </c>
      <c r="L24" s="288">
        <f t="shared" si="0"/>
        <v>45971</v>
      </c>
      <c r="M24" s="288">
        <f t="shared" si="0"/>
        <v>45972</v>
      </c>
      <c r="N24" s="288">
        <f t="shared" si="0"/>
        <v>45973</v>
      </c>
      <c r="O24" s="288">
        <f t="shared" si="0"/>
        <v>45974</v>
      </c>
      <c r="P24" s="288">
        <f t="shared" si="0"/>
        <v>45975</v>
      </c>
      <c r="Q24" s="288">
        <f t="shared" si="0"/>
        <v>45976</v>
      </c>
      <c r="R24" s="288">
        <f t="shared" si="0"/>
        <v>45977</v>
      </c>
      <c r="S24" s="288">
        <f t="shared" si="0"/>
        <v>45978</v>
      </c>
      <c r="T24" s="288">
        <f t="shared" si="0"/>
        <v>45979</v>
      </c>
      <c r="U24" s="288">
        <f t="shared" si="0"/>
        <v>45980</v>
      </c>
      <c r="V24" s="288">
        <f t="shared" si="0"/>
        <v>45981</v>
      </c>
      <c r="W24" s="288">
        <f t="shared" si="0"/>
        <v>45982</v>
      </c>
      <c r="X24" s="288">
        <f t="shared" si="0"/>
        <v>45983</v>
      </c>
      <c r="Y24" s="288">
        <f t="shared" si="0"/>
        <v>45984</v>
      </c>
      <c r="Z24" s="288">
        <f t="shared" si="0"/>
        <v>45985</v>
      </c>
      <c r="AA24" s="288">
        <f t="shared" si="0"/>
        <v>45986</v>
      </c>
      <c r="AB24" s="288">
        <f t="shared" si="0"/>
        <v>45987</v>
      </c>
      <c r="AC24" s="288">
        <f t="shared" si="0"/>
        <v>45988</v>
      </c>
      <c r="AD24" s="288">
        <f t="shared" si="0"/>
        <v>45989</v>
      </c>
      <c r="AE24" s="288">
        <f t="shared" si="0"/>
        <v>45990</v>
      </c>
      <c r="AF24" s="288">
        <f t="shared" si="0"/>
        <v>45991</v>
      </c>
      <c r="AG24" s="288">
        <f t="shared" si="0"/>
        <v>45992</v>
      </c>
      <c r="AH24" s="288">
        <f t="shared" si="0"/>
        <v>45993</v>
      </c>
      <c r="AI24" s="288">
        <f t="shared" si="0"/>
        <v>45994</v>
      </c>
      <c r="AJ24" s="288">
        <f t="shared" si="0"/>
        <v>45995</v>
      </c>
      <c r="AK24" s="288">
        <f t="shared" si="0"/>
        <v>45996</v>
      </c>
      <c r="AL24" s="288">
        <f t="shared" si="0"/>
        <v>45997</v>
      </c>
      <c r="AM24" s="288">
        <f t="shared" si="0"/>
        <v>45998</v>
      </c>
      <c r="AN24" s="288">
        <f t="shared" si="0"/>
        <v>45999</v>
      </c>
      <c r="AO24" s="288">
        <f t="shared" si="0"/>
        <v>46000</v>
      </c>
      <c r="AP24" s="288">
        <f t="shared" si="0"/>
        <v>46001</v>
      </c>
      <c r="AQ24" s="288">
        <f t="shared" si="0"/>
        <v>46002</v>
      </c>
      <c r="AR24" s="288">
        <f t="shared" si="0"/>
        <v>46003</v>
      </c>
      <c r="AS24" s="288">
        <f t="shared" si="0"/>
        <v>46004</v>
      </c>
      <c r="AT24" s="288">
        <f t="shared" si="0"/>
        <v>46005</v>
      </c>
      <c r="AU24" s="288">
        <f t="shared" si="0"/>
        <v>46006</v>
      </c>
      <c r="AV24" s="288">
        <f t="shared" si="0"/>
        <v>46010</v>
      </c>
      <c r="AW24" s="288">
        <f t="shared" si="0"/>
        <v>46011</v>
      </c>
      <c r="AX24" s="288">
        <f t="shared" si="0"/>
        <v>46012</v>
      </c>
      <c r="AY24" s="288">
        <f t="shared" si="0"/>
        <v>46013</v>
      </c>
      <c r="AZ24" s="288">
        <f t="shared" si="0"/>
        <v>46014</v>
      </c>
      <c r="BA24" s="288">
        <f t="shared" si="0"/>
        <v>46015</v>
      </c>
      <c r="BB24" s="288">
        <f t="shared" si="0"/>
        <v>46016</v>
      </c>
      <c r="BC24" s="288">
        <f t="shared" si="0"/>
        <v>46017</v>
      </c>
      <c r="BD24" s="288">
        <f t="shared" si="0"/>
        <v>46018</v>
      </c>
      <c r="BE24" s="288">
        <f t="shared" si="0"/>
        <v>46019</v>
      </c>
      <c r="BF24" s="288">
        <f t="shared" si="0"/>
        <v>46020</v>
      </c>
      <c r="BG24" s="288">
        <f t="shared" si="0"/>
        <v>46021</v>
      </c>
      <c r="BH24" s="288">
        <f t="shared" si="0"/>
        <v>46022</v>
      </c>
      <c r="BI24" s="288">
        <f t="shared" si="0"/>
        <v>46023</v>
      </c>
      <c r="BJ24" s="288">
        <f t="shared" si="0"/>
        <v>46024</v>
      </c>
      <c r="BK24" s="288">
        <f t="shared" si="0"/>
        <v>46025</v>
      </c>
      <c r="BL24" s="288">
        <f t="shared" si="0"/>
        <v>46026</v>
      </c>
      <c r="BM24" s="288">
        <f t="shared" ref="BM24:DX24" si="1">BM4</f>
        <v>46027</v>
      </c>
      <c r="BN24" s="288">
        <f t="shared" si="1"/>
        <v>46028</v>
      </c>
      <c r="BO24" s="288">
        <f t="shared" si="1"/>
        <v>46029</v>
      </c>
      <c r="BP24" s="288">
        <f t="shared" si="1"/>
        <v>46030</v>
      </c>
      <c r="BQ24" s="288">
        <f t="shared" si="1"/>
        <v>46031</v>
      </c>
      <c r="BR24" s="288">
        <f t="shared" si="1"/>
        <v>46032</v>
      </c>
      <c r="BS24" s="288">
        <f t="shared" si="1"/>
        <v>46033</v>
      </c>
      <c r="BT24" s="288">
        <f t="shared" si="1"/>
        <v>46034</v>
      </c>
      <c r="BU24" s="288">
        <f t="shared" si="1"/>
        <v>46035</v>
      </c>
      <c r="BV24" s="288">
        <f t="shared" si="1"/>
        <v>46036</v>
      </c>
      <c r="BW24" s="288">
        <f t="shared" si="1"/>
        <v>46037</v>
      </c>
      <c r="BX24" s="288">
        <f t="shared" si="1"/>
        <v>46038</v>
      </c>
      <c r="BY24" s="288">
        <f t="shared" si="1"/>
        <v>46039</v>
      </c>
      <c r="BZ24" s="288">
        <f t="shared" si="1"/>
        <v>46040</v>
      </c>
      <c r="CA24" s="288">
        <f t="shared" si="1"/>
        <v>46041</v>
      </c>
      <c r="CB24" s="288">
        <f t="shared" si="1"/>
        <v>46042</v>
      </c>
      <c r="CC24" s="288">
        <f t="shared" si="1"/>
        <v>46043</v>
      </c>
      <c r="CD24" s="288">
        <f t="shared" si="1"/>
        <v>46044</v>
      </c>
      <c r="CE24" s="288">
        <f t="shared" si="1"/>
        <v>46045</v>
      </c>
      <c r="CF24" s="288">
        <f t="shared" si="1"/>
        <v>46046</v>
      </c>
      <c r="CG24" s="288">
        <f t="shared" si="1"/>
        <v>46047</v>
      </c>
      <c r="CH24" s="288">
        <f t="shared" si="1"/>
        <v>46048</v>
      </c>
      <c r="CI24" s="288">
        <f t="shared" si="1"/>
        <v>46049</v>
      </c>
      <c r="CJ24" s="288">
        <f t="shared" si="1"/>
        <v>46050</v>
      </c>
      <c r="CK24" s="288">
        <f t="shared" si="1"/>
        <v>46051</v>
      </c>
      <c r="CL24" s="288">
        <f t="shared" si="1"/>
        <v>46052</v>
      </c>
      <c r="CM24" s="288">
        <f t="shared" si="1"/>
        <v>46053</v>
      </c>
      <c r="CN24" s="288">
        <f t="shared" si="1"/>
        <v>46054</v>
      </c>
      <c r="CO24" s="288">
        <f t="shared" si="1"/>
        <v>46055</v>
      </c>
      <c r="CP24" s="288">
        <f t="shared" si="1"/>
        <v>46056</v>
      </c>
      <c r="CQ24" s="288">
        <f t="shared" si="1"/>
        <v>46057</v>
      </c>
      <c r="CR24" s="288">
        <f t="shared" si="1"/>
        <v>46058</v>
      </c>
      <c r="CS24" s="288">
        <f t="shared" si="1"/>
        <v>46059</v>
      </c>
      <c r="CT24" s="288">
        <f t="shared" si="1"/>
        <v>46060</v>
      </c>
      <c r="CU24" s="288">
        <f t="shared" si="1"/>
        <v>46061</v>
      </c>
      <c r="CV24" s="288">
        <f t="shared" si="1"/>
        <v>46062</v>
      </c>
      <c r="CW24" s="288">
        <f t="shared" si="1"/>
        <v>46063</v>
      </c>
      <c r="CX24" s="288">
        <f t="shared" si="1"/>
        <v>46064</v>
      </c>
      <c r="CY24" s="288">
        <f t="shared" si="1"/>
        <v>46065</v>
      </c>
      <c r="CZ24" s="288">
        <f t="shared" si="1"/>
        <v>46066</v>
      </c>
      <c r="DA24" s="288">
        <f t="shared" si="1"/>
        <v>46067</v>
      </c>
      <c r="DB24" s="288">
        <f t="shared" si="1"/>
        <v>46068</v>
      </c>
      <c r="DC24" s="288">
        <f t="shared" si="1"/>
        <v>46069</v>
      </c>
      <c r="DD24" s="288">
        <f t="shared" si="1"/>
        <v>46070</v>
      </c>
      <c r="DE24" s="288">
        <f t="shared" si="1"/>
        <v>46071</v>
      </c>
      <c r="DF24" s="288">
        <f t="shared" si="1"/>
        <v>46072</v>
      </c>
      <c r="DG24" s="288">
        <f t="shared" si="1"/>
        <v>46073</v>
      </c>
      <c r="DH24" s="288">
        <f t="shared" si="1"/>
        <v>46074</v>
      </c>
      <c r="DI24" s="288">
        <f t="shared" si="1"/>
        <v>46075</v>
      </c>
      <c r="DJ24" s="288">
        <f t="shared" si="1"/>
        <v>46076</v>
      </c>
      <c r="DK24" s="288">
        <f t="shared" si="1"/>
        <v>46077</v>
      </c>
      <c r="DL24" s="288">
        <f t="shared" si="1"/>
        <v>46078</v>
      </c>
      <c r="DM24" s="288">
        <f t="shared" si="1"/>
        <v>46079</v>
      </c>
      <c r="DN24" s="288">
        <f t="shared" si="1"/>
        <v>46080</v>
      </c>
      <c r="DO24" s="288">
        <f t="shared" si="1"/>
        <v>46081</v>
      </c>
      <c r="DP24" s="288">
        <f t="shared" si="1"/>
        <v>46082</v>
      </c>
      <c r="DQ24" s="288">
        <f t="shared" si="1"/>
        <v>46083</v>
      </c>
      <c r="DR24" s="288">
        <f t="shared" si="1"/>
        <v>46084</v>
      </c>
      <c r="DS24" s="288">
        <f t="shared" si="1"/>
        <v>46085</v>
      </c>
      <c r="DT24" s="288">
        <f t="shared" si="1"/>
        <v>46086</v>
      </c>
      <c r="DU24" s="288">
        <f t="shared" si="1"/>
        <v>46087</v>
      </c>
      <c r="DV24" s="288">
        <f t="shared" si="1"/>
        <v>46088</v>
      </c>
      <c r="DW24" s="288">
        <f t="shared" si="1"/>
        <v>46089</v>
      </c>
      <c r="DX24" s="288">
        <f t="shared" si="1"/>
        <v>46090</v>
      </c>
      <c r="DY24" s="288">
        <f t="shared" ref="DY24:ET24" si="2">DY4</f>
        <v>46091</v>
      </c>
      <c r="DZ24" s="288">
        <f t="shared" si="2"/>
        <v>46092</v>
      </c>
      <c r="EA24" s="288">
        <f t="shared" si="2"/>
        <v>46093</v>
      </c>
      <c r="EB24" s="288">
        <f t="shared" si="2"/>
        <v>46094</v>
      </c>
      <c r="EC24" s="288">
        <f t="shared" si="2"/>
        <v>46095</v>
      </c>
      <c r="ED24" s="288">
        <f t="shared" si="2"/>
        <v>46096</v>
      </c>
      <c r="EE24" s="288">
        <f t="shared" si="2"/>
        <v>46097</v>
      </c>
      <c r="EF24" s="288">
        <f t="shared" si="2"/>
        <v>46098</v>
      </c>
      <c r="EG24" s="288">
        <f t="shared" si="2"/>
        <v>46099</v>
      </c>
      <c r="EH24" s="288">
        <f t="shared" si="2"/>
        <v>46100</v>
      </c>
      <c r="EI24" s="288">
        <f t="shared" si="2"/>
        <v>46101</v>
      </c>
      <c r="EJ24" s="288">
        <f t="shared" si="2"/>
        <v>46102</v>
      </c>
      <c r="EK24" s="288">
        <f t="shared" si="2"/>
        <v>46103</v>
      </c>
      <c r="EL24" s="288">
        <f t="shared" si="2"/>
        <v>46104</v>
      </c>
      <c r="EM24" s="288">
        <f t="shared" si="2"/>
        <v>46105</v>
      </c>
      <c r="EN24" s="288">
        <f t="shared" si="2"/>
        <v>46106</v>
      </c>
      <c r="EO24" s="288">
        <f t="shared" si="2"/>
        <v>46107</v>
      </c>
      <c r="EP24" s="288">
        <f t="shared" si="2"/>
        <v>46108</v>
      </c>
      <c r="EQ24" s="288">
        <f t="shared" si="2"/>
        <v>46109</v>
      </c>
      <c r="ER24" s="288">
        <f t="shared" si="2"/>
        <v>46110</v>
      </c>
      <c r="ES24" s="288">
        <f t="shared" si="2"/>
        <v>46111</v>
      </c>
      <c r="ET24" s="288">
        <f t="shared" si="2"/>
        <v>46112</v>
      </c>
    </row>
    <row r="25" spans="1:150" s="70" customFormat="1" ht="22.5" customHeight="1" x14ac:dyDescent="0.2">
      <c r="A25" s="67" t="s">
        <v>124</v>
      </c>
      <c r="B25" s="288">
        <f t="shared" ref="B25:BL25" si="3">B5</f>
        <v>45961</v>
      </c>
      <c r="C25" s="288">
        <f t="shared" si="3"/>
        <v>45962</v>
      </c>
      <c r="D25" s="288">
        <f t="shared" si="3"/>
        <v>45963</v>
      </c>
      <c r="E25" s="288">
        <f t="shared" si="3"/>
        <v>45964</v>
      </c>
      <c r="F25" s="288">
        <f t="shared" si="3"/>
        <v>45965</v>
      </c>
      <c r="G25" s="288">
        <f t="shared" si="3"/>
        <v>45966</v>
      </c>
      <c r="H25" s="288">
        <f t="shared" si="3"/>
        <v>45967</v>
      </c>
      <c r="I25" s="288">
        <f t="shared" si="3"/>
        <v>45968</v>
      </c>
      <c r="J25" s="288">
        <f t="shared" si="3"/>
        <v>45969</v>
      </c>
      <c r="K25" s="288">
        <f t="shared" si="3"/>
        <v>45970</v>
      </c>
      <c r="L25" s="288">
        <f t="shared" si="3"/>
        <v>45971</v>
      </c>
      <c r="M25" s="288">
        <f t="shared" si="3"/>
        <v>45972</v>
      </c>
      <c r="N25" s="288">
        <f t="shared" si="3"/>
        <v>45973</v>
      </c>
      <c r="O25" s="288">
        <f t="shared" si="3"/>
        <v>45974</v>
      </c>
      <c r="P25" s="288">
        <f t="shared" si="3"/>
        <v>45975</v>
      </c>
      <c r="Q25" s="288">
        <f t="shared" si="3"/>
        <v>45976</v>
      </c>
      <c r="R25" s="288">
        <f t="shared" si="3"/>
        <v>45977</v>
      </c>
      <c r="S25" s="288">
        <f t="shared" si="3"/>
        <v>45978</v>
      </c>
      <c r="T25" s="288">
        <f t="shared" si="3"/>
        <v>45979</v>
      </c>
      <c r="U25" s="288">
        <f t="shared" si="3"/>
        <v>45980</v>
      </c>
      <c r="V25" s="288">
        <f t="shared" si="3"/>
        <v>45981</v>
      </c>
      <c r="W25" s="288">
        <f t="shared" si="3"/>
        <v>45982</v>
      </c>
      <c r="X25" s="288">
        <f t="shared" si="3"/>
        <v>45983</v>
      </c>
      <c r="Y25" s="288">
        <f t="shared" si="3"/>
        <v>45984</v>
      </c>
      <c r="Z25" s="288">
        <f t="shared" si="3"/>
        <v>45985</v>
      </c>
      <c r="AA25" s="288">
        <f t="shared" si="3"/>
        <v>45986</v>
      </c>
      <c r="AB25" s="288">
        <f t="shared" si="3"/>
        <v>45987</v>
      </c>
      <c r="AC25" s="288">
        <f t="shared" si="3"/>
        <v>45988</v>
      </c>
      <c r="AD25" s="288">
        <f t="shared" si="3"/>
        <v>45989</v>
      </c>
      <c r="AE25" s="288">
        <f t="shared" si="3"/>
        <v>45990</v>
      </c>
      <c r="AF25" s="288">
        <f t="shared" si="3"/>
        <v>45991</v>
      </c>
      <c r="AG25" s="288">
        <f t="shared" si="3"/>
        <v>45992</v>
      </c>
      <c r="AH25" s="288">
        <f t="shared" si="3"/>
        <v>45993</v>
      </c>
      <c r="AI25" s="288">
        <f t="shared" si="3"/>
        <v>45994</v>
      </c>
      <c r="AJ25" s="288">
        <f t="shared" si="3"/>
        <v>45995</v>
      </c>
      <c r="AK25" s="288">
        <f t="shared" si="3"/>
        <v>45996</v>
      </c>
      <c r="AL25" s="288">
        <f t="shared" si="3"/>
        <v>45997</v>
      </c>
      <c r="AM25" s="288">
        <f t="shared" si="3"/>
        <v>45998</v>
      </c>
      <c r="AN25" s="288">
        <f t="shared" si="3"/>
        <v>45999</v>
      </c>
      <c r="AO25" s="288">
        <f t="shared" si="3"/>
        <v>46000</v>
      </c>
      <c r="AP25" s="288">
        <f t="shared" si="3"/>
        <v>46001</v>
      </c>
      <c r="AQ25" s="288">
        <f t="shared" si="3"/>
        <v>46002</v>
      </c>
      <c r="AR25" s="288">
        <f t="shared" si="3"/>
        <v>46003</v>
      </c>
      <c r="AS25" s="288">
        <f t="shared" si="3"/>
        <v>46004</v>
      </c>
      <c r="AT25" s="288">
        <f t="shared" si="3"/>
        <v>46005</v>
      </c>
      <c r="AU25" s="288">
        <f t="shared" si="3"/>
        <v>46006</v>
      </c>
      <c r="AV25" s="288">
        <f t="shared" si="3"/>
        <v>46010</v>
      </c>
      <c r="AW25" s="288">
        <f t="shared" si="3"/>
        <v>46011</v>
      </c>
      <c r="AX25" s="288">
        <f t="shared" si="3"/>
        <v>46012</v>
      </c>
      <c r="AY25" s="288">
        <f t="shared" si="3"/>
        <v>46013</v>
      </c>
      <c r="AZ25" s="288">
        <f t="shared" si="3"/>
        <v>46014</v>
      </c>
      <c r="BA25" s="288">
        <f t="shared" si="3"/>
        <v>46015</v>
      </c>
      <c r="BB25" s="288">
        <f t="shared" si="3"/>
        <v>46016</v>
      </c>
      <c r="BC25" s="288">
        <f t="shared" si="3"/>
        <v>46017</v>
      </c>
      <c r="BD25" s="288">
        <f t="shared" si="3"/>
        <v>46018</v>
      </c>
      <c r="BE25" s="288">
        <f t="shared" si="3"/>
        <v>46019</v>
      </c>
      <c r="BF25" s="288">
        <f t="shared" si="3"/>
        <v>46020</v>
      </c>
      <c r="BG25" s="288">
        <f t="shared" si="3"/>
        <v>46021</v>
      </c>
      <c r="BH25" s="288">
        <f t="shared" si="3"/>
        <v>46022</v>
      </c>
      <c r="BI25" s="288">
        <f t="shared" si="3"/>
        <v>46023</v>
      </c>
      <c r="BJ25" s="288">
        <f t="shared" si="3"/>
        <v>46024</v>
      </c>
      <c r="BK25" s="288">
        <f t="shared" si="3"/>
        <v>46025</v>
      </c>
      <c r="BL25" s="288">
        <f t="shared" si="3"/>
        <v>46026</v>
      </c>
      <c r="BM25" s="288">
        <f t="shared" ref="BM25:DX25" si="4">BM5</f>
        <v>46027</v>
      </c>
      <c r="BN25" s="288">
        <f t="shared" si="4"/>
        <v>46028</v>
      </c>
      <c r="BO25" s="288">
        <f t="shared" si="4"/>
        <v>46029</v>
      </c>
      <c r="BP25" s="288">
        <f t="shared" si="4"/>
        <v>46030</v>
      </c>
      <c r="BQ25" s="288">
        <f t="shared" si="4"/>
        <v>46031</v>
      </c>
      <c r="BR25" s="288">
        <f t="shared" si="4"/>
        <v>46032</v>
      </c>
      <c r="BS25" s="288">
        <f t="shared" si="4"/>
        <v>46033</v>
      </c>
      <c r="BT25" s="288">
        <f t="shared" si="4"/>
        <v>46034</v>
      </c>
      <c r="BU25" s="288">
        <f t="shared" si="4"/>
        <v>46035</v>
      </c>
      <c r="BV25" s="288">
        <f t="shared" si="4"/>
        <v>46036</v>
      </c>
      <c r="BW25" s="288">
        <f t="shared" si="4"/>
        <v>46037</v>
      </c>
      <c r="BX25" s="288">
        <f t="shared" si="4"/>
        <v>46038</v>
      </c>
      <c r="BY25" s="288">
        <f t="shared" si="4"/>
        <v>46039</v>
      </c>
      <c r="BZ25" s="288">
        <f t="shared" si="4"/>
        <v>46040</v>
      </c>
      <c r="CA25" s="288">
        <f t="shared" si="4"/>
        <v>46041</v>
      </c>
      <c r="CB25" s="288">
        <f t="shared" si="4"/>
        <v>46042</v>
      </c>
      <c r="CC25" s="288">
        <f t="shared" si="4"/>
        <v>46043</v>
      </c>
      <c r="CD25" s="288">
        <f t="shared" si="4"/>
        <v>46044</v>
      </c>
      <c r="CE25" s="288">
        <f t="shared" si="4"/>
        <v>46045</v>
      </c>
      <c r="CF25" s="288">
        <f t="shared" si="4"/>
        <v>46046</v>
      </c>
      <c r="CG25" s="288">
        <f t="shared" si="4"/>
        <v>46047</v>
      </c>
      <c r="CH25" s="288">
        <f t="shared" si="4"/>
        <v>46048</v>
      </c>
      <c r="CI25" s="288">
        <f t="shared" si="4"/>
        <v>46049</v>
      </c>
      <c r="CJ25" s="288">
        <f t="shared" si="4"/>
        <v>46050</v>
      </c>
      <c r="CK25" s="288">
        <f t="shared" si="4"/>
        <v>46051</v>
      </c>
      <c r="CL25" s="288">
        <f t="shared" si="4"/>
        <v>46052</v>
      </c>
      <c r="CM25" s="288">
        <f t="shared" si="4"/>
        <v>46053</v>
      </c>
      <c r="CN25" s="288">
        <f t="shared" si="4"/>
        <v>46054</v>
      </c>
      <c r="CO25" s="288">
        <f t="shared" si="4"/>
        <v>46055</v>
      </c>
      <c r="CP25" s="288">
        <f t="shared" si="4"/>
        <v>46056</v>
      </c>
      <c r="CQ25" s="288">
        <f t="shared" si="4"/>
        <v>46057</v>
      </c>
      <c r="CR25" s="288">
        <f t="shared" si="4"/>
        <v>46058</v>
      </c>
      <c r="CS25" s="288">
        <f t="shared" si="4"/>
        <v>46059</v>
      </c>
      <c r="CT25" s="288">
        <f t="shared" si="4"/>
        <v>46060</v>
      </c>
      <c r="CU25" s="288">
        <f t="shared" si="4"/>
        <v>46061</v>
      </c>
      <c r="CV25" s="288">
        <f t="shared" si="4"/>
        <v>46062</v>
      </c>
      <c r="CW25" s="288">
        <f t="shared" si="4"/>
        <v>46063</v>
      </c>
      <c r="CX25" s="288">
        <f t="shared" si="4"/>
        <v>46064</v>
      </c>
      <c r="CY25" s="288">
        <f t="shared" si="4"/>
        <v>46065</v>
      </c>
      <c r="CZ25" s="288">
        <f t="shared" si="4"/>
        <v>46066</v>
      </c>
      <c r="DA25" s="288">
        <f t="shared" si="4"/>
        <v>46067</v>
      </c>
      <c r="DB25" s="288">
        <f t="shared" si="4"/>
        <v>46068</v>
      </c>
      <c r="DC25" s="288">
        <f t="shared" si="4"/>
        <v>46069</v>
      </c>
      <c r="DD25" s="288">
        <f t="shared" si="4"/>
        <v>46070</v>
      </c>
      <c r="DE25" s="288">
        <f t="shared" si="4"/>
        <v>46071</v>
      </c>
      <c r="DF25" s="288">
        <f t="shared" si="4"/>
        <v>46072</v>
      </c>
      <c r="DG25" s="288">
        <f t="shared" si="4"/>
        <v>46073</v>
      </c>
      <c r="DH25" s="288">
        <f t="shared" si="4"/>
        <v>46074</v>
      </c>
      <c r="DI25" s="288">
        <f t="shared" si="4"/>
        <v>46075</v>
      </c>
      <c r="DJ25" s="288">
        <f t="shared" si="4"/>
        <v>46076</v>
      </c>
      <c r="DK25" s="288">
        <f t="shared" si="4"/>
        <v>46077</v>
      </c>
      <c r="DL25" s="288">
        <f t="shared" si="4"/>
        <v>46078</v>
      </c>
      <c r="DM25" s="288">
        <f t="shared" si="4"/>
        <v>46079</v>
      </c>
      <c r="DN25" s="288">
        <f t="shared" si="4"/>
        <v>46080</v>
      </c>
      <c r="DO25" s="288">
        <f t="shared" si="4"/>
        <v>46081</v>
      </c>
      <c r="DP25" s="288">
        <f t="shared" si="4"/>
        <v>46082</v>
      </c>
      <c r="DQ25" s="288">
        <f t="shared" si="4"/>
        <v>46083</v>
      </c>
      <c r="DR25" s="288">
        <f t="shared" si="4"/>
        <v>46084</v>
      </c>
      <c r="DS25" s="288">
        <f t="shared" si="4"/>
        <v>46085</v>
      </c>
      <c r="DT25" s="288">
        <f t="shared" si="4"/>
        <v>46086</v>
      </c>
      <c r="DU25" s="288">
        <f t="shared" si="4"/>
        <v>46087</v>
      </c>
      <c r="DV25" s="288">
        <f t="shared" si="4"/>
        <v>46088</v>
      </c>
      <c r="DW25" s="288">
        <f t="shared" si="4"/>
        <v>46089</v>
      </c>
      <c r="DX25" s="288">
        <f t="shared" si="4"/>
        <v>46090</v>
      </c>
      <c r="DY25" s="288">
        <f t="shared" ref="DY25:ET25" si="5">DY5</f>
        <v>46091</v>
      </c>
      <c r="DZ25" s="288">
        <f t="shared" si="5"/>
        <v>46092</v>
      </c>
      <c r="EA25" s="288">
        <f t="shared" si="5"/>
        <v>46093</v>
      </c>
      <c r="EB25" s="288">
        <f t="shared" si="5"/>
        <v>46094</v>
      </c>
      <c r="EC25" s="288">
        <f t="shared" si="5"/>
        <v>46095</v>
      </c>
      <c r="ED25" s="288">
        <f t="shared" si="5"/>
        <v>46096</v>
      </c>
      <c r="EE25" s="288">
        <f t="shared" si="5"/>
        <v>46097</v>
      </c>
      <c r="EF25" s="288">
        <f t="shared" si="5"/>
        <v>46098</v>
      </c>
      <c r="EG25" s="288">
        <f t="shared" si="5"/>
        <v>46099</v>
      </c>
      <c r="EH25" s="288">
        <f t="shared" si="5"/>
        <v>46100</v>
      </c>
      <c r="EI25" s="288">
        <f t="shared" si="5"/>
        <v>46101</v>
      </c>
      <c r="EJ25" s="288">
        <f t="shared" si="5"/>
        <v>46102</v>
      </c>
      <c r="EK25" s="288">
        <f t="shared" si="5"/>
        <v>46103</v>
      </c>
      <c r="EL25" s="288">
        <f t="shared" si="5"/>
        <v>46104</v>
      </c>
      <c r="EM25" s="288">
        <f t="shared" si="5"/>
        <v>46105</v>
      </c>
      <c r="EN25" s="288">
        <f t="shared" si="5"/>
        <v>46106</v>
      </c>
      <c r="EO25" s="288">
        <f t="shared" si="5"/>
        <v>46107</v>
      </c>
      <c r="EP25" s="288">
        <f t="shared" si="5"/>
        <v>46108</v>
      </c>
      <c r="EQ25" s="288">
        <f t="shared" si="5"/>
        <v>46109</v>
      </c>
      <c r="ER25" s="288">
        <f t="shared" si="5"/>
        <v>46110</v>
      </c>
      <c r="ES25" s="288">
        <f t="shared" si="5"/>
        <v>46111</v>
      </c>
      <c r="ET25" s="288">
        <f t="shared" si="5"/>
        <v>46112</v>
      </c>
    </row>
    <row r="26" spans="1:150" s="85" customFormat="1" ht="10.35" customHeight="1" x14ac:dyDescent="0.2">
      <c r="A26" s="86" t="s">
        <v>135</v>
      </c>
      <c r="B26" s="275"/>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5"/>
      <c r="CA26" s="275"/>
      <c r="CB26" s="275"/>
      <c r="CC26" s="275"/>
      <c r="CD26" s="275"/>
      <c r="CE26" s="275"/>
      <c r="CF26" s="275"/>
      <c r="CG26" s="275"/>
      <c r="CH26" s="275"/>
      <c r="CI26" s="275"/>
      <c r="CJ26" s="275"/>
      <c r="CK26" s="275"/>
      <c r="CL26" s="275"/>
      <c r="CM26" s="275"/>
      <c r="CN26" s="275"/>
      <c r="CO26" s="275"/>
      <c r="CP26" s="275"/>
      <c r="CQ26" s="275"/>
      <c r="CR26" s="275"/>
      <c r="CS26" s="275"/>
      <c r="CT26" s="275"/>
      <c r="CU26" s="275"/>
      <c r="CV26" s="275"/>
      <c r="CW26" s="275"/>
      <c r="CX26" s="275"/>
      <c r="CY26" s="275"/>
      <c r="CZ26" s="275"/>
      <c r="DA26" s="275"/>
      <c r="DB26" s="275"/>
      <c r="DC26" s="275"/>
      <c r="DD26" s="275"/>
      <c r="DE26" s="275"/>
      <c r="DF26" s="275"/>
      <c r="DG26" s="275"/>
      <c r="DH26" s="275"/>
      <c r="DI26" s="275"/>
      <c r="DJ26" s="275"/>
      <c r="DK26" s="275"/>
      <c r="DL26" s="275"/>
      <c r="DM26" s="275"/>
      <c r="DN26" s="275"/>
      <c r="DO26" s="275"/>
      <c r="DP26" s="275"/>
      <c r="DQ26" s="275"/>
      <c r="DR26" s="275"/>
      <c r="DS26" s="275"/>
      <c r="DT26" s="275"/>
      <c r="DU26" s="275"/>
      <c r="DV26" s="275"/>
      <c r="DW26" s="275"/>
      <c r="DX26" s="275"/>
      <c r="DY26" s="275"/>
      <c r="DZ26" s="275"/>
      <c r="EA26" s="275"/>
      <c r="EB26" s="275"/>
      <c r="EC26" s="275"/>
      <c r="ED26" s="275"/>
      <c r="EE26" s="275"/>
      <c r="EF26" s="275"/>
      <c r="EG26" s="275"/>
      <c r="EH26" s="275"/>
      <c r="EI26" s="275"/>
      <c r="EJ26" s="275"/>
      <c r="EK26" s="275"/>
      <c r="EL26" s="275"/>
      <c r="EM26" s="275"/>
      <c r="EN26" s="275"/>
      <c r="EO26" s="275"/>
      <c r="EP26" s="275"/>
      <c r="EQ26" s="275"/>
      <c r="ER26" s="275"/>
      <c r="ES26" s="275"/>
      <c r="ET26" s="275"/>
    </row>
    <row r="27" spans="1:150" s="85" customFormat="1" ht="10.35" customHeight="1" x14ac:dyDescent="0.2">
      <c r="A27" s="87">
        <v>1</v>
      </c>
      <c r="B27" s="284">
        <f t="shared" ref="B27:BL27" si="6">ROUND(B7*0.82,)</f>
        <v>13694</v>
      </c>
      <c r="C27" s="284">
        <f t="shared" si="6"/>
        <v>13694</v>
      </c>
      <c r="D27" s="284">
        <f t="shared" si="6"/>
        <v>13694</v>
      </c>
      <c r="E27" s="284">
        <f t="shared" si="6"/>
        <v>11726</v>
      </c>
      <c r="F27" s="284">
        <f t="shared" si="6"/>
        <v>8200</v>
      </c>
      <c r="G27" s="284">
        <f t="shared" si="6"/>
        <v>8774</v>
      </c>
      <c r="H27" s="284">
        <f t="shared" si="6"/>
        <v>8200</v>
      </c>
      <c r="I27" s="284">
        <f t="shared" si="6"/>
        <v>9758</v>
      </c>
      <c r="J27" s="284">
        <f t="shared" si="6"/>
        <v>9758</v>
      </c>
      <c r="K27" s="284">
        <f t="shared" si="6"/>
        <v>7052</v>
      </c>
      <c r="L27" s="284">
        <f t="shared" si="6"/>
        <v>7052</v>
      </c>
      <c r="M27" s="284">
        <f t="shared" si="6"/>
        <v>7052</v>
      </c>
      <c r="N27" s="284">
        <f t="shared" si="6"/>
        <v>7626</v>
      </c>
      <c r="O27" s="284">
        <f t="shared" si="6"/>
        <v>7052</v>
      </c>
      <c r="P27" s="284">
        <f t="shared" si="6"/>
        <v>7626</v>
      </c>
      <c r="Q27" s="284">
        <f t="shared" si="6"/>
        <v>7626</v>
      </c>
      <c r="R27" s="284">
        <f t="shared" si="6"/>
        <v>8200</v>
      </c>
      <c r="S27" s="284">
        <f t="shared" si="6"/>
        <v>8774</v>
      </c>
      <c r="T27" s="284">
        <f t="shared" si="6"/>
        <v>8774</v>
      </c>
      <c r="U27" s="284">
        <f t="shared" si="6"/>
        <v>9758</v>
      </c>
      <c r="V27" s="284">
        <f t="shared" si="6"/>
        <v>9758</v>
      </c>
      <c r="W27" s="284">
        <f t="shared" si="6"/>
        <v>8200</v>
      </c>
      <c r="X27" s="284">
        <f t="shared" si="6"/>
        <v>8200</v>
      </c>
      <c r="Y27" s="284">
        <f t="shared" si="6"/>
        <v>7052</v>
      </c>
      <c r="Z27" s="284">
        <f t="shared" si="6"/>
        <v>7052</v>
      </c>
      <c r="AA27" s="284">
        <f t="shared" si="6"/>
        <v>7052</v>
      </c>
      <c r="AB27" s="284">
        <f t="shared" si="6"/>
        <v>7052</v>
      </c>
      <c r="AC27" s="284">
        <f t="shared" si="6"/>
        <v>7052</v>
      </c>
      <c r="AD27" s="284">
        <f t="shared" si="6"/>
        <v>7626</v>
      </c>
      <c r="AE27" s="284">
        <f t="shared" si="6"/>
        <v>7626</v>
      </c>
      <c r="AF27" s="284">
        <f t="shared" si="6"/>
        <v>7052</v>
      </c>
      <c r="AG27" s="284">
        <f t="shared" si="6"/>
        <v>8692</v>
      </c>
      <c r="AH27" s="284">
        <f t="shared" si="6"/>
        <v>8692</v>
      </c>
      <c r="AI27" s="284">
        <f t="shared" si="6"/>
        <v>8692</v>
      </c>
      <c r="AJ27" s="284">
        <f t="shared" si="6"/>
        <v>8692</v>
      </c>
      <c r="AK27" s="284">
        <f t="shared" si="6"/>
        <v>8692</v>
      </c>
      <c r="AL27" s="284">
        <f t="shared" si="6"/>
        <v>8692</v>
      </c>
      <c r="AM27" s="284">
        <f t="shared" si="6"/>
        <v>7216</v>
      </c>
      <c r="AN27" s="284">
        <f t="shared" si="6"/>
        <v>7216</v>
      </c>
      <c r="AO27" s="284">
        <f t="shared" si="6"/>
        <v>7216</v>
      </c>
      <c r="AP27" s="284">
        <f t="shared" si="6"/>
        <v>7216</v>
      </c>
      <c r="AQ27" s="284">
        <f t="shared" si="6"/>
        <v>10742</v>
      </c>
      <c r="AR27" s="284">
        <f t="shared" si="6"/>
        <v>12054</v>
      </c>
      <c r="AS27" s="284">
        <f t="shared" si="6"/>
        <v>12054</v>
      </c>
      <c r="AT27" s="284">
        <f t="shared" si="6"/>
        <v>9430</v>
      </c>
      <c r="AU27" s="284">
        <f t="shared" si="6"/>
        <v>10742</v>
      </c>
      <c r="AV27" s="284">
        <f t="shared" si="6"/>
        <v>10742</v>
      </c>
      <c r="AW27" s="284">
        <f t="shared" si="6"/>
        <v>12054</v>
      </c>
      <c r="AX27" s="284">
        <f t="shared" si="6"/>
        <v>12054</v>
      </c>
      <c r="AY27" s="284">
        <f t="shared" si="6"/>
        <v>12054</v>
      </c>
      <c r="AZ27" s="284">
        <f t="shared" si="6"/>
        <v>14678</v>
      </c>
      <c r="BA27" s="284">
        <f t="shared" si="6"/>
        <v>14678</v>
      </c>
      <c r="BB27" s="284">
        <f t="shared" si="6"/>
        <v>15990</v>
      </c>
      <c r="BC27" s="284">
        <f t="shared" si="6"/>
        <v>15990</v>
      </c>
      <c r="BD27" s="284">
        <f t="shared" si="6"/>
        <v>15990</v>
      </c>
      <c r="BE27" s="284">
        <f t="shared" si="6"/>
        <v>13366</v>
      </c>
      <c r="BF27" s="284">
        <f t="shared" si="6"/>
        <v>20377</v>
      </c>
      <c r="BG27" s="284">
        <f t="shared" si="6"/>
        <v>39647</v>
      </c>
      <c r="BH27" s="284">
        <f t="shared" si="6"/>
        <v>58097</v>
      </c>
      <c r="BI27" s="284">
        <f t="shared" si="6"/>
        <v>58097</v>
      </c>
      <c r="BJ27" s="284">
        <f t="shared" si="6"/>
        <v>53997</v>
      </c>
      <c r="BK27" s="284">
        <f t="shared" si="6"/>
        <v>58097</v>
      </c>
      <c r="BL27" s="284">
        <f t="shared" si="6"/>
        <v>53997</v>
      </c>
      <c r="BM27" s="284">
        <f t="shared" ref="BM27:DX27" si="7">ROUND(BM7*0.82,)</f>
        <v>42927</v>
      </c>
      <c r="BN27" s="284">
        <f t="shared" si="7"/>
        <v>42927</v>
      </c>
      <c r="BO27" s="284">
        <f t="shared" si="7"/>
        <v>42927</v>
      </c>
      <c r="BP27" s="284">
        <f t="shared" si="7"/>
        <v>36367</v>
      </c>
      <c r="BQ27" s="284">
        <f t="shared" si="7"/>
        <v>23903</v>
      </c>
      <c r="BR27" s="284">
        <f t="shared" si="7"/>
        <v>19803</v>
      </c>
      <c r="BS27" s="284">
        <f t="shared" si="7"/>
        <v>18163</v>
      </c>
      <c r="BT27" s="284">
        <f t="shared" si="7"/>
        <v>18163</v>
      </c>
      <c r="BU27" s="284">
        <f t="shared" si="7"/>
        <v>18163</v>
      </c>
      <c r="BV27" s="284">
        <f t="shared" si="7"/>
        <v>19803</v>
      </c>
      <c r="BW27" s="284">
        <f t="shared" si="7"/>
        <v>19803</v>
      </c>
      <c r="BX27" s="284">
        <f t="shared" si="7"/>
        <v>19803</v>
      </c>
      <c r="BY27" s="284">
        <f t="shared" si="7"/>
        <v>18163</v>
      </c>
      <c r="BZ27" s="284">
        <f t="shared" si="7"/>
        <v>18163</v>
      </c>
      <c r="CA27" s="284">
        <f t="shared" si="7"/>
        <v>18163</v>
      </c>
      <c r="CB27" s="284">
        <f t="shared" si="7"/>
        <v>18163</v>
      </c>
      <c r="CC27" s="284">
        <f t="shared" si="7"/>
        <v>18163</v>
      </c>
      <c r="CD27" s="284">
        <f t="shared" si="7"/>
        <v>18163</v>
      </c>
      <c r="CE27" s="284">
        <f t="shared" si="7"/>
        <v>18163</v>
      </c>
      <c r="CF27" s="284">
        <f t="shared" si="7"/>
        <v>19803</v>
      </c>
      <c r="CG27" s="284">
        <f t="shared" si="7"/>
        <v>19803</v>
      </c>
      <c r="CH27" s="284">
        <f t="shared" si="7"/>
        <v>21853</v>
      </c>
      <c r="CI27" s="284">
        <f t="shared" si="7"/>
        <v>21853</v>
      </c>
      <c r="CJ27" s="284">
        <f t="shared" si="7"/>
        <v>21853</v>
      </c>
      <c r="CK27" s="284">
        <f t="shared" si="7"/>
        <v>21853</v>
      </c>
      <c r="CL27" s="284">
        <f t="shared" si="7"/>
        <v>21853</v>
      </c>
      <c r="CM27" s="284">
        <f t="shared" si="7"/>
        <v>21853</v>
      </c>
      <c r="CN27" s="284">
        <f t="shared" si="7"/>
        <v>22673</v>
      </c>
      <c r="CO27" s="284">
        <f t="shared" si="7"/>
        <v>21033</v>
      </c>
      <c r="CP27" s="284">
        <f t="shared" si="7"/>
        <v>21033</v>
      </c>
      <c r="CQ27" s="284">
        <f t="shared" si="7"/>
        <v>21033</v>
      </c>
      <c r="CR27" s="284">
        <f t="shared" si="7"/>
        <v>21033</v>
      </c>
      <c r="CS27" s="284">
        <f t="shared" si="7"/>
        <v>24313</v>
      </c>
      <c r="CT27" s="284">
        <f t="shared" si="7"/>
        <v>24313</v>
      </c>
      <c r="CU27" s="284">
        <f t="shared" si="7"/>
        <v>21033</v>
      </c>
      <c r="CV27" s="284">
        <f t="shared" si="7"/>
        <v>22673</v>
      </c>
      <c r="CW27" s="284">
        <f t="shared" si="7"/>
        <v>21033</v>
      </c>
      <c r="CX27" s="284">
        <f t="shared" si="7"/>
        <v>21033</v>
      </c>
      <c r="CY27" s="284">
        <f t="shared" si="7"/>
        <v>21033</v>
      </c>
      <c r="CZ27" s="284">
        <f t="shared" si="7"/>
        <v>24313</v>
      </c>
      <c r="DA27" s="284">
        <f t="shared" si="7"/>
        <v>24313</v>
      </c>
      <c r="DB27" s="284">
        <f t="shared" si="7"/>
        <v>28413</v>
      </c>
      <c r="DC27" s="284">
        <f t="shared" si="7"/>
        <v>28413</v>
      </c>
      <c r="DD27" s="284">
        <f t="shared" si="7"/>
        <v>28413</v>
      </c>
      <c r="DE27" s="284">
        <f t="shared" si="7"/>
        <v>28413</v>
      </c>
      <c r="DF27" s="284">
        <f t="shared" si="7"/>
        <v>28413</v>
      </c>
      <c r="DG27" s="284">
        <f t="shared" si="7"/>
        <v>33333</v>
      </c>
      <c r="DH27" s="284">
        <f t="shared" si="7"/>
        <v>33333</v>
      </c>
      <c r="DI27" s="284">
        <f t="shared" si="7"/>
        <v>30873</v>
      </c>
      <c r="DJ27" s="284">
        <f t="shared" si="7"/>
        <v>33333</v>
      </c>
      <c r="DK27" s="284">
        <f t="shared" si="7"/>
        <v>30873</v>
      </c>
      <c r="DL27" s="284">
        <f t="shared" si="7"/>
        <v>33333</v>
      </c>
      <c r="DM27" s="284">
        <f t="shared" si="7"/>
        <v>30873</v>
      </c>
      <c r="DN27" s="284">
        <f t="shared" si="7"/>
        <v>30873</v>
      </c>
      <c r="DO27" s="284">
        <f t="shared" si="7"/>
        <v>26363</v>
      </c>
      <c r="DP27" s="284">
        <f t="shared" si="7"/>
        <v>21033</v>
      </c>
      <c r="DQ27" s="284">
        <f t="shared" si="7"/>
        <v>21033</v>
      </c>
      <c r="DR27" s="284">
        <f t="shared" si="7"/>
        <v>21033</v>
      </c>
      <c r="DS27" s="284">
        <f t="shared" si="7"/>
        <v>19393</v>
      </c>
      <c r="DT27" s="284">
        <f t="shared" si="7"/>
        <v>16933</v>
      </c>
      <c r="DU27" s="284">
        <f t="shared" si="7"/>
        <v>18163</v>
      </c>
      <c r="DV27" s="284">
        <f t="shared" si="7"/>
        <v>18163</v>
      </c>
      <c r="DW27" s="284">
        <f t="shared" si="7"/>
        <v>18163</v>
      </c>
      <c r="DX27" s="284">
        <f t="shared" si="7"/>
        <v>14883</v>
      </c>
      <c r="DY27" s="284">
        <f t="shared" ref="DY27:ET27" si="8">ROUND(DY7*0.82,)</f>
        <v>14883</v>
      </c>
      <c r="DZ27" s="284">
        <f t="shared" si="8"/>
        <v>14883</v>
      </c>
      <c r="EA27" s="284">
        <f t="shared" si="8"/>
        <v>14883</v>
      </c>
      <c r="EB27" s="284">
        <f t="shared" si="8"/>
        <v>14883</v>
      </c>
      <c r="EC27" s="284">
        <f t="shared" si="8"/>
        <v>14883</v>
      </c>
      <c r="ED27" s="284">
        <f t="shared" si="8"/>
        <v>14883</v>
      </c>
      <c r="EE27" s="284">
        <f t="shared" si="8"/>
        <v>14883</v>
      </c>
      <c r="EF27" s="284">
        <f t="shared" si="8"/>
        <v>14883</v>
      </c>
      <c r="EG27" s="284">
        <f t="shared" si="8"/>
        <v>14883</v>
      </c>
      <c r="EH27" s="284">
        <f t="shared" si="8"/>
        <v>14883</v>
      </c>
      <c r="EI27" s="284">
        <f t="shared" si="8"/>
        <v>14883</v>
      </c>
      <c r="EJ27" s="284">
        <f t="shared" si="8"/>
        <v>14883</v>
      </c>
      <c r="EK27" s="284">
        <f t="shared" si="8"/>
        <v>13653</v>
      </c>
      <c r="EL27" s="284">
        <f t="shared" si="8"/>
        <v>13653</v>
      </c>
      <c r="EM27" s="284">
        <f t="shared" si="8"/>
        <v>13653</v>
      </c>
      <c r="EN27" s="284">
        <f t="shared" si="8"/>
        <v>13653</v>
      </c>
      <c r="EO27" s="284">
        <f t="shared" si="8"/>
        <v>13653</v>
      </c>
      <c r="EP27" s="284">
        <f t="shared" si="8"/>
        <v>13653</v>
      </c>
      <c r="EQ27" s="284">
        <f t="shared" si="8"/>
        <v>13653</v>
      </c>
      <c r="ER27" s="284">
        <f t="shared" si="8"/>
        <v>13653</v>
      </c>
      <c r="ES27" s="284">
        <f t="shared" si="8"/>
        <v>13653</v>
      </c>
      <c r="ET27" s="284">
        <f t="shared" si="8"/>
        <v>13653</v>
      </c>
    </row>
    <row r="28" spans="1:150" s="85" customFormat="1" ht="10.35" customHeight="1" x14ac:dyDescent="0.2">
      <c r="A28" s="87">
        <v>2</v>
      </c>
      <c r="B28" s="284">
        <f t="shared" ref="B28:BL28" si="9">ROUND(B8*0.82,)</f>
        <v>15252</v>
      </c>
      <c r="C28" s="284">
        <f t="shared" si="9"/>
        <v>15252</v>
      </c>
      <c r="D28" s="284">
        <f t="shared" si="9"/>
        <v>15252</v>
      </c>
      <c r="E28" s="284">
        <f t="shared" si="9"/>
        <v>13284</v>
      </c>
      <c r="F28" s="284">
        <f t="shared" si="9"/>
        <v>9758</v>
      </c>
      <c r="G28" s="284">
        <f t="shared" si="9"/>
        <v>10332</v>
      </c>
      <c r="H28" s="284">
        <f t="shared" si="9"/>
        <v>9758</v>
      </c>
      <c r="I28" s="284">
        <f t="shared" si="9"/>
        <v>11316</v>
      </c>
      <c r="J28" s="284">
        <f t="shared" si="9"/>
        <v>11316</v>
      </c>
      <c r="K28" s="284">
        <f t="shared" si="9"/>
        <v>8610</v>
      </c>
      <c r="L28" s="284">
        <f t="shared" si="9"/>
        <v>8610</v>
      </c>
      <c r="M28" s="284">
        <f t="shared" si="9"/>
        <v>8610</v>
      </c>
      <c r="N28" s="284">
        <f t="shared" si="9"/>
        <v>9184</v>
      </c>
      <c r="O28" s="284">
        <f t="shared" si="9"/>
        <v>8610</v>
      </c>
      <c r="P28" s="284">
        <f t="shared" si="9"/>
        <v>9184</v>
      </c>
      <c r="Q28" s="284">
        <f t="shared" si="9"/>
        <v>9184</v>
      </c>
      <c r="R28" s="284">
        <f t="shared" si="9"/>
        <v>9758</v>
      </c>
      <c r="S28" s="284">
        <f t="shared" si="9"/>
        <v>10332</v>
      </c>
      <c r="T28" s="284">
        <f t="shared" si="9"/>
        <v>10332</v>
      </c>
      <c r="U28" s="284">
        <f t="shared" si="9"/>
        <v>11316</v>
      </c>
      <c r="V28" s="284">
        <f t="shared" si="9"/>
        <v>11316</v>
      </c>
      <c r="W28" s="284">
        <f t="shared" si="9"/>
        <v>9758</v>
      </c>
      <c r="X28" s="284">
        <f t="shared" si="9"/>
        <v>9758</v>
      </c>
      <c r="Y28" s="284">
        <f t="shared" si="9"/>
        <v>8610</v>
      </c>
      <c r="Z28" s="284">
        <f t="shared" si="9"/>
        <v>8610</v>
      </c>
      <c r="AA28" s="284">
        <f t="shared" si="9"/>
        <v>8610</v>
      </c>
      <c r="AB28" s="284">
        <f t="shared" si="9"/>
        <v>8610</v>
      </c>
      <c r="AC28" s="284">
        <f t="shared" si="9"/>
        <v>8610</v>
      </c>
      <c r="AD28" s="284">
        <f t="shared" si="9"/>
        <v>9184</v>
      </c>
      <c r="AE28" s="284">
        <f t="shared" si="9"/>
        <v>9184</v>
      </c>
      <c r="AF28" s="284">
        <f t="shared" si="9"/>
        <v>8610</v>
      </c>
      <c r="AG28" s="284">
        <f t="shared" si="9"/>
        <v>10250</v>
      </c>
      <c r="AH28" s="284">
        <f t="shared" si="9"/>
        <v>10250</v>
      </c>
      <c r="AI28" s="284">
        <f t="shared" si="9"/>
        <v>10250</v>
      </c>
      <c r="AJ28" s="284">
        <f t="shared" si="9"/>
        <v>10250</v>
      </c>
      <c r="AK28" s="284">
        <f t="shared" si="9"/>
        <v>10250</v>
      </c>
      <c r="AL28" s="284">
        <f t="shared" si="9"/>
        <v>10250</v>
      </c>
      <c r="AM28" s="284">
        <f t="shared" si="9"/>
        <v>8774</v>
      </c>
      <c r="AN28" s="284">
        <f t="shared" si="9"/>
        <v>8774</v>
      </c>
      <c r="AO28" s="284">
        <f t="shared" si="9"/>
        <v>8774</v>
      </c>
      <c r="AP28" s="284">
        <f t="shared" si="9"/>
        <v>8774</v>
      </c>
      <c r="AQ28" s="284">
        <f t="shared" si="9"/>
        <v>12300</v>
      </c>
      <c r="AR28" s="284">
        <f t="shared" si="9"/>
        <v>13612</v>
      </c>
      <c r="AS28" s="284">
        <f t="shared" si="9"/>
        <v>13612</v>
      </c>
      <c r="AT28" s="284">
        <f t="shared" si="9"/>
        <v>10988</v>
      </c>
      <c r="AU28" s="284">
        <f t="shared" si="9"/>
        <v>12300</v>
      </c>
      <c r="AV28" s="284">
        <f t="shared" si="9"/>
        <v>12300</v>
      </c>
      <c r="AW28" s="284">
        <f t="shared" si="9"/>
        <v>13612</v>
      </c>
      <c r="AX28" s="284">
        <f t="shared" si="9"/>
        <v>13612</v>
      </c>
      <c r="AY28" s="284">
        <f t="shared" si="9"/>
        <v>13612</v>
      </c>
      <c r="AZ28" s="284">
        <f t="shared" si="9"/>
        <v>16236</v>
      </c>
      <c r="BA28" s="284">
        <f t="shared" si="9"/>
        <v>16236</v>
      </c>
      <c r="BB28" s="284">
        <f t="shared" si="9"/>
        <v>17548</v>
      </c>
      <c r="BC28" s="284">
        <f t="shared" si="9"/>
        <v>17548</v>
      </c>
      <c r="BD28" s="284">
        <f t="shared" si="9"/>
        <v>17548</v>
      </c>
      <c r="BE28" s="284">
        <f t="shared" si="9"/>
        <v>14924</v>
      </c>
      <c r="BF28" s="284">
        <f t="shared" si="9"/>
        <v>22714</v>
      </c>
      <c r="BG28" s="284">
        <f t="shared" si="9"/>
        <v>41984</v>
      </c>
      <c r="BH28" s="284">
        <f t="shared" si="9"/>
        <v>60434</v>
      </c>
      <c r="BI28" s="284">
        <f t="shared" si="9"/>
        <v>60434</v>
      </c>
      <c r="BJ28" s="284">
        <f t="shared" si="9"/>
        <v>56334</v>
      </c>
      <c r="BK28" s="284">
        <f t="shared" si="9"/>
        <v>60434</v>
      </c>
      <c r="BL28" s="284">
        <f t="shared" si="9"/>
        <v>56334</v>
      </c>
      <c r="BM28" s="284">
        <f t="shared" ref="BM28:DX28" si="10">ROUND(BM8*0.82,)</f>
        <v>45264</v>
      </c>
      <c r="BN28" s="284">
        <f t="shared" si="10"/>
        <v>45264</v>
      </c>
      <c r="BO28" s="284">
        <f t="shared" si="10"/>
        <v>45264</v>
      </c>
      <c r="BP28" s="284">
        <f t="shared" si="10"/>
        <v>38704</v>
      </c>
      <c r="BQ28" s="284">
        <f t="shared" si="10"/>
        <v>26076</v>
      </c>
      <c r="BR28" s="284">
        <f t="shared" si="10"/>
        <v>21976</v>
      </c>
      <c r="BS28" s="284">
        <f t="shared" si="10"/>
        <v>20336</v>
      </c>
      <c r="BT28" s="284">
        <f t="shared" si="10"/>
        <v>20336</v>
      </c>
      <c r="BU28" s="284">
        <f t="shared" si="10"/>
        <v>20336</v>
      </c>
      <c r="BV28" s="284">
        <f t="shared" si="10"/>
        <v>21976</v>
      </c>
      <c r="BW28" s="284">
        <f t="shared" si="10"/>
        <v>21976</v>
      </c>
      <c r="BX28" s="284">
        <f t="shared" si="10"/>
        <v>21976</v>
      </c>
      <c r="BY28" s="284">
        <f t="shared" si="10"/>
        <v>20336</v>
      </c>
      <c r="BZ28" s="284">
        <f t="shared" si="10"/>
        <v>20336</v>
      </c>
      <c r="CA28" s="284">
        <f t="shared" si="10"/>
        <v>20336</v>
      </c>
      <c r="CB28" s="284">
        <f t="shared" si="10"/>
        <v>20336</v>
      </c>
      <c r="CC28" s="284">
        <f t="shared" si="10"/>
        <v>20336</v>
      </c>
      <c r="CD28" s="284">
        <f t="shared" si="10"/>
        <v>20336</v>
      </c>
      <c r="CE28" s="284">
        <f t="shared" si="10"/>
        <v>20336</v>
      </c>
      <c r="CF28" s="284">
        <f t="shared" si="10"/>
        <v>21976</v>
      </c>
      <c r="CG28" s="284">
        <f t="shared" si="10"/>
        <v>21976</v>
      </c>
      <c r="CH28" s="284">
        <f t="shared" si="10"/>
        <v>24026</v>
      </c>
      <c r="CI28" s="284">
        <f t="shared" si="10"/>
        <v>24026</v>
      </c>
      <c r="CJ28" s="284">
        <f t="shared" si="10"/>
        <v>24026</v>
      </c>
      <c r="CK28" s="284">
        <f t="shared" si="10"/>
        <v>24026</v>
      </c>
      <c r="CL28" s="284">
        <f t="shared" si="10"/>
        <v>24026</v>
      </c>
      <c r="CM28" s="284">
        <f t="shared" si="10"/>
        <v>24026</v>
      </c>
      <c r="CN28" s="284">
        <f t="shared" si="10"/>
        <v>24846</v>
      </c>
      <c r="CO28" s="284">
        <f t="shared" si="10"/>
        <v>23206</v>
      </c>
      <c r="CP28" s="284">
        <f t="shared" si="10"/>
        <v>23206</v>
      </c>
      <c r="CQ28" s="284">
        <f t="shared" si="10"/>
        <v>23206</v>
      </c>
      <c r="CR28" s="284">
        <f t="shared" si="10"/>
        <v>23206</v>
      </c>
      <c r="CS28" s="284">
        <f t="shared" si="10"/>
        <v>26486</v>
      </c>
      <c r="CT28" s="284">
        <f t="shared" si="10"/>
        <v>26486</v>
      </c>
      <c r="CU28" s="284">
        <f t="shared" si="10"/>
        <v>23206</v>
      </c>
      <c r="CV28" s="284">
        <f t="shared" si="10"/>
        <v>24846</v>
      </c>
      <c r="CW28" s="284">
        <f t="shared" si="10"/>
        <v>23206</v>
      </c>
      <c r="CX28" s="284">
        <f t="shared" si="10"/>
        <v>23206</v>
      </c>
      <c r="CY28" s="284">
        <f t="shared" si="10"/>
        <v>23206</v>
      </c>
      <c r="CZ28" s="284">
        <f t="shared" si="10"/>
        <v>26486</v>
      </c>
      <c r="DA28" s="284">
        <f t="shared" si="10"/>
        <v>26486</v>
      </c>
      <c r="DB28" s="284">
        <f t="shared" si="10"/>
        <v>30586</v>
      </c>
      <c r="DC28" s="284">
        <f t="shared" si="10"/>
        <v>30586</v>
      </c>
      <c r="DD28" s="284">
        <f t="shared" si="10"/>
        <v>30586</v>
      </c>
      <c r="DE28" s="284">
        <f t="shared" si="10"/>
        <v>30586</v>
      </c>
      <c r="DF28" s="284">
        <f t="shared" si="10"/>
        <v>30586</v>
      </c>
      <c r="DG28" s="284">
        <f t="shared" si="10"/>
        <v>35506</v>
      </c>
      <c r="DH28" s="284">
        <f t="shared" si="10"/>
        <v>35506</v>
      </c>
      <c r="DI28" s="284">
        <f t="shared" si="10"/>
        <v>33046</v>
      </c>
      <c r="DJ28" s="284">
        <f t="shared" si="10"/>
        <v>35506</v>
      </c>
      <c r="DK28" s="284">
        <f t="shared" si="10"/>
        <v>33046</v>
      </c>
      <c r="DL28" s="284">
        <f t="shared" si="10"/>
        <v>35506</v>
      </c>
      <c r="DM28" s="284">
        <f t="shared" si="10"/>
        <v>33046</v>
      </c>
      <c r="DN28" s="284">
        <f t="shared" si="10"/>
        <v>33046</v>
      </c>
      <c r="DO28" s="284">
        <f t="shared" si="10"/>
        <v>28536</v>
      </c>
      <c r="DP28" s="284">
        <f t="shared" si="10"/>
        <v>23206</v>
      </c>
      <c r="DQ28" s="284">
        <f t="shared" si="10"/>
        <v>23206</v>
      </c>
      <c r="DR28" s="284">
        <f t="shared" si="10"/>
        <v>23206</v>
      </c>
      <c r="DS28" s="284">
        <f t="shared" si="10"/>
        <v>21566</v>
      </c>
      <c r="DT28" s="284">
        <f t="shared" si="10"/>
        <v>19106</v>
      </c>
      <c r="DU28" s="284">
        <f t="shared" si="10"/>
        <v>20336</v>
      </c>
      <c r="DV28" s="284">
        <f t="shared" si="10"/>
        <v>20336</v>
      </c>
      <c r="DW28" s="284">
        <f t="shared" si="10"/>
        <v>20336</v>
      </c>
      <c r="DX28" s="284">
        <f t="shared" si="10"/>
        <v>17056</v>
      </c>
      <c r="DY28" s="284">
        <f t="shared" ref="DY28:ET28" si="11">ROUND(DY8*0.82,)</f>
        <v>17056</v>
      </c>
      <c r="DZ28" s="284">
        <f t="shared" si="11"/>
        <v>17056</v>
      </c>
      <c r="EA28" s="284">
        <f t="shared" si="11"/>
        <v>17056</v>
      </c>
      <c r="EB28" s="284">
        <f t="shared" si="11"/>
        <v>17056</v>
      </c>
      <c r="EC28" s="284">
        <f t="shared" si="11"/>
        <v>17056</v>
      </c>
      <c r="ED28" s="284">
        <f t="shared" si="11"/>
        <v>17056</v>
      </c>
      <c r="EE28" s="284">
        <f t="shared" si="11"/>
        <v>17056</v>
      </c>
      <c r="EF28" s="284">
        <f t="shared" si="11"/>
        <v>17056</v>
      </c>
      <c r="EG28" s="284">
        <f t="shared" si="11"/>
        <v>17056</v>
      </c>
      <c r="EH28" s="284">
        <f t="shared" si="11"/>
        <v>17056</v>
      </c>
      <c r="EI28" s="284">
        <f t="shared" si="11"/>
        <v>17056</v>
      </c>
      <c r="EJ28" s="284">
        <f t="shared" si="11"/>
        <v>17056</v>
      </c>
      <c r="EK28" s="284">
        <f t="shared" si="11"/>
        <v>15826</v>
      </c>
      <c r="EL28" s="284">
        <f t="shared" si="11"/>
        <v>15826</v>
      </c>
      <c r="EM28" s="284">
        <f t="shared" si="11"/>
        <v>15826</v>
      </c>
      <c r="EN28" s="284">
        <f t="shared" si="11"/>
        <v>15826</v>
      </c>
      <c r="EO28" s="284">
        <f t="shared" si="11"/>
        <v>15826</v>
      </c>
      <c r="EP28" s="284">
        <f t="shared" si="11"/>
        <v>15826</v>
      </c>
      <c r="EQ28" s="284">
        <f t="shared" si="11"/>
        <v>15826</v>
      </c>
      <c r="ER28" s="284">
        <f t="shared" si="11"/>
        <v>15826</v>
      </c>
      <c r="ES28" s="284">
        <f t="shared" si="11"/>
        <v>15826</v>
      </c>
      <c r="ET28" s="284">
        <f t="shared" si="11"/>
        <v>15826</v>
      </c>
    </row>
    <row r="29" spans="1:150" s="85" customFormat="1" ht="10.35" customHeight="1" x14ac:dyDescent="0.2">
      <c r="A29" s="95" t="s">
        <v>143</v>
      </c>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284"/>
      <c r="CC29" s="284"/>
      <c r="CD29" s="284"/>
      <c r="CE29" s="284"/>
      <c r="CF29" s="284"/>
      <c r="CG29" s="284"/>
      <c r="CH29" s="284"/>
      <c r="CI29" s="284"/>
      <c r="CJ29" s="284"/>
      <c r="CK29" s="284"/>
      <c r="CL29" s="284"/>
      <c r="CM29" s="284"/>
      <c r="CN29" s="284"/>
      <c r="CO29" s="284"/>
      <c r="CP29" s="284"/>
      <c r="CQ29" s="284"/>
      <c r="CR29" s="284"/>
      <c r="CS29" s="284"/>
      <c r="CT29" s="284"/>
      <c r="CU29" s="284"/>
      <c r="CV29" s="284"/>
      <c r="CW29" s="284"/>
      <c r="CX29" s="284"/>
      <c r="CY29" s="284"/>
      <c r="CZ29" s="284"/>
      <c r="DA29" s="284"/>
      <c r="DB29" s="284"/>
      <c r="DC29" s="284"/>
      <c r="DD29" s="284"/>
      <c r="DE29" s="284"/>
      <c r="DF29" s="284"/>
      <c r="DG29" s="284"/>
      <c r="DH29" s="284"/>
      <c r="DI29" s="284"/>
      <c r="DJ29" s="284"/>
      <c r="DK29" s="284"/>
      <c r="DL29" s="284"/>
      <c r="DM29" s="284"/>
      <c r="DN29" s="284"/>
      <c r="DO29" s="284"/>
      <c r="DP29" s="284"/>
      <c r="DQ29" s="284"/>
      <c r="DR29" s="284"/>
      <c r="DS29" s="284"/>
      <c r="DT29" s="284"/>
      <c r="DU29" s="284"/>
      <c r="DV29" s="284"/>
      <c r="DW29" s="284"/>
      <c r="DX29" s="284"/>
      <c r="DY29" s="284"/>
      <c r="DZ29" s="284"/>
      <c r="EA29" s="284"/>
      <c r="EB29" s="284"/>
      <c r="EC29" s="284"/>
      <c r="ED29" s="284"/>
      <c r="EE29" s="284"/>
      <c r="EF29" s="284"/>
      <c r="EG29" s="284"/>
      <c r="EH29" s="284"/>
      <c r="EI29" s="284"/>
      <c r="EJ29" s="284"/>
      <c r="EK29" s="284"/>
      <c r="EL29" s="284"/>
      <c r="EM29" s="284"/>
      <c r="EN29" s="284"/>
      <c r="EO29" s="284"/>
      <c r="EP29" s="284"/>
      <c r="EQ29" s="284"/>
      <c r="ER29" s="284"/>
      <c r="ES29" s="284"/>
      <c r="ET29" s="284"/>
    </row>
    <row r="30" spans="1:150" s="85" customFormat="1" ht="10.35" customHeight="1" x14ac:dyDescent="0.2">
      <c r="A30" s="87">
        <v>1</v>
      </c>
      <c r="B30" s="284">
        <f t="shared" ref="B30:BL30" si="12">ROUND(B10*0.82,)</f>
        <v>15334</v>
      </c>
      <c r="C30" s="284">
        <f t="shared" si="12"/>
        <v>15334</v>
      </c>
      <c r="D30" s="284">
        <f t="shared" si="12"/>
        <v>15334</v>
      </c>
      <c r="E30" s="284">
        <f t="shared" si="12"/>
        <v>13366</v>
      </c>
      <c r="F30" s="284">
        <f t="shared" si="12"/>
        <v>9840</v>
      </c>
      <c r="G30" s="284">
        <f t="shared" si="12"/>
        <v>10414</v>
      </c>
      <c r="H30" s="284">
        <f t="shared" si="12"/>
        <v>9840</v>
      </c>
      <c r="I30" s="284">
        <f t="shared" si="12"/>
        <v>11398</v>
      </c>
      <c r="J30" s="284">
        <f t="shared" si="12"/>
        <v>11398</v>
      </c>
      <c r="K30" s="284">
        <f t="shared" si="12"/>
        <v>8692</v>
      </c>
      <c r="L30" s="284">
        <f t="shared" si="12"/>
        <v>8692</v>
      </c>
      <c r="M30" s="284">
        <f t="shared" si="12"/>
        <v>8692</v>
      </c>
      <c r="N30" s="284">
        <f t="shared" si="12"/>
        <v>9266</v>
      </c>
      <c r="O30" s="284">
        <f t="shared" si="12"/>
        <v>8692</v>
      </c>
      <c r="P30" s="284">
        <f t="shared" si="12"/>
        <v>9266</v>
      </c>
      <c r="Q30" s="284">
        <f t="shared" si="12"/>
        <v>9266</v>
      </c>
      <c r="R30" s="284">
        <f t="shared" si="12"/>
        <v>9840</v>
      </c>
      <c r="S30" s="284">
        <f t="shared" si="12"/>
        <v>10414</v>
      </c>
      <c r="T30" s="284">
        <f t="shared" si="12"/>
        <v>10414</v>
      </c>
      <c r="U30" s="284">
        <f t="shared" si="12"/>
        <v>11398</v>
      </c>
      <c r="V30" s="284">
        <f t="shared" si="12"/>
        <v>11398</v>
      </c>
      <c r="W30" s="284">
        <f t="shared" si="12"/>
        <v>9840</v>
      </c>
      <c r="X30" s="284">
        <f t="shared" si="12"/>
        <v>9840</v>
      </c>
      <c r="Y30" s="284">
        <f t="shared" si="12"/>
        <v>8692</v>
      </c>
      <c r="Z30" s="284">
        <f t="shared" si="12"/>
        <v>8692</v>
      </c>
      <c r="AA30" s="284">
        <f t="shared" si="12"/>
        <v>8692</v>
      </c>
      <c r="AB30" s="284">
        <f t="shared" si="12"/>
        <v>8692</v>
      </c>
      <c r="AC30" s="284">
        <f t="shared" si="12"/>
        <v>8692</v>
      </c>
      <c r="AD30" s="284">
        <f t="shared" si="12"/>
        <v>9266</v>
      </c>
      <c r="AE30" s="284">
        <f t="shared" si="12"/>
        <v>9266</v>
      </c>
      <c r="AF30" s="284">
        <f t="shared" si="12"/>
        <v>8692</v>
      </c>
      <c r="AG30" s="284">
        <f t="shared" si="12"/>
        <v>11152</v>
      </c>
      <c r="AH30" s="284">
        <f t="shared" si="12"/>
        <v>11152</v>
      </c>
      <c r="AI30" s="284">
        <f t="shared" si="12"/>
        <v>11152</v>
      </c>
      <c r="AJ30" s="284">
        <f t="shared" si="12"/>
        <v>11152</v>
      </c>
      <c r="AK30" s="284">
        <f t="shared" si="12"/>
        <v>11152</v>
      </c>
      <c r="AL30" s="284">
        <f t="shared" si="12"/>
        <v>11152</v>
      </c>
      <c r="AM30" s="284">
        <f t="shared" si="12"/>
        <v>9676</v>
      </c>
      <c r="AN30" s="284">
        <f t="shared" si="12"/>
        <v>9676</v>
      </c>
      <c r="AO30" s="284">
        <f t="shared" si="12"/>
        <v>9676</v>
      </c>
      <c r="AP30" s="284">
        <f t="shared" si="12"/>
        <v>9676</v>
      </c>
      <c r="AQ30" s="284">
        <f t="shared" si="12"/>
        <v>13202</v>
      </c>
      <c r="AR30" s="284">
        <f t="shared" si="12"/>
        <v>14514</v>
      </c>
      <c r="AS30" s="284">
        <f t="shared" si="12"/>
        <v>14514</v>
      </c>
      <c r="AT30" s="284">
        <f t="shared" si="12"/>
        <v>11890</v>
      </c>
      <c r="AU30" s="284">
        <f t="shared" si="12"/>
        <v>13202</v>
      </c>
      <c r="AV30" s="284">
        <f t="shared" si="12"/>
        <v>13202</v>
      </c>
      <c r="AW30" s="284">
        <f t="shared" si="12"/>
        <v>14514</v>
      </c>
      <c r="AX30" s="284">
        <f t="shared" si="12"/>
        <v>14514</v>
      </c>
      <c r="AY30" s="284">
        <f t="shared" si="12"/>
        <v>14514</v>
      </c>
      <c r="AZ30" s="284">
        <f t="shared" si="12"/>
        <v>17138</v>
      </c>
      <c r="BA30" s="284">
        <f t="shared" si="12"/>
        <v>17138</v>
      </c>
      <c r="BB30" s="284">
        <f t="shared" si="12"/>
        <v>18450</v>
      </c>
      <c r="BC30" s="284">
        <f t="shared" si="12"/>
        <v>18450</v>
      </c>
      <c r="BD30" s="284">
        <f t="shared" si="12"/>
        <v>18450</v>
      </c>
      <c r="BE30" s="284">
        <f t="shared" si="12"/>
        <v>15826</v>
      </c>
      <c r="BF30" s="284">
        <f t="shared" si="12"/>
        <v>24477</v>
      </c>
      <c r="BG30" s="284">
        <f t="shared" si="12"/>
        <v>43747</v>
      </c>
      <c r="BH30" s="284">
        <f t="shared" si="12"/>
        <v>62197</v>
      </c>
      <c r="BI30" s="284">
        <f t="shared" si="12"/>
        <v>62197</v>
      </c>
      <c r="BJ30" s="284">
        <f t="shared" si="12"/>
        <v>58097</v>
      </c>
      <c r="BK30" s="284">
        <f t="shared" si="12"/>
        <v>62197</v>
      </c>
      <c r="BL30" s="284">
        <f t="shared" si="12"/>
        <v>58097</v>
      </c>
      <c r="BM30" s="284">
        <f t="shared" ref="BM30:DX30" si="13">ROUND(BM10*0.82,)</f>
        <v>47027</v>
      </c>
      <c r="BN30" s="284">
        <f t="shared" si="13"/>
        <v>47027</v>
      </c>
      <c r="BO30" s="284">
        <f t="shared" si="13"/>
        <v>47027</v>
      </c>
      <c r="BP30" s="284">
        <f t="shared" si="13"/>
        <v>40467</v>
      </c>
      <c r="BQ30" s="284">
        <f t="shared" si="13"/>
        <v>27183</v>
      </c>
      <c r="BR30" s="284">
        <f t="shared" si="13"/>
        <v>23083</v>
      </c>
      <c r="BS30" s="284">
        <f t="shared" si="13"/>
        <v>21443</v>
      </c>
      <c r="BT30" s="284">
        <f t="shared" si="13"/>
        <v>21443</v>
      </c>
      <c r="BU30" s="284">
        <f t="shared" si="13"/>
        <v>21443</v>
      </c>
      <c r="BV30" s="284">
        <f t="shared" si="13"/>
        <v>23083</v>
      </c>
      <c r="BW30" s="284">
        <f t="shared" si="13"/>
        <v>23083</v>
      </c>
      <c r="BX30" s="284">
        <f t="shared" si="13"/>
        <v>23083</v>
      </c>
      <c r="BY30" s="284">
        <f t="shared" si="13"/>
        <v>21443</v>
      </c>
      <c r="BZ30" s="284">
        <f t="shared" si="13"/>
        <v>21443</v>
      </c>
      <c r="CA30" s="284">
        <f t="shared" si="13"/>
        <v>21443</v>
      </c>
      <c r="CB30" s="284">
        <f t="shared" si="13"/>
        <v>21443</v>
      </c>
      <c r="CC30" s="284">
        <f t="shared" si="13"/>
        <v>21443</v>
      </c>
      <c r="CD30" s="284">
        <f t="shared" si="13"/>
        <v>21443</v>
      </c>
      <c r="CE30" s="284">
        <f t="shared" si="13"/>
        <v>21443</v>
      </c>
      <c r="CF30" s="284">
        <f t="shared" si="13"/>
        <v>23083</v>
      </c>
      <c r="CG30" s="284">
        <f t="shared" si="13"/>
        <v>23083</v>
      </c>
      <c r="CH30" s="284">
        <f t="shared" si="13"/>
        <v>25133</v>
      </c>
      <c r="CI30" s="284">
        <f t="shared" si="13"/>
        <v>25133</v>
      </c>
      <c r="CJ30" s="284">
        <f t="shared" si="13"/>
        <v>25133</v>
      </c>
      <c r="CK30" s="284">
        <f t="shared" si="13"/>
        <v>25133</v>
      </c>
      <c r="CL30" s="284">
        <f t="shared" si="13"/>
        <v>25133</v>
      </c>
      <c r="CM30" s="284">
        <f t="shared" si="13"/>
        <v>25133</v>
      </c>
      <c r="CN30" s="284">
        <f t="shared" si="13"/>
        <v>26773</v>
      </c>
      <c r="CO30" s="284">
        <f t="shared" si="13"/>
        <v>25133</v>
      </c>
      <c r="CP30" s="284">
        <f t="shared" si="13"/>
        <v>25133</v>
      </c>
      <c r="CQ30" s="284">
        <f t="shared" si="13"/>
        <v>25133</v>
      </c>
      <c r="CR30" s="284">
        <f t="shared" si="13"/>
        <v>25133</v>
      </c>
      <c r="CS30" s="284">
        <f t="shared" si="13"/>
        <v>28413</v>
      </c>
      <c r="CT30" s="284">
        <f t="shared" si="13"/>
        <v>28413</v>
      </c>
      <c r="CU30" s="284">
        <f t="shared" si="13"/>
        <v>25133</v>
      </c>
      <c r="CV30" s="284">
        <f t="shared" si="13"/>
        <v>26773</v>
      </c>
      <c r="CW30" s="284">
        <f t="shared" si="13"/>
        <v>25133</v>
      </c>
      <c r="CX30" s="284">
        <f t="shared" si="13"/>
        <v>25133</v>
      </c>
      <c r="CY30" s="284">
        <f t="shared" si="13"/>
        <v>25133</v>
      </c>
      <c r="CZ30" s="284">
        <f t="shared" si="13"/>
        <v>28413</v>
      </c>
      <c r="DA30" s="284">
        <f t="shared" si="13"/>
        <v>28413</v>
      </c>
      <c r="DB30" s="284">
        <f t="shared" si="13"/>
        <v>32513</v>
      </c>
      <c r="DC30" s="284">
        <f t="shared" si="13"/>
        <v>32513</v>
      </c>
      <c r="DD30" s="284">
        <f t="shared" si="13"/>
        <v>32513</v>
      </c>
      <c r="DE30" s="284">
        <f t="shared" si="13"/>
        <v>32513</v>
      </c>
      <c r="DF30" s="284">
        <f t="shared" si="13"/>
        <v>32513</v>
      </c>
      <c r="DG30" s="284">
        <f t="shared" si="13"/>
        <v>37433</v>
      </c>
      <c r="DH30" s="284">
        <f t="shared" si="13"/>
        <v>37433</v>
      </c>
      <c r="DI30" s="284">
        <f t="shared" si="13"/>
        <v>34973</v>
      </c>
      <c r="DJ30" s="284">
        <f t="shared" si="13"/>
        <v>37433</v>
      </c>
      <c r="DK30" s="284">
        <f t="shared" si="13"/>
        <v>34973</v>
      </c>
      <c r="DL30" s="284">
        <f t="shared" si="13"/>
        <v>37433</v>
      </c>
      <c r="DM30" s="284">
        <f t="shared" si="13"/>
        <v>34973</v>
      </c>
      <c r="DN30" s="284">
        <f t="shared" si="13"/>
        <v>34973</v>
      </c>
      <c r="DO30" s="284">
        <f t="shared" si="13"/>
        <v>30463</v>
      </c>
      <c r="DP30" s="284">
        <f t="shared" si="13"/>
        <v>25133</v>
      </c>
      <c r="DQ30" s="284">
        <f t="shared" si="13"/>
        <v>25133</v>
      </c>
      <c r="DR30" s="284">
        <f t="shared" si="13"/>
        <v>25133</v>
      </c>
      <c r="DS30" s="284">
        <f t="shared" si="13"/>
        <v>23493</v>
      </c>
      <c r="DT30" s="284">
        <f t="shared" si="13"/>
        <v>21033</v>
      </c>
      <c r="DU30" s="284">
        <f t="shared" si="13"/>
        <v>22263</v>
      </c>
      <c r="DV30" s="284">
        <f t="shared" si="13"/>
        <v>22263</v>
      </c>
      <c r="DW30" s="284">
        <f t="shared" si="13"/>
        <v>22263</v>
      </c>
      <c r="DX30" s="284">
        <f t="shared" si="13"/>
        <v>18163</v>
      </c>
      <c r="DY30" s="284">
        <f t="shared" ref="DY30:ET30" si="14">ROUND(DY10*0.82,)</f>
        <v>18163</v>
      </c>
      <c r="DZ30" s="284">
        <f t="shared" si="14"/>
        <v>18163</v>
      </c>
      <c r="EA30" s="284">
        <f t="shared" si="14"/>
        <v>18163</v>
      </c>
      <c r="EB30" s="284">
        <f t="shared" si="14"/>
        <v>18163</v>
      </c>
      <c r="EC30" s="284">
        <f t="shared" si="14"/>
        <v>18163</v>
      </c>
      <c r="ED30" s="284">
        <f t="shared" si="14"/>
        <v>18163</v>
      </c>
      <c r="EE30" s="284">
        <f t="shared" si="14"/>
        <v>18163</v>
      </c>
      <c r="EF30" s="284">
        <f t="shared" si="14"/>
        <v>18163</v>
      </c>
      <c r="EG30" s="284">
        <f t="shared" si="14"/>
        <v>18163</v>
      </c>
      <c r="EH30" s="284">
        <f t="shared" si="14"/>
        <v>18163</v>
      </c>
      <c r="EI30" s="284">
        <f t="shared" si="14"/>
        <v>18163</v>
      </c>
      <c r="EJ30" s="284">
        <f t="shared" si="14"/>
        <v>18163</v>
      </c>
      <c r="EK30" s="284">
        <f t="shared" si="14"/>
        <v>16933</v>
      </c>
      <c r="EL30" s="284">
        <f t="shared" si="14"/>
        <v>16933</v>
      </c>
      <c r="EM30" s="284">
        <f t="shared" si="14"/>
        <v>16933</v>
      </c>
      <c r="EN30" s="284">
        <f t="shared" si="14"/>
        <v>16933</v>
      </c>
      <c r="EO30" s="284">
        <f t="shared" si="14"/>
        <v>16933</v>
      </c>
      <c r="EP30" s="284">
        <f t="shared" si="14"/>
        <v>16933</v>
      </c>
      <c r="EQ30" s="284">
        <f t="shared" si="14"/>
        <v>16933</v>
      </c>
      <c r="ER30" s="284">
        <f t="shared" si="14"/>
        <v>16933</v>
      </c>
      <c r="ES30" s="284">
        <f t="shared" si="14"/>
        <v>16933</v>
      </c>
      <c r="ET30" s="284">
        <f t="shared" si="14"/>
        <v>16933</v>
      </c>
    </row>
    <row r="31" spans="1:150" s="85" customFormat="1" ht="10.35" customHeight="1" x14ac:dyDescent="0.2">
      <c r="A31" s="87">
        <v>2</v>
      </c>
      <c r="B31" s="284">
        <f t="shared" ref="B31:BL31" si="15">ROUND(B11*0.82,)</f>
        <v>16892</v>
      </c>
      <c r="C31" s="284">
        <f t="shared" si="15"/>
        <v>16892</v>
      </c>
      <c r="D31" s="284">
        <f t="shared" si="15"/>
        <v>16892</v>
      </c>
      <c r="E31" s="284">
        <f t="shared" si="15"/>
        <v>14924</v>
      </c>
      <c r="F31" s="284">
        <f t="shared" si="15"/>
        <v>11398</v>
      </c>
      <c r="G31" s="284">
        <f t="shared" si="15"/>
        <v>11972</v>
      </c>
      <c r="H31" s="284">
        <f t="shared" si="15"/>
        <v>11398</v>
      </c>
      <c r="I31" s="284">
        <f t="shared" si="15"/>
        <v>12956</v>
      </c>
      <c r="J31" s="284">
        <f t="shared" si="15"/>
        <v>12956</v>
      </c>
      <c r="K31" s="284">
        <f t="shared" si="15"/>
        <v>10250</v>
      </c>
      <c r="L31" s="284">
        <f t="shared" si="15"/>
        <v>10250</v>
      </c>
      <c r="M31" s="284">
        <f t="shared" si="15"/>
        <v>10250</v>
      </c>
      <c r="N31" s="284">
        <f t="shared" si="15"/>
        <v>10824</v>
      </c>
      <c r="O31" s="284">
        <f t="shared" si="15"/>
        <v>10250</v>
      </c>
      <c r="P31" s="284">
        <f t="shared" si="15"/>
        <v>10824</v>
      </c>
      <c r="Q31" s="284">
        <f t="shared" si="15"/>
        <v>10824</v>
      </c>
      <c r="R31" s="284">
        <f t="shared" si="15"/>
        <v>11398</v>
      </c>
      <c r="S31" s="284">
        <f t="shared" si="15"/>
        <v>11972</v>
      </c>
      <c r="T31" s="284">
        <f t="shared" si="15"/>
        <v>11972</v>
      </c>
      <c r="U31" s="284">
        <f t="shared" si="15"/>
        <v>12956</v>
      </c>
      <c r="V31" s="284">
        <f t="shared" si="15"/>
        <v>12956</v>
      </c>
      <c r="W31" s="284">
        <f t="shared" si="15"/>
        <v>11398</v>
      </c>
      <c r="X31" s="284">
        <f t="shared" si="15"/>
        <v>11398</v>
      </c>
      <c r="Y31" s="284">
        <f t="shared" si="15"/>
        <v>10250</v>
      </c>
      <c r="Z31" s="284">
        <f t="shared" si="15"/>
        <v>10250</v>
      </c>
      <c r="AA31" s="284">
        <f t="shared" si="15"/>
        <v>10250</v>
      </c>
      <c r="AB31" s="284">
        <f t="shared" si="15"/>
        <v>10250</v>
      </c>
      <c r="AC31" s="284">
        <f t="shared" si="15"/>
        <v>10250</v>
      </c>
      <c r="AD31" s="284">
        <f t="shared" si="15"/>
        <v>10824</v>
      </c>
      <c r="AE31" s="284">
        <f t="shared" si="15"/>
        <v>10824</v>
      </c>
      <c r="AF31" s="284">
        <f t="shared" si="15"/>
        <v>10250</v>
      </c>
      <c r="AG31" s="284">
        <f t="shared" si="15"/>
        <v>12710</v>
      </c>
      <c r="AH31" s="284">
        <f t="shared" si="15"/>
        <v>12710</v>
      </c>
      <c r="AI31" s="284">
        <f t="shared" si="15"/>
        <v>12710</v>
      </c>
      <c r="AJ31" s="284">
        <f t="shared" si="15"/>
        <v>12710</v>
      </c>
      <c r="AK31" s="284">
        <f t="shared" si="15"/>
        <v>12710</v>
      </c>
      <c r="AL31" s="284">
        <f t="shared" si="15"/>
        <v>12710</v>
      </c>
      <c r="AM31" s="284">
        <f t="shared" si="15"/>
        <v>11234</v>
      </c>
      <c r="AN31" s="284">
        <f t="shared" si="15"/>
        <v>11234</v>
      </c>
      <c r="AO31" s="284">
        <f t="shared" si="15"/>
        <v>11234</v>
      </c>
      <c r="AP31" s="284">
        <f t="shared" si="15"/>
        <v>11234</v>
      </c>
      <c r="AQ31" s="284">
        <f t="shared" si="15"/>
        <v>14760</v>
      </c>
      <c r="AR31" s="284">
        <f t="shared" si="15"/>
        <v>16072</v>
      </c>
      <c r="AS31" s="284">
        <f t="shared" si="15"/>
        <v>16072</v>
      </c>
      <c r="AT31" s="284">
        <f t="shared" si="15"/>
        <v>13448</v>
      </c>
      <c r="AU31" s="284">
        <f t="shared" si="15"/>
        <v>14760</v>
      </c>
      <c r="AV31" s="284">
        <f t="shared" si="15"/>
        <v>14760</v>
      </c>
      <c r="AW31" s="284">
        <f t="shared" si="15"/>
        <v>16072</v>
      </c>
      <c r="AX31" s="284">
        <f t="shared" si="15"/>
        <v>16072</v>
      </c>
      <c r="AY31" s="284">
        <f t="shared" si="15"/>
        <v>16072</v>
      </c>
      <c r="AZ31" s="284">
        <f t="shared" si="15"/>
        <v>18696</v>
      </c>
      <c r="BA31" s="284">
        <f t="shared" si="15"/>
        <v>18696</v>
      </c>
      <c r="BB31" s="284">
        <f t="shared" si="15"/>
        <v>20008</v>
      </c>
      <c r="BC31" s="284">
        <f t="shared" si="15"/>
        <v>20008</v>
      </c>
      <c r="BD31" s="284">
        <f t="shared" si="15"/>
        <v>20008</v>
      </c>
      <c r="BE31" s="284">
        <f t="shared" si="15"/>
        <v>17384</v>
      </c>
      <c r="BF31" s="284">
        <f t="shared" si="15"/>
        <v>26814</v>
      </c>
      <c r="BG31" s="284">
        <f t="shared" si="15"/>
        <v>46084</v>
      </c>
      <c r="BH31" s="284">
        <f t="shared" si="15"/>
        <v>64534</v>
      </c>
      <c r="BI31" s="284">
        <f t="shared" si="15"/>
        <v>64534</v>
      </c>
      <c r="BJ31" s="284">
        <f t="shared" si="15"/>
        <v>60434</v>
      </c>
      <c r="BK31" s="284">
        <f t="shared" si="15"/>
        <v>64534</v>
      </c>
      <c r="BL31" s="284">
        <f t="shared" si="15"/>
        <v>60434</v>
      </c>
      <c r="BM31" s="284">
        <f t="shared" ref="BM31:DX31" si="16">ROUND(BM11*0.82,)</f>
        <v>49364</v>
      </c>
      <c r="BN31" s="284">
        <f t="shared" si="16"/>
        <v>49364</v>
      </c>
      <c r="BO31" s="284">
        <f t="shared" si="16"/>
        <v>49364</v>
      </c>
      <c r="BP31" s="284">
        <f t="shared" si="16"/>
        <v>42804</v>
      </c>
      <c r="BQ31" s="284">
        <f t="shared" si="16"/>
        <v>29356</v>
      </c>
      <c r="BR31" s="284">
        <f t="shared" si="16"/>
        <v>25256</v>
      </c>
      <c r="BS31" s="284">
        <f t="shared" si="16"/>
        <v>23616</v>
      </c>
      <c r="BT31" s="284">
        <f t="shared" si="16"/>
        <v>23616</v>
      </c>
      <c r="BU31" s="284">
        <f t="shared" si="16"/>
        <v>23616</v>
      </c>
      <c r="BV31" s="284">
        <f t="shared" si="16"/>
        <v>25256</v>
      </c>
      <c r="BW31" s="284">
        <f t="shared" si="16"/>
        <v>25256</v>
      </c>
      <c r="BX31" s="284">
        <f t="shared" si="16"/>
        <v>25256</v>
      </c>
      <c r="BY31" s="284">
        <f t="shared" si="16"/>
        <v>23616</v>
      </c>
      <c r="BZ31" s="284">
        <f t="shared" si="16"/>
        <v>23616</v>
      </c>
      <c r="CA31" s="284">
        <f t="shared" si="16"/>
        <v>23616</v>
      </c>
      <c r="CB31" s="284">
        <f t="shared" si="16"/>
        <v>23616</v>
      </c>
      <c r="CC31" s="284">
        <f t="shared" si="16"/>
        <v>23616</v>
      </c>
      <c r="CD31" s="284">
        <f t="shared" si="16"/>
        <v>23616</v>
      </c>
      <c r="CE31" s="284">
        <f t="shared" si="16"/>
        <v>23616</v>
      </c>
      <c r="CF31" s="284">
        <f t="shared" si="16"/>
        <v>25256</v>
      </c>
      <c r="CG31" s="284">
        <f t="shared" si="16"/>
        <v>25256</v>
      </c>
      <c r="CH31" s="284">
        <f t="shared" si="16"/>
        <v>27306</v>
      </c>
      <c r="CI31" s="284">
        <f t="shared" si="16"/>
        <v>27306</v>
      </c>
      <c r="CJ31" s="284">
        <f t="shared" si="16"/>
        <v>27306</v>
      </c>
      <c r="CK31" s="284">
        <f t="shared" si="16"/>
        <v>27306</v>
      </c>
      <c r="CL31" s="284">
        <f t="shared" si="16"/>
        <v>27306</v>
      </c>
      <c r="CM31" s="284">
        <f t="shared" si="16"/>
        <v>27306</v>
      </c>
      <c r="CN31" s="284">
        <f t="shared" si="16"/>
        <v>28946</v>
      </c>
      <c r="CO31" s="284">
        <f t="shared" si="16"/>
        <v>27306</v>
      </c>
      <c r="CP31" s="284">
        <f t="shared" si="16"/>
        <v>27306</v>
      </c>
      <c r="CQ31" s="284">
        <f t="shared" si="16"/>
        <v>27306</v>
      </c>
      <c r="CR31" s="284">
        <f t="shared" si="16"/>
        <v>27306</v>
      </c>
      <c r="CS31" s="284">
        <f t="shared" si="16"/>
        <v>30586</v>
      </c>
      <c r="CT31" s="284">
        <f t="shared" si="16"/>
        <v>30586</v>
      </c>
      <c r="CU31" s="284">
        <f t="shared" si="16"/>
        <v>27306</v>
      </c>
      <c r="CV31" s="284">
        <f t="shared" si="16"/>
        <v>28946</v>
      </c>
      <c r="CW31" s="284">
        <f t="shared" si="16"/>
        <v>27306</v>
      </c>
      <c r="CX31" s="284">
        <f t="shared" si="16"/>
        <v>27306</v>
      </c>
      <c r="CY31" s="284">
        <f t="shared" si="16"/>
        <v>27306</v>
      </c>
      <c r="CZ31" s="284">
        <f t="shared" si="16"/>
        <v>30586</v>
      </c>
      <c r="DA31" s="284">
        <f t="shared" si="16"/>
        <v>30586</v>
      </c>
      <c r="DB31" s="284">
        <f t="shared" si="16"/>
        <v>34686</v>
      </c>
      <c r="DC31" s="284">
        <f t="shared" si="16"/>
        <v>34686</v>
      </c>
      <c r="DD31" s="284">
        <f t="shared" si="16"/>
        <v>34686</v>
      </c>
      <c r="DE31" s="284">
        <f t="shared" si="16"/>
        <v>34686</v>
      </c>
      <c r="DF31" s="284">
        <f t="shared" si="16"/>
        <v>34686</v>
      </c>
      <c r="DG31" s="284">
        <f t="shared" si="16"/>
        <v>39606</v>
      </c>
      <c r="DH31" s="284">
        <f t="shared" si="16"/>
        <v>39606</v>
      </c>
      <c r="DI31" s="284">
        <f t="shared" si="16"/>
        <v>37146</v>
      </c>
      <c r="DJ31" s="284">
        <f t="shared" si="16"/>
        <v>39606</v>
      </c>
      <c r="DK31" s="284">
        <f t="shared" si="16"/>
        <v>37146</v>
      </c>
      <c r="DL31" s="284">
        <f t="shared" si="16"/>
        <v>39606</v>
      </c>
      <c r="DM31" s="284">
        <f t="shared" si="16"/>
        <v>37146</v>
      </c>
      <c r="DN31" s="284">
        <f t="shared" si="16"/>
        <v>37146</v>
      </c>
      <c r="DO31" s="284">
        <f t="shared" si="16"/>
        <v>32636</v>
      </c>
      <c r="DP31" s="284">
        <f t="shared" si="16"/>
        <v>27306</v>
      </c>
      <c r="DQ31" s="284">
        <f t="shared" si="16"/>
        <v>27306</v>
      </c>
      <c r="DR31" s="284">
        <f t="shared" si="16"/>
        <v>27306</v>
      </c>
      <c r="DS31" s="284">
        <f t="shared" si="16"/>
        <v>25666</v>
      </c>
      <c r="DT31" s="284">
        <f t="shared" si="16"/>
        <v>23206</v>
      </c>
      <c r="DU31" s="284">
        <f t="shared" si="16"/>
        <v>24436</v>
      </c>
      <c r="DV31" s="284">
        <f t="shared" si="16"/>
        <v>24436</v>
      </c>
      <c r="DW31" s="284">
        <f t="shared" si="16"/>
        <v>24436</v>
      </c>
      <c r="DX31" s="284">
        <f t="shared" si="16"/>
        <v>20336</v>
      </c>
      <c r="DY31" s="284">
        <f t="shared" ref="DY31:ET31" si="17">ROUND(DY11*0.82,)</f>
        <v>20336</v>
      </c>
      <c r="DZ31" s="284">
        <f t="shared" si="17"/>
        <v>20336</v>
      </c>
      <c r="EA31" s="284">
        <f t="shared" si="17"/>
        <v>20336</v>
      </c>
      <c r="EB31" s="284">
        <f t="shared" si="17"/>
        <v>20336</v>
      </c>
      <c r="EC31" s="284">
        <f t="shared" si="17"/>
        <v>20336</v>
      </c>
      <c r="ED31" s="284">
        <f t="shared" si="17"/>
        <v>20336</v>
      </c>
      <c r="EE31" s="284">
        <f t="shared" si="17"/>
        <v>20336</v>
      </c>
      <c r="EF31" s="284">
        <f t="shared" si="17"/>
        <v>20336</v>
      </c>
      <c r="EG31" s="284">
        <f t="shared" si="17"/>
        <v>20336</v>
      </c>
      <c r="EH31" s="284">
        <f t="shared" si="17"/>
        <v>20336</v>
      </c>
      <c r="EI31" s="284">
        <f t="shared" si="17"/>
        <v>20336</v>
      </c>
      <c r="EJ31" s="284">
        <f t="shared" si="17"/>
        <v>20336</v>
      </c>
      <c r="EK31" s="284">
        <f t="shared" si="17"/>
        <v>19106</v>
      </c>
      <c r="EL31" s="284">
        <f t="shared" si="17"/>
        <v>19106</v>
      </c>
      <c r="EM31" s="284">
        <f t="shared" si="17"/>
        <v>19106</v>
      </c>
      <c r="EN31" s="284">
        <f t="shared" si="17"/>
        <v>19106</v>
      </c>
      <c r="EO31" s="284">
        <f t="shared" si="17"/>
        <v>19106</v>
      </c>
      <c r="EP31" s="284">
        <f t="shared" si="17"/>
        <v>19106</v>
      </c>
      <c r="EQ31" s="284">
        <f t="shared" si="17"/>
        <v>19106</v>
      </c>
      <c r="ER31" s="284">
        <f t="shared" si="17"/>
        <v>19106</v>
      </c>
      <c r="ES31" s="284">
        <f t="shared" si="17"/>
        <v>19106</v>
      </c>
      <c r="ET31" s="284">
        <f t="shared" si="17"/>
        <v>19106</v>
      </c>
    </row>
    <row r="32" spans="1:150" s="85" customFormat="1" ht="10.35" customHeight="1" x14ac:dyDescent="0.2">
      <c r="A32" s="86" t="s">
        <v>134</v>
      </c>
      <c r="B32" s="284"/>
      <c r="C32" s="284"/>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c r="BW32" s="284"/>
      <c r="BX32" s="284"/>
      <c r="BY32" s="284"/>
      <c r="BZ32" s="284"/>
      <c r="CA32" s="284"/>
      <c r="CB32" s="284"/>
      <c r="CC32" s="284"/>
      <c r="CD32" s="284"/>
      <c r="CE32" s="284"/>
      <c r="CF32" s="284"/>
      <c r="CG32" s="284"/>
      <c r="CH32" s="284"/>
      <c r="CI32" s="284"/>
      <c r="CJ32" s="284"/>
      <c r="CK32" s="284"/>
      <c r="CL32" s="284"/>
      <c r="CM32" s="284"/>
      <c r="CN32" s="284"/>
      <c r="CO32" s="284"/>
      <c r="CP32" s="284"/>
      <c r="CQ32" s="284"/>
      <c r="CR32" s="284"/>
      <c r="CS32" s="284"/>
      <c r="CT32" s="284"/>
      <c r="CU32" s="284"/>
      <c r="CV32" s="284"/>
      <c r="CW32" s="284"/>
      <c r="CX32" s="284"/>
      <c r="CY32" s="284"/>
      <c r="CZ32" s="284"/>
      <c r="DA32" s="284"/>
      <c r="DB32" s="284"/>
      <c r="DC32" s="284"/>
      <c r="DD32" s="284"/>
      <c r="DE32" s="284"/>
      <c r="DF32" s="284"/>
      <c r="DG32" s="284"/>
      <c r="DH32" s="284"/>
      <c r="DI32" s="284"/>
      <c r="DJ32" s="284"/>
      <c r="DK32" s="284"/>
      <c r="DL32" s="284"/>
      <c r="DM32" s="284"/>
      <c r="DN32" s="284"/>
      <c r="DO32" s="284"/>
      <c r="DP32" s="284"/>
      <c r="DQ32" s="284"/>
      <c r="DR32" s="284"/>
      <c r="DS32" s="284"/>
      <c r="DT32" s="284"/>
      <c r="DU32" s="284"/>
      <c r="DV32" s="284"/>
      <c r="DW32" s="284"/>
      <c r="DX32" s="284"/>
      <c r="DY32" s="284"/>
      <c r="DZ32" s="284"/>
      <c r="EA32" s="284"/>
      <c r="EB32" s="284"/>
      <c r="EC32" s="284"/>
      <c r="ED32" s="284"/>
      <c r="EE32" s="284"/>
      <c r="EF32" s="284"/>
      <c r="EG32" s="284"/>
      <c r="EH32" s="284"/>
      <c r="EI32" s="284"/>
      <c r="EJ32" s="284"/>
      <c r="EK32" s="284"/>
      <c r="EL32" s="284"/>
      <c r="EM32" s="284"/>
      <c r="EN32" s="284"/>
      <c r="EO32" s="284"/>
      <c r="EP32" s="284"/>
      <c r="EQ32" s="284"/>
      <c r="ER32" s="284"/>
      <c r="ES32" s="284"/>
      <c r="ET32" s="284"/>
    </row>
    <row r="33" spans="1:150" s="85" customFormat="1" ht="10.35" customHeight="1" x14ac:dyDescent="0.2">
      <c r="A33" s="88">
        <v>1</v>
      </c>
      <c r="B33" s="284">
        <f t="shared" ref="B33:BL33" si="18">ROUND(B13*0.82,)</f>
        <v>21074</v>
      </c>
      <c r="C33" s="284">
        <f t="shared" si="18"/>
        <v>21074</v>
      </c>
      <c r="D33" s="284">
        <f t="shared" si="18"/>
        <v>21074</v>
      </c>
      <c r="E33" s="284">
        <f t="shared" si="18"/>
        <v>19106</v>
      </c>
      <c r="F33" s="284">
        <f t="shared" si="18"/>
        <v>15580</v>
      </c>
      <c r="G33" s="284">
        <f t="shared" si="18"/>
        <v>16154</v>
      </c>
      <c r="H33" s="284">
        <f t="shared" si="18"/>
        <v>15580</v>
      </c>
      <c r="I33" s="284">
        <f t="shared" si="18"/>
        <v>17138</v>
      </c>
      <c r="J33" s="284">
        <f t="shared" si="18"/>
        <v>17138</v>
      </c>
      <c r="K33" s="284">
        <f t="shared" si="18"/>
        <v>14432</v>
      </c>
      <c r="L33" s="284">
        <f t="shared" si="18"/>
        <v>14432</v>
      </c>
      <c r="M33" s="284">
        <f t="shared" si="18"/>
        <v>14432</v>
      </c>
      <c r="N33" s="284">
        <f t="shared" si="18"/>
        <v>15006</v>
      </c>
      <c r="O33" s="284">
        <f t="shared" si="18"/>
        <v>14432</v>
      </c>
      <c r="P33" s="284">
        <f t="shared" si="18"/>
        <v>15006</v>
      </c>
      <c r="Q33" s="284">
        <f t="shared" si="18"/>
        <v>15006</v>
      </c>
      <c r="R33" s="284">
        <f t="shared" si="18"/>
        <v>15580</v>
      </c>
      <c r="S33" s="284">
        <f t="shared" si="18"/>
        <v>16154</v>
      </c>
      <c r="T33" s="284">
        <f t="shared" si="18"/>
        <v>16154</v>
      </c>
      <c r="U33" s="284">
        <f t="shared" si="18"/>
        <v>17138</v>
      </c>
      <c r="V33" s="284">
        <f t="shared" si="18"/>
        <v>17138</v>
      </c>
      <c r="W33" s="284">
        <f t="shared" si="18"/>
        <v>15580</v>
      </c>
      <c r="X33" s="284">
        <f t="shared" si="18"/>
        <v>15580</v>
      </c>
      <c r="Y33" s="284">
        <f t="shared" si="18"/>
        <v>14432</v>
      </c>
      <c r="Z33" s="284">
        <f t="shared" si="18"/>
        <v>14432</v>
      </c>
      <c r="AA33" s="284">
        <f t="shared" si="18"/>
        <v>14432</v>
      </c>
      <c r="AB33" s="284">
        <f t="shared" si="18"/>
        <v>14432</v>
      </c>
      <c r="AC33" s="284">
        <f t="shared" si="18"/>
        <v>14432</v>
      </c>
      <c r="AD33" s="284">
        <f t="shared" si="18"/>
        <v>15006</v>
      </c>
      <c r="AE33" s="284">
        <f t="shared" si="18"/>
        <v>15006</v>
      </c>
      <c r="AF33" s="284">
        <f t="shared" si="18"/>
        <v>14432</v>
      </c>
      <c r="AG33" s="284">
        <f t="shared" si="18"/>
        <v>16072</v>
      </c>
      <c r="AH33" s="284">
        <f t="shared" si="18"/>
        <v>16072</v>
      </c>
      <c r="AI33" s="284">
        <f t="shared" si="18"/>
        <v>16072</v>
      </c>
      <c r="AJ33" s="284">
        <f t="shared" si="18"/>
        <v>16072</v>
      </c>
      <c r="AK33" s="284">
        <f t="shared" si="18"/>
        <v>16072</v>
      </c>
      <c r="AL33" s="284">
        <f t="shared" si="18"/>
        <v>16072</v>
      </c>
      <c r="AM33" s="284">
        <f t="shared" si="18"/>
        <v>14596</v>
      </c>
      <c r="AN33" s="284">
        <f t="shared" si="18"/>
        <v>14596</v>
      </c>
      <c r="AO33" s="284">
        <f t="shared" si="18"/>
        <v>14596</v>
      </c>
      <c r="AP33" s="284">
        <f t="shared" si="18"/>
        <v>14596</v>
      </c>
      <c r="AQ33" s="284">
        <f t="shared" si="18"/>
        <v>18122</v>
      </c>
      <c r="AR33" s="284">
        <f t="shared" si="18"/>
        <v>19434</v>
      </c>
      <c r="AS33" s="284">
        <f t="shared" si="18"/>
        <v>19434</v>
      </c>
      <c r="AT33" s="284">
        <f t="shared" si="18"/>
        <v>16810</v>
      </c>
      <c r="AU33" s="284">
        <f t="shared" si="18"/>
        <v>18122</v>
      </c>
      <c r="AV33" s="284">
        <f t="shared" si="18"/>
        <v>18122</v>
      </c>
      <c r="AW33" s="284">
        <f t="shared" si="18"/>
        <v>19434</v>
      </c>
      <c r="AX33" s="284">
        <f t="shared" si="18"/>
        <v>19434</v>
      </c>
      <c r="AY33" s="284">
        <f t="shared" si="18"/>
        <v>19434</v>
      </c>
      <c r="AZ33" s="284">
        <f t="shared" si="18"/>
        <v>22058</v>
      </c>
      <c r="BA33" s="284">
        <f t="shared" si="18"/>
        <v>22058</v>
      </c>
      <c r="BB33" s="284">
        <f t="shared" si="18"/>
        <v>23370</v>
      </c>
      <c r="BC33" s="284">
        <f t="shared" si="18"/>
        <v>23370</v>
      </c>
      <c r="BD33" s="284">
        <f t="shared" si="18"/>
        <v>23370</v>
      </c>
      <c r="BE33" s="284">
        <f t="shared" si="18"/>
        <v>20746</v>
      </c>
      <c r="BF33" s="284">
        <f t="shared" si="18"/>
        <v>33497</v>
      </c>
      <c r="BG33" s="284">
        <f t="shared" si="18"/>
        <v>52767</v>
      </c>
      <c r="BH33" s="284">
        <f t="shared" si="18"/>
        <v>71217</v>
      </c>
      <c r="BI33" s="284">
        <f t="shared" si="18"/>
        <v>71217</v>
      </c>
      <c r="BJ33" s="284">
        <f t="shared" si="18"/>
        <v>67117</v>
      </c>
      <c r="BK33" s="284">
        <f t="shared" si="18"/>
        <v>71217</v>
      </c>
      <c r="BL33" s="284">
        <f t="shared" si="18"/>
        <v>67117</v>
      </c>
      <c r="BM33" s="284">
        <f t="shared" ref="BM33:DX33" si="19">ROUND(BM13*0.82,)</f>
        <v>56047</v>
      </c>
      <c r="BN33" s="284">
        <f t="shared" si="19"/>
        <v>56047</v>
      </c>
      <c r="BO33" s="284">
        <f t="shared" si="19"/>
        <v>56047</v>
      </c>
      <c r="BP33" s="284">
        <f t="shared" si="19"/>
        <v>49487</v>
      </c>
      <c r="BQ33" s="284">
        <f t="shared" si="19"/>
        <v>35383</v>
      </c>
      <c r="BR33" s="284">
        <f t="shared" si="19"/>
        <v>31283</v>
      </c>
      <c r="BS33" s="284">
        <f t="shared" si="19"/>
        <v>29643</v>
      </c>
      <c r="BT33" s="284">
        <f t="shared" si="19"/>
        <v>29643</v>
      </c>
      <c r="BU33" s="284">
        <f t="shared" si="19"/>
        <v>29643</v>
      </c>
      <c r="BV33" s="284">
        <f t="shared" si="19"/>
        <v>31283</v>
      </c>
      <c r="BW33" s="284">
        <f t="shared" si="19"/>
        <v>31283</v>
      </c>
      <c r="BX33" s="284">
        <f t="shared" si="19"/>
        <v>31283</v>
      </c>
      <c r="BY33" s="284">
        <f t="shared" si="19"/>
        <v>29643</v>
      </c>
      <c r="BZ33" s="284">
        <f t="shared" si="19"/>
        <v>29643</v>
      </c>
      <c r="CA33" s="284">
        <f t="shared" si="19"/>
        <v>29643</v>
      </c>
      <c r="CB33" s="284">
        <f t="shared" si="19"/>
        <v>29643</v>
      </c>
      <c r="CC33" s="284">
        <f t="shared" si="19"/>
        <v>29643</v>
      </c>
      <c r="CD33" s="284">
        <f t="shared" si="19"/>
        <v>29643</v>
      </c>
      <c r="CE33" s="284">
        <f t="shared" si="19"/>
        <v>29643</v>
      </c>
      <c r="CF33" s="284">
        <f t="shared" si="19"/>
        <v>31283</v>
      </c>
      <c r="CG33" s="284">
        <f t="shared" si="19"/>
        <v>31283</v>
      </c>
      <c r="CH33" s="284">
        <f t="shared" si="19"/>
        <v>33333</v>
      </c>
      <c r="CI33" s="284">
        <f t="shared" si="19"/>
        <v>33333</v>
      </c>
      <c r="CJ33" s="284">
        <f t="shared" si="19"/>
        <v>33333</v>
      </c>
      <c r="CK33" s="284">
        <f t="shared" si="19"/>
        <v>33333</v>
      </c>
      <c r="CL33" s="284">
        <f t="shared" si="19"/>
        <v>33333</v>
      </c>
      <c r="CM33" s="284">
        <f t="shared" si="19"/>
        <v>33333</v>
      </c>
      <c r="CN33" s="284">
        <f t="shared" si="19"/>
        <v>35793</v>
      </c>
      <c r="CO33" s="284">
        <f t="shared" si="19"/>
        <v>34153</v>
      </c>
      <c r="CP33" s="284">
        <f t="shared" si="19"/>
        <v>34153</v>
      </c>
      <c r="CQ33" s="284">
        <f t="shared" si="19"/>
        <v>34153</v>
      </c>
      <c r="CR33" s="284">
        <f t="shared" si="19"/>
        <v>34153</v>
      </c>
      <c r="CS33" s="284">
        <f t="shared" si="19"/>
        <v>37433</v>
      </c>
      <c r="CT33" s="284">
        <f t="shared" si="19"/>
        <v>37433</v>
      </c>
      <c r="CU33" s="284">
        <f t="shared" si="19"/>
        <v>34153</v>
      </c>
      <c r="CV33" s="284">
        <f t="shared" si="19"/>
        <v>35793</v>
      </c>
      <c r="CW33" s="284">
        <f t="shared" si="19"/>
        <v>34153</v>
      </c>
      <c r="CX33" s="284">
        <f t="shared" si="19"/>
        <v>34153</v>
      </c>
      <c r="CY33" s="284">
        <f t="shared" si="19"/>
        <v>34153</v>
      </c>
      <c r="CZ33" s="284">
        <f t="shared" si="19"/>
        <v>37433</v>
      </c>
      <c r="DA33" s="284">
        <f t="shared" si="19"/>
        <v>37433</v>
      </c>
      <c r="DB33" s="284">
        <f t="shared" si="19"/>
        <v>41533</v>
      </c>
      <c r="DC33" s="284">
        <f t="shared" si="19"/>
        <v>41533</v>
      </c>
      <c r="DD33" s="284">
        <f t="shared" si="19"/>
        <v>41533</v>
      </c>
      <c r="DE33" s="284">
        <f t="shared" si="19"/>
        <v>41533</v>
      </c>
      <c r="DF33" s="284">
        <f t="shared" si="19"/>
        <v>41533</v>
      </c>
      <c r="DG33" s="284">
        <f t="shared" si="19"/>
        <v>46453</v>
      </c>
      <c r="DH33" s="284">
        <f t="shared" si="19"/>
        <v>46453</v>
      </c>
      <c r="DI33" s="284">
        <f t="shared" si="19"/>
        <v>43993</v>
      </c>
      <c r="DJ33" s="284">
        <f t="shared" si="19"/>
        <v>46453</v>
      </c>
      <c r="DK33" s="284">
        <f t="shared" si="19"/>
        <v>43993</v>
      </c>
      <c r="DL33" s="284">
        <f t="shared" si="19"/>
        <v>46453</v>
      </c>
      <c r="DM33" s="284">
        <f t="shared" si="19"/>
        <v>43993</v>
      </c>
      <c r="DN33" s="284">
        <f t="shared" si="19"/>
        <v>43993</v>
      </c>
      <c r="DO33" s="284">
        <f t="shared" si="19"/>
        <v>39483</v>
      </c>
      <c r="DP33" s="284">
        <f t="shared" si="19"/>
        <v>34153</v>
      </c>
      <c r="DQ33" s="284">
        <f t="shared" si="19"/>
        <v>34153</v>
      </c>
      <c r="DR33" s="284">
        <f t="shared" si="19"/>
        <v>34153</v>
      </c>
      <c r="DS33" s="284">
        <f t="shared" si="19"/>
        <v>32513</v>
      </c>
      <c r="DT33" s="284">
        <f t="shared" si="19"/>
        <v>30053</v>
      </c>
      <c r="DU33" s="284">
        <f t="shared" si="19"/>
        <v>31283</v>
      </c>
      <c r="DV33" s="284">
        <f t="shared" si="19"/>
        <v>31283</v>
      </c>
      <c r="DW33" s="284">
        <f t="shared" si="19"/>
        <v>31283</v>
      </c>
      <c r="DX33" s="284">
        <f t="shared" si="19"/>
        <v>26363</v>
      </c>
      <c r="DY33" s="284">
        <f t="shared" ref="DY33:ET33" si="20">ROUND(DY13*0.82,)</f>
        <v>26363</v>
      </c>
      <c r="DZ33" s="284">
        <f t="shared" si="20"/>
        <v>26363</v>
      </c>
      <c r="EA33" s="284">
        <f t="shared" si="20"/>
        <v>26363</v>
      </c>
      <c r="EB33" s="284">
        <f t="shared" si="20"/>
        <v>26363</v>
      </c>
      <c r="EC33" s="284">
        <f t="shared" si="20"/>
        <v>26363</v>
      </c>
      <c r="ED33" s="284">
        <f t="shared" si="20"/>
        <v>26363</v>
      </c>
      <c r="EE33" s="284">
        <f t="shared" si="20"/>
        <v>26363</v>
      </c>
      <c r="EF33" s="284">
        <f t="shared" si="20"/>
        <v>26363</v>
      </c>
      <c r="EG33" s="284">
        <f t="shared" si="20"/>
        <v>26363</v>
      </c>
      <c r="EH33" s="284">
        <f t="shared" si="20"/>
        <v>26363</v>
      </c>
      <c r="EI33" s="284">
        <f t="shared" si="20"/>
        <v>26363</v>
      </c>
      <c r="EJ33" s="284">
        <f t="shared" si="20"/>
        <v>26363</v>
      </c>
      <c r="EK33" s="284">
        <f t="shared" si="20"/>
        <v>25133</v>
      </c>
      <c r="EL33" s="284">
        <f t="shared" si="20"/>
        <v>25133</v>
      </c>
      <c r="EM33" s="284">
        <f t="shared" si="20"/>
        <v>25133</v>
      </c>
      <c r="EN33" s="284">
        <f t="shared" si="20"/>
        <v>25133</v>
      </c>
      <c r="EO33" s="284">
        <f t="shared" si="20"/>
        <v>25133</v>
      </c>
      <c r="EP33" s="284">
        <f t="shared" si="20"/>
        <v>25133</v>
      </c>
      <c r="EQ33" s="284">
        <f t="shared" si="20"/>
        <v>25133</v>
      </c>
      <c r="ER33" s="284">
        <f t="shared" si="20"/>
        <v>25133</v>
      </c>
      <c r="ES33" s="284">
        <f t="shared" si="20"/>
        <v>25133</v>
      </c>
      <c r="ET33" s="284">
        <f t="shared" si="20"/>
        <v>25133</v>
      </c>
    </row>
    <row r="34" spans="1:150" s="85" customFormat="1" ht="10.35" customHeight="1" x14ac:dyDescent="0.2">
      <c r="A34" s="88">
        <v>2</v>
      </c>
      <c r="B34" s="284">
        <f t="shared" ref="B34:BL34" si="21">ROUND(B14*0.82,)</f>
        <v>22632</v>
      </c>
      <c r="C34" s="284">
        <f t="shared" si="21"/>
        <v>22632</v>
      </c>
      <c r="D34" s="284">
        <f t="shared" si="21"/>
        <v>22632</v>
      </c>
      <c r="E34" s="284">
        <f t="shared" si="21"/>
        <v>20664</v>
      </c>
      <c r="F34" s="284">
        <f t="shared" si="21"/>
        <v>17138</v>
      </c>
      <c r="G34" s="284">
        <f t="shared" si="21"/>
        <v>17712</v>
      </c>
      <c r="H34" s="284">
        <f t="shared" si="21"/>
        <v>17138</v>
      </c>
      <c r="I34" s="284">
        <f t="shared" si="21"/>
        <v>18696</v>
      </c>
      <c r="J34" s="284">
        <f t="shared" si="21"/>
        <v>18696</v>
      </c>
      <c r="K34" s="284">
        <f t="shared" si="21"/>
        <v>15990</v>
      </c>
      <c r="L34" s="284">
        <f t="shared" si="21"/>
        <v>15990</v>
      </c>
      <c r="M34" s="284">
        <f t="shared" si="21"/>
        <v>15990</v>
      </c>
      <c r="N34" s="284">
        <f t="shared" si="21"/>
        <v>16564</v>
      </c>
      <c r="O34" s="284">
        <f t="shared" si="21"/>
        <v>15990</v>
      </c>
      <c r="P34" s="284">
        <f t="shared" si="21"/>
        <v>16564</v>
      </c>
      <c r="Q34" s="284">
        <f t="shared" si="21"/>
        <v>16564</v>
      </c>
      <c r="R34" s="284">
        <f t="shared" si="21"/>
        <v>17138</v>
      </c>
      <c r="S34" s="284">
        <f t="shared" si="21"/>
        <v>17712</v>
      </c>
      <c r="T34" s="284">
        <f t="shared" si="21"/>
        <v>17712</v>
      </c>
      <c r="U34" s="284">
        <f t="shared" si="21"/>
        <v>18696</v>
      </c>
      <c r="V34" s="284">
        <f t="shared" si="21"/>
        <v>18696</v>
      </c>
      <c r="W34" s="284">
        <f t="shared" si="21"/>
        <v>17138</v>
      </c>
      <c r="X34" s="284">
        <f t="shared" si="21"/>
        <v>17138</v>
      </c>
      <c r="Y34" s="284">
        <f t="shared" si="21"/>
        <v>15990</v>
      </c>
      <c r="Z34" s="284">
        <f t="shared" si="21"/>
        <v>15990</v>
      </c>
      <c r="AA34" s="284">
        <f t="shared" si="21"/>
        <v>15990</v>
      </c>
      <c r="AB34" s="284">
        <f t="shared" si="21"/>
        <v>15990</v>
      </c>
      <c r="AC34" s="284">
        <f t="shared" si="21"/>
        <v>15990</v>
      </c>
      <c r="AD34" s="284">
        <f t="shared" si="21"/>
        <v>16564</v>
      </c>
      <c r="AE34" s="284">
        <f t="shared" si="21"/>
        <v>16564</v>
      </c>
      <c r="AF34" s="284">
        <f t="shared" si="21"/>
        <v>15990</v>
      </c>
      <c r="AG34" s="284">
        <f t="shared" si="21"/>
        <v>17630</v>
      </c>
      <c r="AH34" s="284">
        <f t="shared" si="21"/>
        <v>17630</v>
      </c>
      <c r="AI34" s="284">
        <f t="shared" si="21"/>
        <v>17630</v>
      </c>
      <c r="AJ34" s="284">
        <f t="shared" si="21"/>
        <v>17630</v>
      </c>
      <c r="AK34" s="284">
        <f t="shared" si="21"/>
        <v>17630</v>
      </c>
      <c r="AL34" s="284">
        <f t="shared" si="21"/>
        <v>17630</v>
      </c>
      <c r="AM34" s="284">
        <f t="shared" si="21"/>
        <v>16154</v>
      </c>
      <c r="AN34" s="284">
        <f t="shared" si="21"/>
        <v>16154</v>
      </c>
      <c r="AO34" s="284">
        <f t="shared" si="21"/>
        <v>16154</v>
      </c>
      <c r="AP34" s="284">
        <f t="shared" si="21"/>
        <v>16154</v>
      </c>
      <c r="AQ34" s="284">
        <f t="shared" si="21"/>
        <v>19680</v>
      </c>
      <c r="AR34" s="284">
        <f t="shared" si="21"/>
        <v>20992</v>
      </c>
      <c r="AS34" s="284">
        <f t="shared" si="21"/>
        <v>20992</v>
      </c>
      <c r="AT34" s="284">
        <f t="shared" si="21"/>
        <v>18368</v>
      </c>
      <c r="AU34" s="284">
        <f t="shared" si="21"/>
        <v>19680</v>
      </c>
      <c r="AV34" s="284">
        <f t="shared" si="21"/>
        <v>19680</v>
      </c>
      <c r="AW34" s="284">
        <f t="shared" si="21"/>
        <v>20992</v>
      </c>
      <c r="AX34" s="284">
        <f t="shared" si="21"/>
        <v>20992</v>
      </c>
      <c r="AY34" s="284">
        <f t="shared" si="21"/>
        <v>20992</v>
      </c>
      <c r="AZ34" s="284">
        <f t="shared" si="21"/>
        <v>23616</v>
      </c>
      <c r="BA34" s="284">
        <f t="shared" si="21"/>
        <v>23616</v>
      </c>
      <c r="BB34" s="284">
        <f t="shared" si="21"/>
        <v>24928</v>
      </c>
      <c r="BC34" s="284">
        <f t="shared" si="21"/>
        <v>24928</v>
      </c>
      <c r="BD34" s="284">
        <f t="shared" si="21"/>
        <v>24928</v>
      </c>
      <c r="BE34" s="284">
        <f t="shared" si="21"/>
        <v>22304</v>
      </c>
      <c r="BF34" s="284">
        <f t="shared" si="21"/>
        <v>35834</v>
      </c>
      <c r="BG34" s="284">
        <f t="shared" si="21"/>
        <v>55104</v>
      </c>
      <c r="BH34" s="284">
        <f t="shared" si="21"/>
        <v>73554</v>
      </c>
      <c r="BI34" s="284">
        <f t="shared" si="21"/>
        <v>73554</v>
      </c>
      <c r="BJ34" s="284">
        <f t="shared" si="21"/>
        <v>69454</v>
      </c>
      <c r="BK34" s="284">
        <f t="shared" si="21"/>
        <v>73554</v>
      </c>
      <c r="BL34" s="284">
        <f t="shared" si="21"/>
        <v>69454</v>
      </c>
      <c r="BM34" s="284">
        <f t="shared" ref="BM34:DX34" si="22">ROUND(BM14*0.82,)</f>
        <v>58384</v>
      </c>
      <c r="BN34" s="284">
        <f t="shared" si="22"/>
        <v>58384</v>
      </c>
      <c r="BO34" s="284">
        <f t="shared" si="22"/>
        <v>58384</v>
      </c>
      <c r="BP34" s="284">
        <f t="shared" si="22"/>
        <v>51824</v>
      </c>
      <c r="BQ34" s="284">
        <f t="shared" si="22"/>
        <v>37556</v>
      </c>
      <c r="BR34" s="284">
        <f t="shared" si="22"/>
        <v>33456</v>
      </c>
      <c r="BS34" s="284">
        <f t="shared" si="22"/>
        <v>31816</v>
      </c>
      <c r="BT34" s="284">
        <f t="shared" si="22"/>
        <v>31816</v>
      </c>
      <c r="BU34" s="284">
        <f t="shared" si="22"/>
        <v>31816</v>
      </c>
      <c r="BV34" s="284">
        <f t="shared" si="22"/>
        <v>33456</v>
      </c>
      <c r="BW34" s="284">
        <f t="shared" si="22"/>
        <v>33456</v>
      </c>
      <c r="BX34" s="284">
        <f t="shared" si="22"/>
        <v>33456</v>
      </c>
      <c r="BY34" s="284">
        <f t="shared" si="22"/>
        <v>31816</v>
      </c>
      <c r="BZ34" s="284">
        <f t="shared" si="22"/>
        <v>31816</v>
      </c>
      <c r="CA34" s="284">
        <f t="shared" si="22"/>
        <v>31816</v>
      </c>
      <c r="CB34" s="284">
        <f t="shared" si="22"/>
        <v>31816</v>
      </c>
      <c r="CC34" s="284">
        <f t="shared" si="22"/>
        <v>31816</v>
      </c>
      <c r="CD34" s="284">
        <f t="shared" si="22"/>
        <v>31816</v>
      </c>
      <c r="CE34" s="284">
        <f t="shared" si="22"/>
        <v>31816</v>
      </c>
      <c r="CF34" s="284">
        <f t="shared" si="22"/>
        <v>33456</v>
      </c>
      <c r="CG34" s="284">
        <f t="shared" si="22"/>
        <v>33456</v>
      </c>
      <c r="CH34" s="284">
        <f t="shared" si="22"/>
        <v>35506</v>
      </c>
      <c r="CI34" s="284">
        <f t="shared" si="22"/>
        <v>35506</v>
      </c>
      <c r="CJ34" s="284">
        <f t="shared" si="22"/>
        <v>35506</v>
      </c>
      <c r="CK34" s="284">
        <f t="shared" si="22"/>
        <v>35506</v>
      </c>
      <c r="CL34" s="284">
        <f t="shared" si="22"/>
        <v>35506</v>
      </c>
      <c r="CM34" s="284">
        <f t="shared" si="22"/>
        <v>35506</v>
      </c>
      <c r="CN34" s="284">
        <f t="shared" si="22"/>
        <v>37966</v>
      </c>
      <c r="CO34" s="284">
        <f t="shared" si="22"/>
        <v>36326</v>
      </c>
      <c r="CP34" s="284">
        <f t="shared" si="22"/>
        <v>36326</v>
      </c>
      <c r="CQ34" s="284">
        <f t="shared" si="22"/>
        <v>36326</v>
      </c>
      <c r="CR34" s="284">
        <f t="shared" si="22"/>
        <v>36326</v>
      </c>
      <c r="CS34" s="284">
        <f t="shared" si="22"/>
        <v>39606</v>
      </c>
      <c r="CT34" s="284">
        <f t="shared" si="22"/>
        <v>39606</v>
      </c>
      <c r="CU34" s="284">
        <f t="shared" si="22"/>
        <v>36326</v>
      </c>
      <c r="CV34" s="284">
        <f t="shared" si="22"/>
        <v>37966</v>
      </c>
      <c r="CW34" s="284">
        <f t="shared" si="22"/>
        <v>36326</v>
      </c>
      <c r="CX34" s="284">
        <f t="shared" si="22"/>
        <v>36326</v>
      </c>
      <c r="CY34" s="284">
        <f t="shared" si="22"/>
        <v>36326</v>
      </c>
      <c r="CZ34" s="284">
        <f t="shared" si="22"/>
        <v>39606</v>
      </c>
      <c r="DA34" s="284">
        <f t="shared" si="22"/>
        <v>39606</v>
      </c>
      <c r="DB34" s="284">
        <f t="shared" si="22"/>
        <v>43706</v>
      </c>
      <c r="DC34" s="284">
        <f t="shared" si="22"/>
        <v>43706</v>
      </c>
      <c r="DD34" s="284">
        <f t="shared" si="22"/>
        <v>43706</v>
      </c>
      <c r="DE34" s="284">
        <f t="shared" si="22"/>
        <v>43706</v>
      </c>
      <c r="DF34" s="284">
        <f t="shared" si="22"/>
        <v>43706</v>
      </c>
      <c r="DG34" s="284">
        <f t="shared" si="22"/>
        <v>48626</v>
      </c>
      <c r="DH34" s="284">
        <f t="shared" si="22"/>
        <v>48626</v>
      </c>
      <c r="DI34" s="284">
        <f t="shared" si="22"/>
        <v>46166</v>
      </c>
      <c r="DJ34" s="284">
        <f t="shared" si="22"/>
        <v>48626</v>
      </c>
      <c r="DK34" s="284">
        <f t="shared" si="22"/>
        <v>46166</v>
      </c>
      <c r="DL34" s="284">
        <f t="shared" si="22"/>
        <v>48626</v>
      </c>
      <c r="DM34" s="284">
        <f t="shared" si="22"/>
        <v>46166</v>
      </c>
      <c r="DN34" s="284">
        <f t="shared" si="22"/>
        <v>46166</v>
      </c>
      <c r="DO34" s="284">
        <f t="shared" si="22"/>
        <v>41656</v>
      </c>
      <c r="DP34" s="284">
        <f t="shared" si="22"/>
        <v>36326</v>
      </c>
      <c r="DQ34" s="284">
        <f t="shared" si="22"/>
        <v>36326</v>
      </c>
      <c r="DR34" s="284">
        <f t="shared" si="22"/>
        <v>36326</v>
      </c>
      <c r="DS34" s="284">
        <f t="shared" si="22"/>
        <v>34686</v>
      </c>
      <c r="DT34" s="284">
        <f t="shared" si="22"/>
        <v>32226</v>
      </c>
      <c r="DU34" s="284">
        <f t="shared" si="22"/>
        <v>33456</v>
      </c>
      <c r="DV34" s="284">
        <f t="shared" si="22"/>
        <v>33456</v>
      </c>
      <c r="DW34" s="284">
        <f t="shared" si="22"/>
        <v>33456</v>
      </c>
      <c r="DX34" s="284">
        <f t="shared" si="22"/>
        <v>28536</v>
      </c>
      <c r="DY34" s="284">
        <f t="shared" ref="DY34:ET34" si="23">ROUND(DY14*0.82,)</f>
        <v>28536</v>
      </c>
      <c r="DZ34" s="284">
        <f t="shared" si="23"/>
        <v>28536</v>
      </c>
      <c r="EA34" s="284">
        <f t="shared" si="23"/>
        <v>28536</v>
      </c>
      <c r="EB34" s="284">
        <f t="shared" si="23"/>
        <v>28536</v>
      </c>
      <c r="EC34" s="284">
        <f t="shared" si="23"/>
        <v>28536</v>
      </c>
      <c r="ED34" s="284">
        <f t="shared" si="23"/>
        <v>28536</v>
      </c>
      <c r="EE34" s="284">
        <f t="shared" si="23"/>
        <v>28536</v>
      </c>
      <c r="EF34" s="284">
        <f t="shared" si="23"/>
        <v>28536</v>
      </c>
      <c r="EG34" s="284">
        <f t="shared" si="23"/>
        <v>28536</v>
      </c>
      <c r="EH34" s="284">
        <f t="shared" si="23"/>
        <v>28536</v>
      </c>
      <c r="EI34" s="284">
        <f t="shared" si="23"/>
        <v>28536</v>
      </c>
      <c r="EJ34" s="284">
        <f t="shared" si="23"/>
        <v>28536</v>
      </c>
      <c r="EK34" s="284">
        <f t="shared" si="23"/>
        <v>27306</v>
      </c>
      <c r="EL34" s="284">
        <f t="shared" si="23"/>
        <v>27306</v>
      </c>
      <c r="EM34" s="284">
        <f t="shared" si="23"/>
        <v>27306</v>
      </c>
      <c r="EN34" s="284">
        <f t="shared" si="23"/>
        <v>27306</v>
      </c>
      <c r="EO34" s="284">
        <f t="shared" si="23"/>
        <v>27306</v>
      </c>
      <c r="EP34" s="284">
        <f t="shared" si="23"/>
        <v>27306</v>
      </c>
      <c r="EQ34" s="284">
        <f t="shared" si="23"/>
        <v>27306</v>
      </c>
      <c r="ER34" s="284">
        <f t="shared" si="23"/>
        <v>27306</v>
      </c>
      <c r="ES34" s="284">
        <f t="shared" si="23"/>
        <v>27306</v>
      </c>
      <c r="ET34" s="284">
        <f t="shared" si="23"/>
        <v>27306</v>
      </c>
    </row>
    <row r="35" spans="1:150" s="85" customFormat="1" ht="10.35" customHeight="1" x14ac:dyDescent="0.2">
      <c r="A35" s="86" t="s">
        <v>136</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4"/>
      <c r="CP35" s="284"/>
      <c r="CQ35" s="284"/>
      <c r="CR35" s="284"/>
      <c r="CS35" s="284"/>
      <c r="CT35" s="284"/>
      <c r="CU35" s="284"/>
      <c r="CV35" s="284"/>
      <c r="CW35" s="284"/>
      <c r="CX35" s="284"/>
      <c r="CY35" s="284"/>
      <c r="CZ35" s="284"/>
      <c r="DA35" s="284"/>
      <c r="DB35" s="284"/>
      <c r="DC35" s="284"/>
      <c r="DD35" s="284"/>
      <c r="DE35" s="284"/>
      <c r="DF35" s="284"/>
      <c r="DG35" s="284"/>
      <c r="DH35" s="284"/>
      <c r="DI35" s="284"/>
      <c r="DJ35" s="284"/>
      <c r="DK35" s="284"/>
      <c r="DL35" s="284"/>
      <c r="DM35" s="284"/>
      <c r="DN35" s="284"/>
      <c r="DO35" s="284"/>
      <c r="DP35" s="284"/>
      <c r="DQ35" s="284"/>
      <c r="DR35" s="284"/>
      <c r="DS35" s="284"/>
      <c r="DT35" s="284"/>
      <c r="DU35" s="284"/>
      <c r="DV35" s="284"/>
      <c r="DW35" s="284"/>
      <c r="DX35" s="284"/>
      <c r="DY35" s="284"/>
      <c r="DZ35" s="284"/>
      <c r="EA35" s="284"/>
      <c r="EB35" s="284"/>
      <c r="EC35" s="284"/>
      <c r="ED35" s="284"/>
      <c r="EE35" s="284"/>
      <c r="EF35" s="284"/>
      <c r="EG35" s="284"/>
      <c r="EH35" s="284"/>
      <c r="EI35" s="284"/>
      <c r="EJ35" s="284"/>
      <c r="EK35" s="284"/>
      <c r="EL35" s="284"/>
      <c r="EM35" s="284"/>
      <c r="EN35" s="284"/>
      <c r="EO35" s="284"/>
      <c r="EP35" s="284"/>
      <c r="EQ35" s="284"/>
      <c r="ER35" s="284"/>
      <c r="ES35" s="284"/>
      <c r="ET35" s="284"/>
    </row>
    <row r="36" spans="1:150" s="85" customFormat="1" ht="10.35" customHeight="1" x14ac:dyDescent="0.2">
      <c r="A36" s="88">
        <v>1</v>
      </c>
      <c r="B36" s="284">
        <f t="shared" ref="B36:BL36" si="24">ROUND(B16*0.82,)</f>
        <v>25174</v>
      </c>
      <c r="C36" s="284">
        <f t="shared" si="24"/>
        <v>25174</v>
      </c>
      <c r="D36" s="284">
        <f t="shared" si="24"/>
        <v>25174</v>
      </c>
      <c r="E36" s="284">
        <f t="shared" si="24"/>
        <v>23206</v>
      </c>
      <c r="F36" s="284">
        <f t="shared" si="24"/>
        <v>19680</v>
      </c>
      <c r="G36" s="284">
        <f t="shared" si="24"/>
        <v>20254</v>
      </c>
      <c r="H36" s="284">
        <f t="shared" si="24"/>
        <v>19680</v>
      </c>
      <c r="I36" s="284">
        <f t="shared" si="24"/>
        <v>21238</v>
      </c>
      <c r="J36" s="284">
        <f t="shared" si="24"/>
        <v>21238</v>
      </c>
      <c r="K36" s="284">
        <f t="shared" si="24"/>
        <v>18532</v>
      </c>
      <c r="L36" s="284">
        <f t="shared" si="24"/>
        <v>18532</v>
      </c>
      <c r="M36" s="284">
        <f t="shared" si="24"/>
        <v>18532</v>
      </c>
      <c r="N36" s="284">
        <f t="shared" si="24"/>
        <v>19106</v>
      </c>
      <c r="O36" s="284">
        <f t="shared" si="24"/>
        <v>18532</v>
      </c>
      <c r="P36" s="284">
        <f t="shared" si="24"/>
        <v>19106</v>
      </c>
      <c r="Q36" s="284">
        <f t="shared" si="24"/>
        <v>19106</v>
      </c>
      <c r="R36" s="284">
        <f t="shared" si="24"/>
        <v>19680</v>
      </c>
      <c r="S36" s="284">
        <f t="shared" si="24"/>
        <v>20254</v>
      </c>
      <c r="T36" s="284">
        <f t="shared" si="24"/>
        <v>20254</v>
      </c>
      <c r="U36" s="284">
        <f t="shared" si="24"/>
        <v>21238</v>
      </c>
      <c r="V36" s="284">
        <f t="shared" si="24"/>
        <v>21238</v>
      </c>
      <c r="W36" s="284">
        <f t="shared" si="24"/>
        <v>19680</v>
      </c>
      <c r="X36" s="284">
        <f t="shared" si="24"/>
        <v>19680</v>
      </c>
      <c r="Y36" s="284">
        <f t="shared" si="24"/>
        <v>18532</v>
      </c>
      <c r="Z36" s="284">
        <f t="shared" si="24"/>
        <v>18532</v>
      </c>
      <c r="AA36" s="284">
        <f t="shared" si="24"/>
        <v>18532</v>
      </c>
      <c r="AB36" s="284">
        <f t="shared" si="24"/>
        <v>18532</v>
      </c>
      <c r="AC36" s="284">
        <f t="shared" si="24"/>
        <v>18532</v>
      </c>
      <c r="AD36" s="284">
        <f t="shared" si="24"/>
        <v>19106</v>
      </c>
      <c r="AE36" s="284">
        <f t="shared" si="24"/>
        <v>19106</v>
      </c>
      <c r="AF36" s="284">
        <f t="shared" si="24"/>
        <v>18532</v>
      </c>
      <c r="AG36" s="284">
        <f t="shared" si="24"/>
        <v>20172</v>
      </c>
      <c r="AH36" s="284">
        <f t="shared" si="24"/>
        <v>20172</v>
      </c>
      <c r="AI36" s="284">
        <f t="shared" si="24"/>
        <v>20172</v>
      </c>
      <c r="AJ36" s="284">
        <f t="shared" si="24"/>
        <v>20172</v>
      </c>
      <c r="AK36" s="284">
        <f t="shared" si="24"/>
        <v>20172</v>
      </c>
      <c r="AL36" s="284">
        <f t="shared" si="24"/>
        <v>20172</v>
      </c>
      <c r="AM36" s="284">
        <f t="shared" si="24"/>
        <v>18696</v>
      </c>
      <c r="AN36" s="284">
        <f t="shared" si="24"/>
        <v>18696</v>
      </c>
      <c r="AO36" s="284">
        <f t="shared" si="24"/>
        <v>18696</v>
      </c>
      <c r="AP36" s="284">
        <f t="shared" si="24"/>
        <v>18696</v>
      </c>
      <c r="AQ36" s="284">
        <f t="shared" si="24"/>
        <v>22222</v>
      </c>
      <c r="AR36" s="284">
        <f t="shared" si="24"/>
        <v>23534</v>
      </c>
      <c r="AS36" s="284">
        <f t="shared" si="24"/>
        <v>23534</v>
      </c>
      <c r="AT36" s="284">
        <f t="shared" si="24"/>
        <v>20910</v>
      </c>
      <c r="AU36" s="284">
        <f t="shared" si="24"/>
        <v>22222</v>
      </c>
      <c r="AV36" s="284">
        <f t="shared" si="24"/>
        <v>22222</v>
      </c>
      <c r="AW36" s="284">
        <f t="shared" si="24"/>
        <v>23534</v>
      </c>
      <c r="AX36" s="284">
        <f t="shared" si="24"/>
        <v>23534</v>
      </c>
      <c r="AY36" s="284">
        <f t="shared" si="24"/>
        <v>23534</v>
      </c>
      <c r="AZ36" s="284">
        <f t="shared" si="24"/>
        <v>26158</v>
      </c>
      <c r="BA36" s="284">
        <f t="shared" si="24"/>
        <v>26158</v>
      </c>
      <c r="BB36" s="284">
        <f t="shared" si="24"/>
        <v>27470</v>
      </c>
      <c r="BC36" s="284">
        <f t="shared" si="24"/>
        <v>27470</v>
      </c>
      <c r="BD36" s="284">
        <f t="shared" si="24"/>
        <v>27470</v>
      </c>
      <c r="BE36" s="284">
        <f t="shared" si="24"/>
        <v>24846</v>
      </c>
      <c r="BF36" s="284">
        <f t="shared" si="24"/>
        <v>40877</v>
      </c>
      <c r="BG36" s="284">
        <f t="shared" si="24"/>
        <v>60147</v>
      </c>
      <c r="BH36" s="284">
        <f t="shared" si="24"/>
        <v>78597</v>
      </c>
      <c r="BI36" s="284">
        <f t="shared" si="24"/>
        <v>78597</v>
      </c>
      <c r="BJ36" s="284">
        <f t="shared" si="24"/>
        <v>74497</v>
      </c>
      <c r="BK36" s="284">
        <f t="shared" si="24"/>
        <v>78597</v>
      </c>
      <c r="BL36" s="284">
        <f t="shared" si="24"/>
        <v>74497</v>
      </c>
      <c r="BM36" s="284">
        <f t="shared" ref="BM36:DX36" si="25">ROUND(BM16*0.82,)</f>
        <v>63427</v>
      </c>
      <c r="BN36" s="284">
        <f t="shared" si="25"/>
        <v>63427</v>
      </c>
      <c r="BO36" s="284">
        <f t="shared" si="25"/>
        <v>63427</v>
      </c>
      <c r="BP36" s="284">
        <f t="shared" si="25"/>
        <v>56867</v>
      </c>
      <c r="BQ36" s="284">
        <f t="shared" si="25"/>
        <v>40303</v>
      </c>
      <c r="BR36" s="284">
        <f t="shared" si="25"/>
        <v>36203</v>
      </c>
      <c r="BS36" s="284">
        <f t="shared" si="25"/>
        <v>34563</v>
      </c>
      <c r="BT36" s="284">
        <f t="shared" si="25"/>
        <v>34563</v>
      </c>
      <c r="BU36" s="284">
        <f t="shared" si="25"/>
        <v>34563</v>
      </c>
      <c r="BV36" s="284">
        <f t="shared" si="25"/>
        <v>36203</v>
      </c>
      <c r="BW36" s="284">
        <f t="shared" si="25"/>
        <v>36203</v>
      </c>
      <c r="BX36" s="284">
        <f t="shared" si="25"/>
        <v>36203</v>
      </c>
      <c r="BY36" s="284">
        <f t="shared" si="25"/>
        <v>34563</v>
      </c>
      <c r="BZ36" s="284">
        <f t="shared" si="25"/>
        <v>34563</v>
      </c>
      <c r="CA36" s="284">
        <f t="shared" si="25"/>
        <v>34563</v>
      </c>
      <c r="CB36" s="284">
        <f t="shared" si="25"/>
        <v>34563</v>
      </c>
      <c r="CC36" s="284">
        <f t="shared" si="25"/>
        <v>34563</v>
      </c>
      <c r="CD36" s="284">
        <f t="shared" si="25"/>
        <v>34563</v>
      </c>
      <c r="CE36" s="284">
        <f t="shared" si="25"/>
        <v>34563</v>
      </c>
      <c r="CF36" s="284">
        <f t="shared" si="25"/>
        <v>36203</v>
      </c>
      <c r="CG36" s="284">
        <f t="shared" si="25"/>
        <v>36203</v>
      </c>
      <c r="CH36" s="284">
        <f t="shared" si="25"/>
        <v>38253</v>
      </c>
      <c r="CI36" s="284">
        <f t="shared" si="25"/>
        <v>38253</v>
      </c>
      <c r="CJ36" s="284">
        <f t="shared" si="25"/>
        <v>38253</v>
      </c>
      <c r="CK36" s="284">
        <f t="shared" si="25"/>
        <v>38253</v>
      </c>
      <c r="CL36" s="284">
        <f t="shared" si="25"/>
        <v>38253</v>
      </c>
      <c r="CM36" s="284">
        <f t="shared" si="25"/>
        <v>38253</v>
      </c>
      <c r="CN36" s="284">
        <f t="shared" si="25"/>
        <v>43173</v>
      </c>
      <c r="CO36" s="284">
        <f t="shared" si="25"/>
        <v>41533</v>
      </c>
      <c r="CP36" s="284">
        <f t="shared" si="25"/>
        <v>41533</v>
      </c>
      <c r="CQ36" s="284">
        <f t="shared" si="25"/>
        <v>41533</v>
      </c>
      <c r="CR36" s="284">
        <f t="shared" si="25"/>
        <v>41533</v>
      </c>
      <c r="CS36" s="284">
        <f t="shared" si="25"/>
        <v>44813</v>
      </c>
      <c r="CT36" s="284">
        <f t="shared" si="25"/>
        <v>44813</v>
      </c>
      <c r="CU36" s="284">
        <f t="shared" si="25"/>
        <v>41533</v>
      </c>
      <c r="CV36" s="284">
        <f t="shared" si="25"/>
        <v>43173</v>
      </c>
      <c r="CW36" s="284">
        <f t="shared" si="25"/>
        <v>41533</v>
      </c>
      <c r="CX36" s="284">
        <f t="shared" si="25"/>
        <v>41533</v>
      </c>
      <c r="CY36" s="284">
        <f t="shared" si="25"/>
        <v>41533</v>
      </c>
      <c r="CZ36" s="284">
        <f t="shared" si="25"/>
        <v>44813</v>
      </c>
      <c r="DA36" s="284">
        <f t="shared" si="25"/>
        <v>44813</v>
      </c>
      <c r="DB36" s="284">
        <f t="shared" si="25"/>
        <v>48913</v>
      </c>
      <c r="DC36" s="284">
        <f t="shared" si="25"/>
        <v>48913</v>
      </c>
      <c r="DD36" s="284">
        <f t="shared" si="25"/>
        <v>48913</v>
      </c>
      <c r="DE36" s="284">
        <f t="shared" si="25"/>
        <v>48913</v>
      </c>
      <c r="DF36" s="284">
        <f t="shared" si="25"/>
        <v>48913</v>
      </c>
      <c r="DG36" s="284">
        <f t="shared" si="25"/>
        <v>53833</v>
      </c>
      <c r="DH36" s="284">
        <f t="shared" si="25"/>
        <v>53833</v>
      </c>
      <c r="DI36" s="284">
        <f t="shared" si="25"/>
        <v>51373</v>
      </c>
      <c r="DJ36" s="284">
        <f t="shared" si="25"/>
        <v>53833</v>
      </c>
      <c r="DK36" s="284">
        <f t="shared" si="25"/>
        <v>51373</v>
      </c>
      <c r="DL36" s="284">
        <f t="shared" si="25"/>
        <v>53833</v>
      </c>
      <c r="DM36" s="284">
        <f t="shared" si="25"/>
        <v>51373</v>
      </c>
      <c r="DN36" s="284">
        <f t="shared" si="25"/>
        <v>51373</v>
      </c>
      <c r="DO36" s="284">
        <f t="shared" si="25"/>
        <v>46863</v>
      </c>
      <c r="DP36" s="284">
        <f t="shared" si="25"/>
        <v>41533</v>
      </c>
      <c r="DQ36" s="284">
        <f t="shared" si="25"/>
        <v>41533</v>
      </c>
      <c r="DR36" s="284">
        <f t="shared" si="25"/>
        <v>41533</v>
      </c>
      <c r="DS36" s="284">
        <f t="shared" si="25"/>
        <v>39893</v>
      </c>
      <c r="DT36" s="284">
        <f t="shared" si="25"/>
        <v>37433</v>
      </c>
      <c r="DU36" s="284">
        <f t="shared" si="25"/>
        <v>38663</v>
      </c>
      <c r="DV36" s="284">
        <f t="shared" si="25"/>
        <v>38663</v>
      </c>
      <c r="DW36" s="284">
        <f t="shared" si="25"/>
        <v>38663</v>
      </c>
      <c r="DX36" s="284">
        <f t="shared" si="25"/>
        <v>31283</v>
      </c>
      <c r="DY36" s="284">
        <f t="shared" ref="DY36:ET36" si="26">ROUND(DY16*0.82,)</f>
        <v>31283</v>
      </c>
      <c r="DZ36" s="284">
        <f t="shared" si="26"/>
        <v>31283</v>
      </c>
      <c r="EA36" s="284">
        <f t="shared" si="26"/>
        <v>31283</v>
      </c>
      <c r="EB36" s="284">
        <f t="shared" si="26"/>
        <v>31283</v>
      </c>
      <c r="EC36" s="284">
        <f t="shared" si="26"/>
        <v>31283</v>
      </c>
      <c r="ED36" s="284">
        <f t="shared" si="26"/>
        <v>31283</v>
      </c>
      <c r="EE36" s="284">
        <f t="shared" si="26"/>
        <v>31283</v>
      </c>
      <c r="EF36" s="284">
        <f t="shared" si="26"/>
        <v>31283</v>
      </c>
      <c r="EG36" s="284">
        <f t="shared" si="26"/>
        <v>31283</v>
      </c>
      <c r="EH36" s="284">
        <f t="shared" si="26"/>
        <v>31283</v>
      </c>
      <c r="EI36" s="284">
        <f t="shared" si="26"/>
        <v>31283</v>
      </c>
      <c r="EJ36" s="284">
        <f t="shared" si="26"/>
        <v>31283</v>
      </c>
      <c r="EK36" s="284">
        <f t="shared" si="26"/>
        <v>30053</v>
      </c>
      <c r="EL36" s="284">
        <f t="shared" si="26"/>
        <v>30053</v>
      </c>
      <c r="EM36" s="284">
        <f t="shared" si="26"/>
        <v>30053</v>
      </c>
      <c r="EN36" s="284">
        <f t="shared" si="26"/>
        <v>30053</v>
      </c>
      <c r="EO36" s="284">
        <f t="shared" si="26"/>
        <v>30053</v>
      </c>
      <c r="EP36" s="284">
        <f t="shared" si="26"/>
        <v>30053</v>
      </c>
      <c r="EQ36" s="284">
        <f t="shared" si="26"/>
        <v>30053</v>
      </c>
      <c r="ER36" s="284">
        <f t="shared" si="26"/>
        <v>30053</v>
      </c>
      <c r="ES36" s="284">
        <f t="shared" si="26"/>
        <v>30053</v>
      </c>
      <c r="ET36" s="284">
        <f t="shared" si="26"/>
        <v>30053</v>
      </c>
    </row>
    <row r="37" spans="1:150" s="85" customFormat="1" ht="10.35" customHeight="1" x14ac:dyDescent="0.2">
      <c r="A37" s="88">
        <v>2</v>
      </c>
      <c r="B37" s="284">
        <f t="shared" ref="B37:BL37" si="27">ROUND(B17*0.82,)</f>
        <v>26732</v>
      </c>
      <c r="C37" s="284">
        <f t="shared" si="27"/>
        <v>26732</v>
      </c>
      <c r="D37" s="284">
        <f t="shared" si="27"/>
        <v>26732</v>
      </c>
      <c r="E37" s="284">
        <f t="shared" si="27"/>
        <v>24764</v>
      </c>
      <c r="F37" s="284">
        <f t="shared" si="27"/>
        <v>21238</v>
      </c>
      <c r="G37" s="284">
        <f t="shared" si="27"/>
        <v>21812</v>
      </c>
      <c r="H37" s="284">
        <f t="shared" si="27"/>
        <v>21238</v>
      </c>
      <c r="I37" s="284">
        <f t="shared" si="27"/>
        <v>22796</v>
      </c>
      <c r="J37" s="284">
        <f t="shared" si="27"/>
        <v>22796</v>
      </c>
      <c r="K37" s="284">
        <f t="shared" si="27"/>
        <v>20090</v>
      </c>
      <c r="L37" s="284">
        <f t="shared" si="27"/>
        <v>20090</v>
      </c>
      <c r="M37" s="284">
        <f t="shared" si="27"/>
        <v>20090</v>
      </c>
      <c r="N37" s="284">
        <f t="shared" si="27"/>
        <v>20664</v>
      </c>
      <c r="O37" s="284">
        <f t="shared" si="27"/>
        <v>20090</v>
      </c>
      <c r="P37" s="284">
        <f t="shared" si="27"/>
        <v>20664</v>
      </c>
      <c r="Q37" s="284">
        <f t="shared" si="27"/>
        <v>20664</v>
      </c>
      <c r="R37" s="284">
        <f t="shared" si="27"/>
        <v>21238</v>
      </c>
      <c r="S37" s="284">
        <f t="shared" si="27"/>
        <v>21812</v>
      </c>
      <c r="T37" s="284">
        <f t="shared" si="27"/>
        <v>21812</v>
      </c>
      <c r="U37" s="284">
        <f t="shared" si="27"/>
        <v>22796</v>
      </c>
      <c r="V37" s="284">
        <f t="shared" si="27"/>
        <v>22796</v>
      </c>
      <c r="W37" s="284">
        <f t="shared" si="27"/>
        <v>21238</v>
      </c>
      <c r="X37" s="284">
        <f t="shared" si="27"/>
        <v>21238</v>
      </c>
      <c r="Y37" s="284">
        <f t="shared" si="27"/>
        <v>20090</v>
      </c>
      <c r="Z37" s="284">
        <f t="shared" si="27"/>
        <v>20090</v>
      </c>
      <c r="AA37" s="284">
        <f t="shared" si="27"/>
        <v>20090</v>
      </c>
      <c r="AB37" s="284">
        <f t="shared" si="27"/>
        <v>20090</v>
      </c>
      <c r="AC37" s="284">
        <f t="shared" si="27"/>
        <v>20090</v>
      </c>
      <c r="AD37" s="284">
        <f t="shared" si="27"/>
        <v>20664</v>
      </c>
      <c r="AE37" s="284">
        <f t="shared" si="27"/>
        <v>20664</v>
      </c>
      <c r="AF37" s="284">
        <f t="shared" si="27"/>
        <v>20090</v>
      </c>
      <c r="AG37" s="284">
        <f t="shared" si="27"/>
        <v>21730</v>
      </c>
      <c r="AH37" s="284">
        <f t="shared" si="27"/>
        <v>21730</v>
      </c>
      <c r="AI37" s="284">
        <f t="shared" si="27"/>
        <v>21730</v>
      </c>
      <c r="AJ37" s="284">
        <f t="shared" si="27"/>
        <v>21730</v>
      </c>
      <c r="AK37" s="284">
        <f t="shared" si="27"/>
        <v>21730</v>
      </c>
      <c r="AL37" s="284">
        <f t="shared" si="27"/>
        <v>21730</v>
      </c>
      <c r="AM37" s="284">
        <f t="shared" si="27"/>
        <v>20254</v>
      </c>
      <c r="AN37" s="284">
        <f t="shared" si="27"/>
        <v>20254</v>
      </c>
      <c r="AO37" s="284">
        <f t="shared" si="27"/>
        <v>20254</v>
      </c>
      <c r="AP37" s="284">
        <f t="shared" si="27"/>
        <v>20254</v>
      </c>
      <c r="AQ37" s="284">
        <f t="shared" si="27"/>
        <v>23780</v>
      </c>
      <c r="AR37" s="284">
        <f t="shared" si="27"/>
        <v>25092</v>
      </c>
      <c r="AS37" s="284">
        <f t="shared" si="27"/>
        <v>25092</v>
      </c>
      <c r="AT37" s="284">
        <f t="shared" si="27"/>
        <v>22468</v>
      </c>
      <c r="AU37" s="284">
        <f t="shared" si="27"/>
        <v>23780</v>
      </c>
      <c r="AV37" s="284">
        <f t="shared" si="27"/>
        <v>23780</v>
      </c>
      <c r="AW37" s="284">
        <f t="shared" si="27"/>
        <v>25092</v>
      </c>
      <c r="AX37" s="284">
        <f t="shared" si="27"/>
        <v>25092</v>
      </c>
      <c r="AY37" s="284">
        <f t="shared" si="27"/>
        <v>25092</v>
      </c>
      <c r="AZ37" s="284">
        <f t="shared" si="27"/>
        <v>27716</v>
      </c>
      <c r="BA37" s="284">
        <f t="shared" si="27"/>
        <v>27716</v>
      </c>
      <c r="BB37" s="284">
        <f t="shared" si="27"/>
        <v>29028</v>
      </c>
      <c r="BC37" s="284">
        <f t="shared" si="27"/>
        <v>29028</v>
      </c>
      <c r="BD37" s="284">
        <f t="shared" si="27"/>
        <v>29028</v>
      </c>
      <c r="BE37" s="284">
        <f t="shared" si="27"/>
        <v>26404</v>
      </c>
      <c r="BF37" s="284">
        <f t="shared" si="27"/>
        <v>43214</v>
      </c>
      <c r="BG37" s="284">
        <f t="shared" si="27"/>
        <v>62484</v>
      </c>
      <c r="BH37" s="284">
        <f t="shared" si="27"/>
        <v>80934</v>
      </c>
      <c r="BI37" s="284">
        <f t="shared" si="27"/>
        <v>80934</v>
      </c>
      <c r="BJ37" s="284">
        <f t="shared" si="27"/>
        <v>76834</v>
      </c>
      <c r="BK37" s="284">
        <f t="shared" si="27"/>
        <v>80934</v>
      </c>
      <c r="BL37" s="284">
        <f t="shared" si="27"/>
        <v>76834</v>
      </c>
      <c r="BM37" s="284">
        <f t="shared" ref="BM37:DX37" si="28">ROUND(BM17*0.82,)</f>
        <v>65764</v>
      </c>
      <c r="BN37" s="284">
        <f t="shared" si="28"/>
        <v>65764</v>
      </c>
      <c r="BO37" s="284">
        <f t="shared" si="28"/>
        <v>65764</v>
      </c>
      <c r="BP37" s="284">
        <f t="shared" si="28"/>
        <v>59204</v>
      </c>
      <c r="BQ37" s="284">
        <f t="shared" si="28"/>
        <v>42476</v>
      </c>
      <c r="BR37" s="284">
        <f t="shared" si="28"/>
        <v>38376</v>
      </c>
      <c r="BS37" s="284">
        <f t="shared" si="28"/>
        <v>36736</v>
      </c>
      <c r="BT37" s="284">
        <f t="shared" si="28"/>
        <v>36736</v>
      </c>
      <c r="BU37" s="284">
        <f t="shared" si="28"/>
        <v>36736</v>
      </c>
      <c r="BV37" s="284">
        <f t="shared" si="28"/>
        <v>38376</v>
      </c>
      <c r="BW37" s="284">
        <f t="shared" si="28"/>
        <v>38376</v>
      </c>
      <c r="BX37" s="284">
        <f t="shared" si="28"/>
        <v>38376</v>
      </c>
      <c r="BY37" s="284">
        <f t="shared" si="28"/>
        <v>36736</v>
      </c>
      <c r="BZ37" s="284">
        <f t="shared" si="28"/>
        <v>36736</v>
      </c>
      <c r="CA37" s="284">
        <f t="shared" si="28"/>
        <v>36736</v>
      </c>
      <c r="CB37" s="284">
        <f t="shared" si="28"/>
        <v>36736</v>
      </c>
      <c r="CC37" s="284">
        <f t="shared" si="28"/>
        <v>36736</v>
      </c>
      <c r="CD37" s="284">
        <f t="shared" si="28"/>
        <v>36736</v>
      </c>
      <c r="CE37" s="284">
        <f t="shared" si="28"/>
        <v>36736</v>
      </c>
      <c r="CF37" s="284">
        <f t="shared" si="28"/>
        <v>38376</v>
      </c>
      <c r="CG37" s="284">
        <f t="shared" si="28"/>
        <v>38376</v>
      </c>
      <c r="CH37" s="284">
        <f t="shared" si="28"/>
        <v>40426</v>
      </c>
      <c r="CI37" s="284">
        <f t="shared" si="28"/>
        <v>40426</v>
      </c>
      <c r="CJ37" s="284">
        <f t="shared" si="28"/>
        <v>40426</v>
      </c>
      <c r="CK37" s="284">
        <f t="shared" si="28"/>
        <v>40426</v>
      </c>
      <c r="CL37" s="284">
        <f t="shared" si="28"/>
        <v>40426</v>
      </c>
      <c r="CM37" s="284">
        <f t="shared" si="28"/>
        <v>40426</v>
      </c>
      <c r="CN37" s="284">
        <f t="shared" si="28"/>
        <v>45346</v>
      </c>
      <c r="CO37" s="284">
        <f t="shared" si="28"/>
        <v>43706</v>
      </c>
      <c r="CP37" s="284">
        <f t="shared" si="28"/>
        <v>43706</v>
      </c>
      <c r="CQ37" s="284">
        <f t="shared" si="28"/>
        <v>43706</v>
      </c>
      <c r="CR37" s="284">
        <f t="shared" si="28"/>
        <v>43706</v>
      </c>
      <c r="CS37" s="284">
        <f t="shared" si="28"/>
        <v>46986</v>
      </c>
      <c r="CT37" s="284">
        <f t="shared" si="28"/>
        <v>46986</v>
      </c>
      <c r="CU37" s="284">
        <f t="shared" si="28"/>
        <v>43706</v>
      </c>
      <c r="CV37" s="284">
        <f t="shared" si="28"/>
        <v>45346</v>
      </c>
      <c r="CW37" s="284">
        <f t="shared" si="28"/>
        <v>43706</v>
      </c>
      <c r="CX37" s="284">
        <f t="shared" si="28"/>
        <v>43706</v>
      </c>
      <c r="CY37" s="284">
        <f t="shared" si="28"/>
        <v>43706</v>
      </c>
      <c r="CZ37" s="284">
        <f t="shared" si="28"/>
        <v>46986</v>
      </c>
      <c r="DA37" s="284">
        <f t="shared" si="28"/>
        <v>46986</v>
      </c>
      <c r="DB37" s="284">
        <f t="shared" si="28"/>
        <v>51086</v>
      </c>
      <c r="DC37" s="284">
        <f t="shared" si="28"/>
        <v>51086</v>
      </c>
      <c r="DD37" s="284">
        <f t="shared" si="28"/>
        <v>51086</v>
      </c>
      <c r="DE37" s="284">
        <f t="shared" si="28"/>
        <v>51086</v>
      </c>
      <c r="DF37" s="284">
        <f t="shared" si="28"/>
        <v>51086</v>
      </c>
      <c r="DG37" s="284">
        <f t="shared" si="28"/>
        <v>56006</v>
      </c>
      <c r="DH37" s="284">
        <f t="shared" si="28"/>
        <v>56006</v>
      </c>
      <c r="DI37" s="284">
        <f t="shared" si="28"/>
        <v>53546</v>
      </c>
      <c r="DJ37" s="284">
        <f t="shared" si="28"/>
        <v>56006</v>
      </c>
      <c r="DK37" s="284">
        <f t="shared" si="28"/>
        <v>53546</v>
      </c>
      <c r="DL37" s="284">
        <f t="shared" si="28"/>
        <v>56006</v>
      </c>
      <c r="DM37" s="284">
        <f t="shared" si="28"/>
        <v>53546</v>
      </c>
      <c r="DN37" s="284">
        <f t="shared" si="28"/>
        <v>53546</v>
      </c>
      <c r="DO37" s="284">
        <f t="shared" si="28"/>
        <v>49036</v>
      </c>
      <c r="DP37" s="284">
        <f t="shared" si="28"/>
        <v>43706</v>
      </c>
      <c r="DQ37" s="284">
        <f t="shared" si="28"/>
        <v>43706</v>
      </c>
      <c r="DR37" s="284">
        <f t="shared" si="28"/>
        <v>43706</v>
      </c>
      <c r="DS37" s="284">
        <f t="shared" si="28"/>
        <v>42066</v>
      </c>
      <c r="DT37" s="284">
        <f t="shared" si="28"/>
        <v>39606</v>
      </c>
      <c r="DU37" s="284">
        <f t="shared" si="28"/>
        <v>40836</v>
      </c>
      <c r="DV37" s="284">
        <f t="shared" si="28"/>
        <v>40836</v>
      </c>
      <c r="DW37" s="284">
        <f t="shared" si="28"/>
        <v>40836</v>
      </c>
      <c r="DX37" s="284">
        <f t="shared" si="28"/>
        <v>33456</v>
      </c>
      <c r="DY37" s="284">
        <f t="shared" ref="DY37:ET37" si="29">ROUND(DY17*0.82,)</f>
        <v>33456</v>
      </c>
      <c r="DZ37" s="284">
        <f t="shared" si="29"/>
        <v>33456</v>
      </c>
      <c r="EA37" s="284">
        <f t="shared" si="29"/>
        <v>33456</v>
      </c>
      <c r="EB37" s="284">
        <f t="shared" si="29"/>
        <v>33456</v>
      </c>
      <c r="EC37" s="284">
        <f t="shared" si="29"/>
        <v>33456</v>
      </c>
      <c r="ED37" s="284">
        <f t="shared" si="29"/>
        <v>33456</v>
      </c>
      <c r="EE37" s="284">
        <f t="shared" si="29"/>
        <v>33456</v>
      </c>
      <c r="EF37" s="284">
        <f t="shared" si="29"/>
        <v>33456</v>
      </c>
      <c r="EG37" s="284">
        <f t="shared" si="29"/>
        <v>33456</v>
      </c>
      <c r="EH37" s="284">
        <f t="shared" si="29"/>
        <v>33456</v>
      </c>
      <c r="EI37" s="284">
        <f t="shared" si="29"/>
        <v>33456</v>
      </c>
      <c r="EJ37" s="284">
        <f t="shared" si="29"/>
        <v>33456</v>
      </c>
      <c r="EK37" s="284">
        <f t="shared" si="29"/>
        <v>32226</v>
      </c>
      <c r="EL37" s="284">
        <f t="shared" si="29"/>
        <v>32226</v>
      </c>
      <c r="EM37" s="284">
        <f t="shared" si="29"/>
        <v>32226</v>
      </c>
      <c r="EN37" s="284">
        <f t="shared" si="29"/>
        <v>32226</v>
      </c>
      <c r="EO37" s="284">
        <f t="shared" si="29"/>
        <v>32226</v>
      </c>
      <c r="EP37" s="284">
        <f t="shared" si="29"/>
        <v>32226</v>
      </c>
      <c r="EQ37" s="284">
        <f t="shared" si="29"/>
        <v>32226</v>
      </c>
      <c r="ER37" s="284">
        <f t="shared" si="29"/>
        <v>32226</v>
      </c>
      <c r="ES37" s="284">
        <f t="shared" si="29"/>
        <v>32226</v>
      </c>
      <c r="ET37" s="284">
        <f t="shared" si="29"/>
        <v>32226</v>
      </c>
    </row>
    <row r="38" spans="1:150" s="85" customFormat="1" ht="10.35" customHeight="1" x14ac:dyDescent="0.2">
      <c r="A38" s="86" t="s">
        <v>138</v>
      </c>
      <c r="B38" s="284"/>
      <c r="C38" s="284"/>
      <c r="D38" s="284"/>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row>
    <row r="39" spans="1:150" s="85" customFormat="1" ht="10.35" customHeight="1" x14ac:dyDescent="0.2">
      <c r="A39" s="87" t="s">
        <v>78</v>
      </c>
      <c r="B39" s="284">
        <f t="shared" ref="B39:BL39" si="30">ROUND(B19*0.82,)</f>
        <v>43952</v>
      </c>
      <c r="C39" s="284">
        <f t="shared" si="30"/>
        <v>43952</v>
      </c>
      <c r="D39" s="284">
        <f t="shared" si="30"/>
        <v>43952</v>
      </c>
      <c r="E39" s="284">
        <f t="shared" si="30"/>
        <v>41984</v>
      </c>
      <c r="F39" s="284">
        <f t="shared" si="30"/>
        <v>38458</v>
      </c>
      <c r="G39" s="284">
        <f t="shared" si="30"/>
        <v>39032</v>
      </c>
      <c r="H39" s="284">
        <f t="shared" si="30"/>
        <v>38458</v>
      </c>
      <c r="I39" s="284">
        <f t="shared" si="30"/>
        <v>40016</v>
      </c>
      <c r="J39" s="284">
        <f t="shared" si="30"/>
        <v>40016</v>
      </c>
      <c r="K39" s="284">
        <f t="shared" si="30"/>
        <v>37310</v>
      </c>
      <c r="L39" s="284">
        <f t="shared" si="30"/>
        <v>37310</v>
      </c>
      <c r="M39" s="284">
        <f t="shared" si="30"/>
        <v>37310</v>
      </c>
      <c r="N39" s="284">
        <f t="shared" si="30"/>
        <v>37884</v>
      </c>
      <c r="O39" s="284">
        <f t="shared" si="30"/>
        <v>37310</v>
      </c>
      <c r="P39" s="284">
        <f t="shared" si="30"/>
        <v>37884</v>
      </c>
      <c r="Q39" s="284">
        <f t="shared" si="30"/>
        <v>37884</v>
      </c>
      <c r="R39" s="284">
        <f t="shared" si="30"/>
        <v>38458</v>
      </c>
      <c r="S39" s="284">
        <f t="shared" si="30"/>
        <v>39032</v>
      </c>
      <c r="T39" s="284">
        <f t="shared" si="30"/>
        <v>39032</v>
      </c>
      <c r="U39" s="284">
        <f t="shared" si="30"/>
        <v>40016</v>
      </c>
      <c r="V39" s="284">
        <f t="shared" si="30"/>
        <v>40016</v>
      </c>
      <c r="W39" s="284">
        <f t="shared" si="30"/>
        <v>38458</v>
      </c>
      <c r="X39" s="284">
        <f t="shared" si="30"/>
        <v>38458</v>
      </c>
      <c r="Y39" s="284">
        <f t="shared" si="30"/>
        <v>37310</v>
      </c>
      <c r="Z39" s="284">
        <f t="shared" si="30"/>
        <v>37310</v>
      </c>
      <c r="AA39" s="284">
        <f t="shared" si="30"/>
        <v>37310</v>
      </c>
      <c r="AB39" s="284">
        <f t="shared" si="30"/>
        <v>37310</v>
      </c>
      <c r="AC39" s="284">
        <f t="shared" si="30"/>
        <v>37310</v>
      </c>
      <c r="AD39" s="284">
        <f t="shared" si="30"/>
        <v>37884</v>
      </c>
      <c r="AE39" s="284">
        <f t="shared" si="30"/>
        <v>37884</v>
      </c>
      <c r="AF39" s="284">
        <f t="shared" si="30"/>
        <v>37310</v>
      </c>
      <c r="AG39" s="284">
        <f t="shared" si="30"/>
        <v>47150</v>
      </c>
      <c r="AH39" s="284">
        <f t="shared" si="30"/>
        <v>47150</v>
      </c>
      <c r="AI39" s="284">
        <f t="shared" si="30"/>
        <v>47150</v>
      </c>
      <c r="AJ39" s="284">
        <f t="shared" si="30"/>
        <v>47150</v>
      </c>
      <c r="AK39" s="284">
        <f t="shared" si="30"/>
        <v>47150</v>
      </c>
      <c r="AL39" s="284">
        <f t="shared" si="30"/>
        <v>47150</v>
      </c>
      <c r="AM39" s="284">
        <f t="shared" si="30"/>
        <v>45674</v>
      </c>
      <c r="AN39" s="284">
        <f t="shared" si="30"/>
        <v>45674</v>
      </c>
      <c r="AO39" s="284">
        <f t="shared" si="30"/>
        <v>45674</v>
      </c>
      <c r="AP39" s="284">
        <f t="shared" si="30"/>
        <v>45674</v>
      </c>
      <c r="AQ39" s="284">
        <f t="shared" si="30"/>
        <v>49200</v>
      </c>
      <c r="AR39" s="284">
        <f t="shared" si="30"/>
        <v>50512</v>
      </c>
      <c r="AS39" s="284">
        <f t="shared" si="30"/>
        <v>50512</v>
      </c>
      <c r="AT39" s="284">
        <f t="shared" si="30"/>
        <v>47888</v>
      </c>
      <c r="AU39" s="284">
        <f t="shared" si="30"/>
        <v>49200</v>
      </c>
      <c r="AV39" s="284">
        <f t="shared" si="30"/>
        <v>49200</v>
      </c>
      <c r="AW39" s="284">
        <f t="shared" si="30"/>
        <v>50512</v>
      </c>
      <c r="AX39" s="284">
        <f t="shared" si="30"/>
        <v>50512</v>
      </c>
      <c r="AY39" s="284">
        <f t="shared" si="30"/>
        <v>50512</v>
      </c>
      <c r="AZ39" s="284">
        <f t="shared" si="30"/>
        <v>53136</v>
      </c>
      <c r="BA39" s="284">
        <f t="shared" si="30"/>
        <v>53136</v>
      </c>
      <c r="BB39" s="284">
        <f t="shared" si="30"/>
        <v>54448</v>
      </c>
      <c r="BC39" s="284">
        <f t="shared" si="30"/>
        <v>54448</v>
      </c>
      <c r="BD39" s="284">
        <f t="shared" si="30"/>
        <v>54448</v>
      </c>
      <c r="BE39" s="284">
        <f t="shared" si="30"/>
        <v>51824</v>
      </c>
      <c r="BF39" s="284">
        <f t="shared" si="30"/>
        <v>80114</v>
      </c>
      <c r="BG39" s="284">
        <f t="shared" si="30"/>
        <v>99384</v>
      </c>
      <c r="BH39" s="284">
        <f t="shared" si="30"/>
        <v>117834</v>
      </c>
      <c r="BI39" s="284">
        <f t="shared" si="30"/>
        <v>117834</v>
      </c>
      <c r="BJ39" s="284">
        <f t="shared" si="30"/>
        <v>113734</v>
      </c>
      <c r="BK39" s="284">
        <f t="shared" si="30"/>
        <v>117834</v>
      </c>
      <c r="BL39" s="284">
        <f t="shared" si="30"/>
        <v>113734</v>
      </c>
      <c r="BM39" s="284">
        <f t="shared" ref="BM39:DX39" si="31">ROUND(BM19*0.82,)</f>
        <v>102664</v>
      </c>
      <c r="BN39" s="284">
        <f t="shared" si="31"/>
        <v>102664</v>
      </c>
      <c r="BO39" s="284">
        <f t="shared" si="31"/>
        <v>102664</v>
      </c>
      <c r="BP39" s="284">
        <f t="shared" si="31"/>
        <v>96104</v>
      </c>
      <c r="BQ39" s="284">
        <f t="shared" si="31"/>
        <v>62976</v>
      </c>
      <c r="BR39" s="284">
        <f t="shared" si="31"/>
        <v>58876</v>
      </c>
      <c r="BS39" s="284">
        <f t="shared" si="31"/>
        <v>57236</v>
      </c>
      <c r="BT39" s="284">
        <f t="shared" si="31"/>
        <v>57236</v>
      </c>
      <c r="BU39" s="284">
        <f t="shared" si="31"/>
        <v>57236</v>
      </c>
      <c r="BV39" s="284">
        <f t="shared" si="31"/>
        <v>58876</v>
      </c>
      <c r="BW39" s="284">
        <f t="shared" si="31"/>
        <v>58876</v>
      </c>
      <c r="BX39" s="284">
        <f t="shared" si="31"/>
        <v>58876</v>
      </c>
      <c r="BY39" s="284">
        <f t="shared" si="31"/>
        <v>57236</v>
      </c>
      <c r="BZ39" s="284">
        <f t="shared" si="31"/>
        <v>57236</v>
      </c>
      <c r="CA39" s="284">
        <f t="shared" si="31"/>
        <v>57236</v>
      </c>
      <c r="CB39" s="284">
        <f t="shared" si="31"/>
        <v>57236</v>
      </c>
      <c r="CC39" s="284">
        <f t="shared" si="31"/>
        <v>57236</v>
      </c>
      <c r="CD39" s="284">
        <f t="shared" si="31"/>
        <v>57236</v>
      </c>
      <c r="CE39" s="284">
        <f t="shared" si="31"/>
        <v>57236</v>
      </c>
      <c r="CF39" s="284">
        <f t="shared" si="31"/>
        <v>58876</v>
      </c>
      <c r="CG39" s="284">
        <f t="shared" si="31"/>
        <v>58876</v>
      </c>
      <c r="CH39" s="284">
        <f t="shared" si="31"/>
        <v>60926</v>
      </c>
      <c r="CI39" s="284">
        <f t="shared" si="31"/>
        <v>60926</v>
      </c>
      <c r="CJ39" s="284">
        <f t="shared" si="31"/>
        <v>60926</v>
      </c>
      <c r="CK39" s="284">
        <f t="shared" si="31"/>
        <v>60926</v>
      </c>
      <c r="CL39" s="284">
        <f t="shared" si="31"/>
        <v>60926</v>
      </c>
      <c r="CM39" s="284">
        <f t="shared" si="31"/>
        <v>60926</v>
      </c>
      <c r="CN39" s="284">
        <f t="shared" si="31"/>
        <v>65846</v>
      </c>
      <c r="CO39" s="284">
        <f t="shared" si="31"/>
        <v>64206</v>
      </c>
      <c r="CP39" s="284">
        <f t="shared" si="31"/>
        <v>64206</v>
      </c>
      <c r="CQ39" s="284">
        <f t="shared" si="31"/>
        <v>64206</v>
      </c>
      <c r="CR39" s="284">
        <f t="shared" si="31"/>
        <v>64206</v>
      </c>
      <c r="CS39" s="284">
        <f t="shared" si="31"/>
        <v>67486</v>
      </c>
      <c r="CT39" s="284">
        <f t="shared" si="31"/>
        <v>67486</v>
      </c>
      <c r="CU39" s="284">
        <f t="shared" si="31"/>
        <v>64206</v>
      </c>
      <c r="CV39" s="284">
        <f t="shared" si="31"/>
        <v>65846</v>
      </c>
      <c r="CW39" s="284">
        <f t="shared" si="31"/>
        <v>64206</v>
      </c>
      <c r="CX39" s="284">
        <f t="shared" si="31"/>
        <v>64206</v>
      </c>
      <c r="CY39" s="284">
        <f t="shared" si="31"/>
        <v>64206</v>
      </c>
      <c r="CZ39" s="284">
        <f t="shared" si="31"/>
        <v>67486</v>
      </c>
      <c r="DA39" s="284">
        <f t="shared" si="31"/>
        <v>67486</v>
      </c>
      <c r="DB39" s="284">
        <f t="shared" si="31"/>
        <v>71586</v>
      </c>
      <c r="DC39" s="284">
        <f t="shared" si="31"/>
        <v>71586</v>
      </c>
      <c r="DD39" s="284">
        <f t="shared" si="31"/>
        <v>71586</v>
      </c>
      <c r="DE39" s="284">
        <f t="shared" si="31"/>
        <v>71586</v>
      </c>
      <c r="DF39" s="284">
        <f t="shared" si="31"/>
        <v>71586</v>
      </c>
      <c r="DG39" s="284">
        <f t="shared" si="31"/>
        <v>76506</v>
      </c>
      <c r="DH39" s="284">
        <f t="shared" si="31"/>
        <v>76506</v>
      </c>
      <c r="DI39" s="284">
        <f t="shared" si="31"/>
        <v>74046</v>
      </c>
      <c r="DJ39" s="284">
        <f t="shared" si="31"/>
        <v>76506</v>
      </c>
      <c r="DK39" s="284">
        <f t="shared" si="31"/>
        <v>74046</v>
      </c>
      <c r="DL39" s="284">
        <f t="shared" si="31"/>
        <v>76506</v>
      </c>
      <c r="DM39" s="284">
        <f t="shared" si="31"/>
        <v>74046</v>
      </c>
      <c r="DN39" s="284">
        <f t="shared" si="31"/>
        <v>74046</v>
      </c>
      <c r="DO39" s="284">
        <f t="shared" si="31"/>
        <v>69536</v>
      </c>
      <c r="DP39" s="284">
        <f t="shared" si="31"/>
        <v>64206</v>
      </c>
      <c r="DQ39" s="284">
        <f t="shared" si="31"/>
        <v>64206</v>
      </c>
      <c r="DR39" s="284">
        <f t="shared" si="31"/>
        <v>64206</v>
      </c>
      <c r="DS39" s="284">
        <f t="shared" si="31"/>
        <v>62566</v>
      </c>
      <c r="DT39" s="284">
        <f t="shared" si="31"/>
        <v>60106</v>
      </c>
      <c r="DU39" s="284">
        <f t="shared" si="31"/>
        <v>61336</v>
      </c>
      <c r="DV39" s="284">
        <f t="shared" si="31"/>
        <v>61336</v>
      </c>
      <c r="DW39" s="284">
        <f t="shared" si="31"/>
        <v>61336</v>
      </c>
      <c r="DX39" s="284">
        <f t="shared" si="31"/>
        <v>53956</v>
      </c>
      <c r="DY39" s="284">
        <f t="shared" ref="DY39:ET39" si="32">ROUND(DY19*0.82,)</f>
        <v>53956</v>
      </c>
      <c r="DZ39" s="284">
        <f t="shared" si="32"/>
        <v>53956</v>
      </c>
      <c r="EA39" s="284">
        <f t="shared" si="32"/>
        <v>53956</v>
      </c>
      <c r="EB39" s="284">
        <f t="shared" si="32"/>
        <v>53956</v>
      </c>
      <c r="EC39" s="284">
        <f t="shared" si="32"/>
        <v>53956</v>
      </c>
      <c r="ED39" s="284">
        <f t="shared" si="32"/>
        <v>53956</v>
      </c>
      <c r="EE39" s="284">
        <f t="shared" si="32"/>
        <v>53956</v>
      </c>
      <c r="EF39" s="284">
        <f t="shared" si="32"/>
        <v>53956</v>
      </c>
      <c r="EG39" s="284">
        <f t="shared" si="32"/>
        <v>53956</v>
      </c>
      <c r="EH39" s="284">
        <f t="shared" si="32"/>
        <v>53956</v>
      </c>
      <c r="EI39" s="284">
        <f t="shared" si="32"/>
        <v>53956</v>
      </c>
      <c r="EJ39" s="284">
        <f t="shared" si="32"/>
        <v>53956</v>
      </c>
      <c r="EK39" s="284">
        <f t="shared" si="32"/>
        <v>52726</v>
      </c>
      <c r="EL39" s="284">
        <f t="shared" si="32"/>
        <v>52726</v>
      </c>
      <c r="EM39" s="284">
        <f t="shared" si="32"/>
        <v>52726</v>
      </c>
      <c r="EN39" s="284">
        <f t="shared" si="32"/>
        <v>52726</v>
      </c>
      <c r="EO39" s="284">
        <f t="shared" si="32"/>
        <v>52726</v>
      </c>
      <c r="EP39" s="284">
        <f t="shared" si="32"/>
        <v>52726</v>
      </c>
      <c r="EQ39" s="284">
        <f t="shared" si="32"/>
        <v>52726</v>
      </c>
      <c r="ER39" s="284">
        <f t="shared" si="32"/>
        <v>52726</v>
      </c>
      <c r="ES39" s="284">
        <f t="shared" si="32"/>
        <v>52726</v>
      </c>
      <c r="ET39" s="284">
        <f t="shared" si="32"/>
        <v>52726</v>
      </c>
    </row>
    <row r="40" spans="1:150" s="85" customFormat="1" ht="10.35" customHeight="1" x14ac:dyDescent="0.2">
      <c r="A40" s="86" t="s">
        <v>137</v>
      </c>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c r="BV40" s="284"/>
      <c r="BW40" s="284"/>
      <c r="BX40" s="284"/>
      <c r="BY40" s="284"/>
      <c r="BZ40" s="284"/>
      <c r="CA40" s="284"/>
      <c r="CB40" s="284"/>
      <c r="CC40" s="284"/>
      <c r="CD40" s="284"/>
      <c r="CE40" s="284"/>
      <c r="CF40" s="284"/>
      <c r="CG40" s="284"/>
      <c r="CH40" s="284"/>
      <c r="CI40" s="284"/>
      <c r="CJ40" s="284"/>
      <c r="CK40" s="284"/>
      <c r="CL40" s="284"/>
      <c r="CM40" s="284"/>
      <c r="CN40" s="284"/>
      <c r="CO40" s="284"/>
      <c r="CP40" s="284"/>
      <c r="CQ40" s="284"/>
      <c r="CR40" s="284"/>
      <c r="CS40" s="284"/>
      <c r="CT40" s="284"/>
      <c r="CU40" s="284"/>
      <c r="CV40" s="284"/>
      <c r="CW40" s="284"/>
      <c r="CX40" s="284"/>
      <c r="CY40" s="284"/>
      <c r="CZ40" s="284"/>
      <c r="DA40" s="284"/>
      <c r="DB40" s="284"/>
      <c r="DC40" s="284"/>
      <c r="DD40" s="284"/>
      <c r="DE40" s="284"/>
      <c r="DF40" s="284"/>
      <c r="DG40" s="284"/>
      <c r="DH40" s="284"/>
      <c r="DI40" s="284"/>
      <c r="DJ40" s="284"/>
      <c r="DK40" s="284"/>
      <c r="DL40" s="284"/>
      <c r="DM40" s="284"/>
      <c r="DN40" s="284"/>
      <c r="DO40" s="284"/>
      <c r="DP40" s="284"/>
      <c r="DQ40" s="284"/>
      <c r="DR40" s="284"/>
      <c r="DS40" s="284"/>
      <c r="DT40" s="284"/>
      <c r="DU40" s="284"/>
      <c r="DV40" s="284"/>
      <c r="DW40" s="284"/>
      <c r="DX40" s="284"/>
      <c r="DY40" s="284"/>
      <c r="DZ40" s="284"/>
      <c r="EA40" s="284"/>
      <c r="EB40" s="284"/>
      <c r="EC40" s="284"/>
      <c r="ED40" s="284"/>
      <c r="EE40" s="284"/>
      <c r="EF40" s="284"/>
      <c r="EG40" s="284"/>
      <c r="EH40" s="284"/>
      <c r="EI40" s="284"/>
      <c r="EJ40" s="284"/>
      <c r="EK40" s="284"/>
      <c r="EL40" s="284"/>
      <c r="EM40" s="284"/>
      <c r="EN40" s="284"/>
      <c r="EO40" s="284"/>
      <c r="EP40" s="284"/>
      <c r="EQ40" s="284"/>
      <c r="ER40" s="284"/>
      <c r="ES40" s="284"/>
      <c r="ET40" s="284"/>
    </row>
    <row r="41" spans="1:150" s="85" customFormat="1" ht="9.6" customHeight="1" x14ac:dyDescent="0.2">
      <c r="A41" s="87" t="s">
        <v>67</v>
      </c>
      <c r="B41" s="284">
        <f t="shared" ref="B41:BL41" si="33">ROUND(B21*0.82,)</f>
        <v>60352</v>
      </c>
      <c r="C41" s="284">
        <f t="shared" si="33"/>
        <v>60352</v>
      </c>
      <c r="D41" s="284">
        <f t="shared" si="33"/>
        <v>60352</v>
      </c>
      <c r="E41" s="284">
        <f t="shared" si="33"/>
        <v>58384</v>
      </c>
      <c r="F41" s="284">
        <f t="shared" si="33"/>
        <v>54858</v>
      </c>
      <c r="G41" s="284">
        <f t="shared" si="33"/>
        <v>55432</v>
      </c>
      <c r="H41" s="284">
        <f t="shared" si="33"/>
        <v>54858</v>
      </c>
      <c r="I41" s="284">
        <f t="shared" si="33"/>
        <v>56416</v>
      </c>
      <c r="J41" s="284">
        <f t="shared" si="33"/>
        <v>56416</v>
      </c>
      <c r="K41" s="284">
        <f t="shared" si="33"/>
        <v>53710</v>
      </c>
      <c r="L41" s="284">
        <f t="shared" si="33"/>
        <v>53710</v>
      </c>
      <c r="M41" s="284">
        <f t="shared" si="33"/>
        <v>53710</v>
      </c>
      <c r="N41" s="284">
        <f t="shared" si="33"/>
        <v>54284</v>
      </c>
      <c r="O41" s="284">
        <f t="shared" si="33"/>
        <v>53710</v>
      </c>
      <c r="P41" s="284">
        <f t="shared" si="33"/>
        <v>54284</v>
      </c>
      <c r="Q41" s="284">
        <f t="shared" si="33"/>
        <v>54284</v>
      </c>
      <c r="R41" s="284">
        <f t="shared" si="33"/>
        <v>54858</v>
      </c>
      <c r="S41" s="284">
        <f t="shared" si="33"/>
        <v>55432</v>
      </c>
      <c r="T41" s="284">
        <f t="shared" si="33"/>
        <v>55432</v>
      </c>
      <c r="U41" s="284">
        <f t="shared" si="33"/>
        <v>56416</v>
      </c>
      <c r="V41" s="284">
        <f t="shared" si="33"/>
        <v>56416</v>
      </c>
      <c r="W41" s="284">
        <f t="shared" si="33"/>
        <v>54858</v>
      </c>
      <c r="X41" s="284">
        <f t="shared" si="33"/>
        <v>54858</v>
      </c>
      <c r="Y41" s="284">
        <f t="shared" si="33"/>
        <v>53710</v>
      </c>
      <c r="Z41" s="284">
        <f t="shared" si="33"/>
        <v>53710</v>
      </c>
      <c r="AA41" s="284">
        <f t="shared" si="33"/>
        <v>53710</v>
      </c>
      <c r="AB41" s="284">
        <f t="shared" si="33"/>
        <v>53710</v>
      </c>
      <c r="AC41" s="284">
        <f t="shared" si="33"/>
        <v>53710</v>
      </c>
      <c r="AD41" s="284">
        <f t="shared" si="33"/>
        <v>54284</v>
      </c>
      <c r="AE41" s="284">
        <f t="shared" si="33"/>
        <v>54284</v>
      </c>
      <c r="AF41" s="284">
        <f t="shared" si="33"/>
        <v>53710</v>
      </c>
      <c r="AG41" s="284">
        <f t="shared" si="33"/>
        <v>67650</v>
      </c>
      <c r="AH41" s="284">
        <f t="shared" si="33"/>
        <v>67650</v>
      </c>
      <c r="AI41" s="284">
        <f t="shared" si="33"/>
        <v>67650</v>
      </c>
      <c r="AJ41" s="284">
        <f t="shared" si="33"/>
        <v>67650</v>
      </c>
      <c r="AK41" s="284">
        <f t="shared" si="33"/>
        <v>67650</v>
      </c>
      <c r="AL41" s="284">
        <f t="shared" si="33"/>
        <v>67650</v>
      </c>
      <c r="AM41" s="284">
        <f t="shared" si="33"/>
        <v>66174</v>
      </c>
      <c r="AN41" s="284">
        <f t="shared" si="33"/>
        <v>66174</v>
      </c>
      <c r="AO41" s="284">
        <f t="shared" si="33"/>
        <v>66174</v>
      </c>
      <c r="AP41" s="284">
        <f t="shared" si="33"/>
        <v>66174</v>
      </c>
      <c r="AQ41" s="284">
        <f t="shared" si="33"/>
        <v>69700</v>
      </c>
      <c r="AR41" s="284">
        <f t="shared" si="33"/>
        <v>71012</v>
      </c>
      <c r="AS41" s="284">
        <f t="shared" si="33"/>
        <v>71012</v>
      </c>
      <c r="AT41" s="284">
        <f t="shared" si="33"/>
        <v>68388</v>
      </c>
      <c r="AU41" s="284">
        <f t="shared" si="33"/>
        <v>69700</v>
      </c>
      <c r="AV41" s="284">
        <f t="shared" si="33"/>
        <v>69700</v>
      </c>
      <c r="AW41" s="284">
        <f t="shared" si="33"/>
        <v>71012</v>
      </c>
      <c r="AX41" s="284">
        <f t="shared" si="33"/>
        <v>71012</v>
      </c>
      <c r="AY41" s="284">
        <f t="shared" si="33"/>
        <v>71012</v>
      </c>
      <c r="AZ41" s="284">
        <f t="shared" si="33"/>
        <v>73636</v>
      </c>
      <c r="BA41" s="284">
        <f t="shared" si="33"/>
        <v>73636</v>
      </c>
      <c r="BB41" s="284">
        <f t="shared" si="33"/>
        <v>74948</v>
      </c>
      <c r="BC41" s="284">
        <f t="shared" si="33"/>
        <v>74948</v>
      </c>
      <c r="BD41" s="284">
        <f t="shared" si="33"/>
        <v>74948</v>
      </c>
      <c r="BE41" s="284">
        <f t="shared" si="33"/>
        <v>72324</v>
      </c>
      <c r="BF41" s="284">
        <f t="shared" si="33"/>
        <v>121114</v>
      </c>
      <c r="BG41" s="284">
        <f t="shared" si="33"/>
        <v>140384</v>
      </c>
      <c r="BH41" s="284">
        <f t="shared" si="33"/>
        <v>158834</v>
      </c>
      <c r="BI41" s="284">
        <f t="shared" si="33"/>
        <v>158834</v>
      </c>
      <c r="BJ41" s="284">
        <f t="shared" si="33"/>
        <v>154734</v>
      </c>
      <c r="BK41" s="284">
        <f t="shared" si="33"/>
        <v>158834</v>
      </c>
      <c r="BL41" s="284">
        <f t="shared" si="33"/>
        <v>154734</v>
      </c>
      <c r="BM41" s="284">
        <f t="shared" ref="BM41:DX41" si="34">ROUND(BM21*0.82,)</f>
        <v>143664</v>
      </c>
      <c r="BN41" s="284">
        <f t="shared" si="34"/>
        <v>143664</v>
      </c>
      <c r="BO41" s="284">
        <f t="shared" si="34"/>
        <v>143664</v>
      </c>
      <c r="BP41" s="284">
        <f t="shared" si="34"/>
        <v>137104</v>
      </c>
      <c r="BQ41" s="284">
        <f t="shared" si="34"/>
        <v>87576</v>
      </c>
      <c r="BR41" s="284">
        <f t="shared" si="34"/>
        <v>83476</v>
      </c>
      <c r="BS41" s="284">
        <f t="shared" si="34"/>
        <v>81836</v>
      </c>
      <c r="BT41" s="284">
        <f t="shared" si="34"/>
        <v>81836</v>
      </c>
      <c r="BU41" s="284">
        <f t="shared" si="34"/>
        <v>81836</v>
      </c>
      <c r="BV41" s="284">
        <f t="shared" si="34"/>
        <v>83476</v>
      </c>
      <c r="BW41" s="284">
        <f t="shared" si="34"/>
        <v>83476</v>
      </c>
      <c r="BX41" s="284">
        <f t="shared" si="34"/>
        <v>83476</v>
      </c>
      <c r="BY41" s="284">
        <f t="shared" si="34"/>
        <v>81836</v>
      </c>
      <c r="BZ41" s="284">
        <f t="shared" si="34"/>
        <v>81836</v>
      </c>
      <c r="CA41" s="284">
        <f t="shared" si="34"/>
        <v>81836</v>
      </c>
      <c r="CB41" s="284">
        <f t="shared" si="34"/>
        <v>81836</v>
      </c>
      <c r="CC41" s="284">
        <f t="shared" si="34"/>
        <v>81836</v>
      </c>
      <c r="CD41" s="284">
        <f t="shared" si="34"/>
        <v>81836</v>
      </c>
      <c r="CE41" s="284">
        <f t="shared" si="34"/>
        <v>81836</v>
      </c>
      <c r="CF41" s="284">
        <f t="shared" si="34"/>
        <v>83476</v>
      </c>
      <c r="CG41" s="284">
        <f t="shared" si="34"/>
        <v>83476</v>
      </c>
      <c r="CH41" s="284">
        <f t="shared" si="34"/>
        <v>85526</v>
      </c>
      <c r="CI41" s="284">
        <f t="shared" si="34"/>
        <v>85526</v>
      </c>
      <c r="CJ41" s="284">
        <f t="shared" si="34"/>
        <v>85526</v>
      </c>
      <c r="CK41" s="284">
        <f t="shared" si="34"/>
        <v>85526</v>
      </c>
      <c r="CL41" s="284">
        <f t="shared" si="34"/>
        <v>85526</v>
      </c>
      <c r="CM41" s="284">
        <f t="shared" si="34"/>
        <v>85526</v>
      </c>
      <c r="CN41" s="284">
        <f t="shared" si="34"/>
        <v>90446</v>
      </c>
      <c r="CO41" s="284">
        <f t="shared" si="34"/>
        <v>88806</v>
      </c>
      <c r="CP41" s="284">
        <f t="shared" si="34"/>
        <v>88806</v>
      </c>
      <c r="CQ41" s="284">
        <f t="shared" si="34"/>
        <v>88806</v>
      </c>
      <c r="CR41" s="284">
        <f t="shared" si="34"/>
        <v>88806</v>
      </c>
      <c r="CS41" s="284">
        <f t="shared" si="34"/>
        <v>92086</v>
      </c>
      <c r="CT41" s="284">
        <f t="shared" si="34"/>
        <v>92086</v>
      </c>
      <c r="CU41" s="284">
        <f t="shared" si="34"/>
        <v>88806</v>
      </c>
      <c r="CV41" s="284">
        <f t="shared" si="34"/>
        <v>90446</v>
      </c>
      <c r="CW41" s="284">
        <f t="shared" si="34"/>
        <v>88806</v>
      </c>
      <c r="CX41" s="284">
        <f t="shared" si="34"/>
        <v>88806</v>
      </c>
      <c r="CY41" s="284">
        <f t="shared" si="34"/>
        <v>88806</v>
      </c>
      <c r="CZ41" s="284">
        <f t="shared" si="34"/>
        <v>92086</v>
      </c>
      <c r="DA41" s="284">
        <f t="shared" si="34"/>
        <v>92086</v>
      </c>
      <c r="DB41" s="284">
        <f t="shared" si="34"/>
        <v>96186</v>
      </c>
      <c r="DC41" s="284">
        <f t="shared" si="34"/>
        <v>96186</v>
      </c>
      <c r="DD41" s="284">
        <f t="shared" si="34"/>
        <v>96186</v>
      </c>
      <c r="DE41" s="284">
        <f t="shared" si="34"/>
        <v>96186</v>
      </c>
      <c r="DF41" s="284">
        <f t="shared" si="34"/>
        <v>96186</v>
      </c>
      <c r="DG41" s="284">
        <f t="shared" si="34"/>
        <v>101106</v>
      </c>
      <c r="DH41" s="284">
        <f t="shared" si="34"/>
        <v>101106</v>
      </c>
      <c r="DI41" s="284">
        <f t="shared" si="34"/>
        <v>98646</v>
      </c>
      <c r="DJ41" s="284">
        <f t="shared" si="34"/>
        <v>101106</v>
      </c>
      <c r="DK41" s="284">
        <f t="shared" si="34"/>
        <v>98646</v>
      </c>
      <c r="DL41" s="284">
        <f t="shared" si="34"/>
        <v>101106</v>
      </c>
      <c r="DM41" s="284">
        <f t="shared" si="34"/>
        <v>98646</v>
      </c>
      <c r="DN41" s="284">
        <f t="shared" si="34"/>
        <v>98646</v>
      </c>
      <c r="DO41" s="284">
        <f t="shared" si="34"/>
        <v>94136</v>
      </c>
      <c r="DP41" s="284">
        <f t="shared" si="34"/>
        <v>88806</v>
      </c>
      <c r="DQ41" s="284">
        <f t="shared" si="34"/>
        <v>88806</v>
      </c>
      <c r="DR41" s="284">
        <f t="shared" si="34"/>
        <v>88806</v>
      </c>
      <c r="DS41" s="284">
        <f t="shared" si="34"/>
        <v>87166</v>
      </c>
      <c r="DT41" s="284">
        <f t="shared" si="34"/>
        <v>84706</v>
      </c>
      <c r="DU41" s="284">
        <f t="shared" si="34"/>
        <v>85936</v>
      </c>
      <c r="DV41" s="284">
        <f t="shared" si="34"/>
        <v>85936</v>
      </c>
      <c r="DW41" s="284">
        <f t="shared" si="34"/>
        <v>85936</v>
      </c>
      <c r="DX41" s="284">
        <f t="shared" si="34"/>
        <v>78556</v>
      </c>
      <c r="DY41" s="284">
        <f t="shared" ref="DY41:ET41" si="35">ROUND(DY21*0.82,)</f>
        <v>78556</v>
      </c>
      <c r="DZ41" s="284">
        <f t="shared" si="35"/>
        <v>78556</v>
      </c>
      <c r="EA41" s="284">
        <f t="shared" si="35"/>
        <v>78556</v>
      </c>
      <c r="EB41" s="284">
        <f t="shared" si="35"/>
        <v>78556</v>
      </c>
      <c r="EC41" s="284">
        <f t="shared" si="35"/>
        <v>78556</v>
      </c>
      <c r="ED41" s="284">
        <f t="shared" si="35"/>
        <v>78556</v>
      </c>
      <c r="EE41" s="284">
        <f t="shared" si="35"/>
        <v>78556</v>
      </c>
      <c r="EF41" s="284">
        <f t="shared" si="35"/>
        <v>78556</v>
      </c>
      <c r="EG41" s="284">
        <f t="shared" si="35"/>
        <v>78556</v>
      </c>
      <c r="EH41" s="284">
        <f t="shared" si="35"/>
        <v>78556</v>
      </c>
      <c r="EI41" s="284">
        <f t="shared" si="35"/>
        <v>78556</v>
      </c>
      <c r="EJ41" s="284">
        <f t="shared" si="35"/>
        <v>78556</v>
      </c>
      <c r="EK41" s="284">
        <f t="shared" si="35"/>
        <v>77326</v>
      </c>
      <c r="EL41" s="284">
        <f t="shared" si="35"/>
        <v>77326</v>
      </c>
      <c r="EM41" s="284">
        <f t="shared" si="35"/>
        <v>77326</v>
      </c>
      <c r="EN41" s="284">
        <f t="shared" si="35"/>
        <v>77326</v>
      </c>
      <c r="EO41" s="284">
        <f t="shared" si="35"/>
        <v>77326</v>
      </c>
      <c r="EP41" s="284">
        <f t="shared" si="35"/>
        <v>77326</v>
      </c>
      <c r="EQ41" s="284">
        <f t="shared" si="35"/>
        <v>77326</v>
      </c>
      <c r="ER41" s="284">
        <f t="shared" si="35"/>
        <v>77326</v>
      </c>
      <c r="ES41" s="284">
        <f t="shared" si="35"/>
        <v>77326</v>
      </c>
      <c r="ET41" s="284">
        <f t="shared" si="35"/>
        <v>77326</v>
      </c>
    </row>
    <row r="42" spans="1:150" ht="9.6" customHeight="1" x14ac:dyDescent="0.2"/>
    <row r="43" spans="1:150" ht="9" hidden="1" customHeight="1" x14ac:dyDescent="0.2">
      <c r="A43" s="71"/>
    </row>
    <row r="44" spans="1:150" ht="10.7" customHeight="1" thickBot="1" x14ac:dyDescent="0.25">
      <c r="A44" s="71"/>
    </row>
    <row r="45" spans="1:150" ht="12.75" thickBot="1" x14ac:dyDescent="0.25">
      <c r="A45" s="148" t="s">
        <v>127</v>
      </c>
    </row>
    <row r="46" spans="1:150" ht="13.35" customHeight="1" x14ac:dyDescent="0.2">
      <c r="A46" s="148" t="s">
        <v>127</v>
      </c>
    </row>
    <row r="47" spans="1:150" ht="20.25" customHeight="1" x14ac:dyDescent="0.2">
      <c r="A47" s="223" t="s">
        <v>128</v>
      </c>
    </row>
    <row r="48" spans="1:150" ht="20.25" customHeight="1" x14ac:dyDescent="0.2">
      <c r="A48" s="223" t="s">
        <v>129</v>
      </c>
    </row>
    <row r="49" spans="1:1" ht="20.25" customHeight="1" x14ac:dyDescent="0.2">
      <c r="A49" s="97" t="s">
        <v>130</v>
      </c>
    </row>
    <row r="50" spans="1:1" ht="20.25" customHeight="1" thickBot="1" x14ac:dyDescent="0.25">
      <c r="A50" s="223" t="s">
        <v>243</v>
      </c>
    </row>
    <row r="51" spans="1:1" ht="12.75" thickBot="1" x14ac:dyDescent="0.25">
      <c r="A51" s="148" t="s">
        <v>132</v>
      </c>
    </row>
    <row r="52" spans="1:1" ht="144.75" thickBot="1" x14ac:dyDescent="0.25">
      <c r="A52" s="259" t="s">
        <v>373</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sheetPr>
  <dimension ref="A1:B72"/>
  <sheetViews>
    <sheetView zoomScaleNormal="100" workbookViewId="0">
      <pane xSplit="1" topLeftCell="B1" activePane="topRight" state="frozen"/>
      <selection pane="topRight" activeCell="B1" sqref="B1:C1048576"/>
    </sheetView>
  </sheetViews>
  <sheetFormatPr defaultColWidth="8.7109375" defaultRowHeight="12.75" x14ac:dyDescent="0.2"/>
  <cols>
    <col min="1" max="1" width="69.85546875" style="201" customWidth="1"/>
    <col min="2" max="16384" width="8.7109375" style="201"/>
  </cols>
  <sheetData>
    <row r="1" spans="1:2" x14ac:dyDescent="0.2">
      <c r="A1" s="227" t="s">
        <v>133</v>
      </c>
    </row>
    <row r="2" spans="1:2" ht="18" customHeight="1" x14ac:dyDescent="0.2">
      <c r="A2" s="228" t="s">
        <v>316</v>
      </c>
      <c r="B2" s="112" t="e">
        <f>'C завтраками| Bed and breakfast'!#REF!</f>
        <v>#REF!</v>
      </c>
    </row>
    <row r="3" spans="1:2" x14ac:dyDescent="0.2">
      <c r="A3" s="99" t="s">
        <v>124</v>
      </c>
      <c r="B3" s="112" t="e">
        <f>'C завтраками| Bed and breakfast'!#REF!</f>
        <v>#REF!</v>
      </c>
    </row>
    <row r="4" spans="1:2" x14ac:dyDescent="0.2">
      <c r="A4" s="102" t="s">
        <v>144</v>
      </c>
      <c r="B4" s="247"/>
    </row>
    <row r="5" spans="1:2" x14ac:dyDescent="0.2">
      <c r="A5" s="104">
        <v>1</v>
      </c>
      <c r="B5" s="246" t="e">
        <f>'C завтраками| Bed and breakfast'!#REF!*0.9</f>
        <v>#REF!</v>
      </c>
    </row>
    <row r="6" spans="1:2" x14ac:dyDescent="0.2">
      <c r="A6" s="104">
        <v>2</v>
      </c>
      <c r="B6" s="246" t="e">
        <f>'C завтраками| Bed and breakfast'!#REF!*0.9</f>
        <v>#REF!</v>
      </c>
    </row>
    <row r="7" spans="1:2" x14ac:dyDescent="0.2">
      <c r="A7" s="104" t="s">
        <v>145</v>
      </c>
      <c r="B7" s="246"/>
    </row>
    <row r="8" spans="1:2" x14ac:dyDescent="0.2">
      <c r="A8" s="104">
        <v>1</v>
      </c>
      <c r="B8" s="246" t="e">
        <f>'C завтраками| Bed and breakfast'!#REF!*0.9</f>
        <v>#REF!</v>
      </c>
    </row>
    <row r="9" spans="1:2" x14ac:dyDescent="0.2">
      <c r="A9" s="104">
        <v>2</v>
      </c>
      <c r="B9" s="246" t="e">
        <f>'C завтраками| Bed and breakfast'!#REF!*0.9</f>
        <v>#REF!</v>
      </c>
    </row>
    <row r="10" spans="1:2" x14ac:dyDescent="0.2">
      <c r="A10" s="104" t="s">
        <v>134</v>
      </c>
      <c r="B10" s="246"/>
    </row>
    <row r="11" spans="1:2" x14ac:dyDescent="0.2">
      <c r="A11" s="104">
        <v>1</v>
      </c>
      <c r="B11" s="246" t="e">
        <f>'C завтраками| Bed and breakfast'!#REF!*0.9</f>
        <v>#REF!</v>
      </c>
    </row>
    <row r="12" spans="1:2" x14ac:dyDescent="0.2">
      <c r="A12" s="104">
        <v>2</v>
      </c>
      <c r="B12" s="246" t="e">
        <f>'C завтраками| Bed and breakfast'!#REF!*0.9</f>
        <v>#REF!</v>
      </c>
    </row>
    <row r="13" spans="1:2" x14ac:dyDescent="0.2">
      <c r="A13" s="103" t="s">
        <v>136</v>
      </c>
      <c r="B13" s="246"/>
    </row>
    <row r="14" spans="1:2" x14ac:dyDescent="0.2">
      <c r="A14" s="104">
        <v>1</v>
      </c>
      <c r="B14" s="246" t="e">
        <f>'C завтраками| Bed and breakfast'!#REF!*0.9</f>
        <v>#REF!</v>
      </c>
    </row>
    <row r="15" spans="1:2" x14ac:dyDescent="0.2">
      <c r="A15" s="104">
        <v>2</v>
      </c>
      <c r="B15" s="246" t="e">
        <f>'C завтраками| Bed and breakfast'!#REF!*0.9</f>
        <v>#REF!</v>
      </c>
    </row>
    <row r="16" spans="1:2" x14ac:dyDescent="0.2">
      <c r="A16" s="86" t="s">
        <v>138</v>
      </c>
      <c r="B16" s="246"/>
    </row>
    <row r="17" spans="1:2" x14ac:dyDescent="0.2">
      <c r="A17" s="87" t="s">
        <v>78</v>
      </c>
      <c r="B17" s="246" t="e">
        <f>'C завтраками| Bed and breakfast'!#REF!*0.9</f>
        <v>#REF!</v>
      </c>
    </row>
    <row r="18" spans="1:2" x14ac:dyDescent="0.2">
      <c r="A18" s="86" t="s">
        <v>137</v>
      </c>
      <c r="B18" s="246"/>
    </row>
    <row r="19" spans="1:2" x14ac:dyDescent="0.2">
      <c r="A19" s="87" t="s">
        <v>67</v>
      </c>
      <c r="B19" s="246" t="e">
        <f>'C завтраками| Bed and breakfast'!#REF!*0.9</f>
        <v>#REF!</v>
      </c>
    </row>
    <row r="20" spans="1:2" x14ac:dyDescent="0.2">
      <c r="A20" s="78"/>
      <c r="B20" s="247"/>
    </row>
    <row r="21" spans="1:2" x14ac:dyDescent="0.2">
      <c r="A21" s="229" t="s">
        <v>159</v>
      </c>
      <c r="B21" s="190" t="e">
        <f t="shared" ref="B21" si="0">B2</f>
        <v>#REF!</v>
      </c>
    </row>
    <row r="22" spans="1:2" x14ac:dyDescent="0.2">
      <c r="A22" s="101" t="s">
        <v>124</v>
      </c>
      <c r="B22" s="191" t="e">
        <f t="shared" ref="B22" si="1">B3</f>
        <v>#REF!</v>
      </c>
    </row>
    <row r="23" spans="1:2" x14ac:dyDescent="0.2">
      <c r="A23" s="102" t="s">
        <v>144</v>
      </c>
      <c r="B23" s="247"/>
    </row>
    <row r="24" spans="1:2" x14ac:dyDescent="0.2">
      <c r="A24" s="104">
        <v>1</v>
      </c>
      <c r="B24" s="250" t="e">
        <f t="shared" ref="B24" si="2">ROUNDUP(B5*0.9,)</f>
        <v>#REF!</v>
      </c>
    </row>
    <row r="25" spans="1:2" x14ac:dyDescent="0.2">
      <c r="A25" s="104">
        <v>2</v>
      </c>
      <c r="B25" s="250" t="e">
        <f t="shared" ref="B25" si="3">ROUNDUP(B6*0.9,)</f>
        <v>#REF!</v>
      </c>
    </row>
    <row r="26" spans="1:2" x14ac:dyDescent="0.2">
      <c r="A26" s="104" t="s">
        <v>145</v>
      </c>
      <c r="B26" s="250"/>
    </row>
    <row r="27" spans="1:2" x14ac:dyDescent="0.2">
      <c r="A27" s="104">
        <v>1</v>
      </c>
      <c r="B27" s="250" t="e">
        <f t="shared" ref="B27" si="4">ROUNDUP(B8*0.9,)</f>
        <v>#REF!</v>
      </c>
    </row>
    <row r="28" spans="1:2" x14ac:dyDescent="0.2">
      <c r="A28" s="104">
        <v>2</v>
      </c>
      <c r="B28" s="250" t="e">
        <f t="shared" ref="B28" si="5">ROUNDUP(B9*0.9,)</f>
        <v>#REF!</v>
      </c>
    </row>
    <row r="29" spans="1:2" x14ac:dyDescent="0.2">
      <c r="A29" s="104" t="s">
        <v>134</v>
      </c>
      <c r="B29" s="250"/>
    </row>
    <row r="30" spans="1:2" x14ac:dyDescent="0.2">
      <c r="A30" s="104">
        <v>1</v>
      </c>
      <c r="B30" s="250" t="e">
        <f t="shared" ref="B30" si="6">ROUNDUP(B11*0.9,)</f>
        <v>#REF!</v>
      </c>
    </row>
    <row r="31" spans="1:2" x14ac:dyDescent="0.2">
      <c r="A31" s="104">
        <v>2</v>
      </c>
      <c r="B31" s="250" t="e">
        <f t="shared" ref="B31" si="7">ROUNDUP(B12*0.9,)</f>
        <v>#REF!</v>
      </c>
    </row>
    <row r="32" spans="1:2" x14ac:dyDescent="0.2">
      <c r="A32" s="103" t="s">
        <v>136</v>
      </c>
      <c r="B32" s="250"/>
    </row>
    <row r="33" spans="1:2" x14ac:dyDescent="0.2">
      <c r="A33" s="104">
        <v>1</v>
      </c>
      <c r="B33" s="250" t="e">
        <f t="shared" ref="B33" si="8">ROUNDUP(B14*0.9,)</f>
        <v>#REF!</v>
      </c>
    </row>
    <row r="34" spans="1:2" x14ac:dyDescent="0.2">
      <c r="A34" s="104">
        <v>2</v>
      </c>
      <c r="B34" s="250" t="e">
        <f t="shared" ref="B34" si="9">ROUNDUP(B15*0.9,)</f>
        <v>#REF!</v>
      </c>
    </row>
    <row r="35" spans="1:2" x14ac:dyDescent="0.2">
      <c r="A35" s="86" t="s">
        <v>138</v>
      </c>
      <c r="B35" s="250"/>
    </row>
    <row r="36" spans="1:2" x14ac:dyDescent="0.2">
      <c r="A36" s="87" t="s">
        <v>78</v>
      </c>
      <c r="B36" s="250" t="e">
        <f t="shared" ref="B36" si="10">ROUNDUP(B17*0.9,)</f>
        <v>#REF!</v>
      </c>
    </row>
    <row r="37" spans="1:2" x14ac:dyDescent="0.2">
      <c r="A37" s="86" t="s">
        <v>137</v>
      </c>
      <c r="B37" s="250"/>
    </row>
    <row r="38" spans="1:2" x14ac:dyDescent="0.2">
      <c r="A38" s="87" t="s">
        <v>67</v>
      </c>
      <c r="B38" s="250" t="e">
        <f t="shared" ref="B38" si="11">ROUNDUP(B19*0.9,)</f>
        <v>#REF!</v>
      </c>
    </row>
    <row r="40" spans="1:2" ht="165" x14ac:dyDescent="0.2">
      <c r="A40" s="243" t="s">
        <v>322</v>
      </c>
    </row>
    <row r="41" spans="1:2" x14ac:dyDescent="0.2">
      <c r="A41" s="180" t="s">
        <v>139</v>
      </c>
    </row>
    <row r="42" spans="1:2" x14ac:dyDescent="0.2">
      <c r="A42" s="115" t="s">
        <v>320</v>
      </c>
    </row>
    <row r="43" spans="1:2" x14ac:dyDescent="0.2">
      <c r="A43" s="115" t="s">
        <v>317</v>
      </c>
    </row>
    <row r="44" spans="1:2" x14ac:dyDescent="0.2">
      <c r="A44" s="116"/>
    </row>
    <row r="45" spans="1:2" x14ac:dyDescent="0.2">
      <c r="A45" s="180" t="s">
        <v>127</v>
      </c>
    </row>
    <row r="47" spans="1:2" x14ac:dyDescent="0.2">
      <c r="A47" s="206" t="s">
        <v>152</v>
      </c>
    </row>
    <row r="48" spans="1:2" x14ac:dyDescent="0.2">
      <c r="A48" s="204" t="s">
        <v>128</v>
      </c>
    </row>
    <row r="49" spans="1:1" x14ac:dyDescent="0.2">
      <c r="A49" s="204" t="s">
        <v>129</v>
      </c>
    </row>
    <row r="50" spans="1:1" ht="24" x14ac:dyDescent="0.2">
      <c r="A50" s="205" t="s">
        <v>130</v>
      </c>
    </row>
    <row r="51" spans="1:1" x14ac:dyDescent="0.2">
      <c r="A51" s="223" t="s">
        <v>243</v>
      </c>
    </row>
    <row r="52" spans="1:1" ht="24" x14ac:dyDescent="0.2">
      <c r="A52" s="205" t="s">
        <v>321</v>
      </c>
    </row>
    <row r="53" spans="1:1" x14ac:dyDescent="0.2">
      <c r="A53" s="111"/>
    </row>
    <row r="54" spans="1:1" ht="25.5" x14ac:dyDescent="0.2">
      <c r="A54" s="198" t="s">
        <v>246</v>
      </c>
    </row>
    <row r="55" spans="1:1" ht="45" x14ac:dyDescent="0.2">
      <c r="A55" s="252" t="s">
        <v>318</v>
      </c>
    </row>
    <row r="56" spans="1:1" ht="33.75" x14ac:dyDescent="0.2">
      <c r="A56" s="252" t="s">
        <v>319</v>
      </c>
    </row>
    <row r="57" spans="1:1" ht="33.75" x14ac:dyDescent="0.2">
      <c r="A57" s="252" t="s">
        <v>323</v>
      </c>
    </row>
    <row r="58" spans="1:1" ht="22.5" x14ac:dyDescent="0.2">
      <c r="A58" s="252" t="s">
        <v>324</v>
      </c>
    </row>
    <row r="59" spans="1:1" ht="22.5" x14ac:dyDescent="0.2">
      <c r="A59" s="252" t="s">
        <v>325</v>
      </c>
    </row>
    <row r="60" spans="1:1" ht="45" x14ac:dyDescent="0.2">
      <c r="A60" s="252" t="s">
        <v>326</v>
      </c>
    </row>
    <row r="61" spans="1:1" ht="45" x14ac:dyDescent="0.2">
      <c r="A61" s="252" t="s">
        <v>327</v>
      </c>
    </row>
    <row r="62" spans="1:1" ht="42" x14ac:dyDescent="0.2">
      <c r="A62" s="155" t="s">
        <v>166</v>
      </c>
    </row>
    <row r="63" spans="1:1" ht="21" x14ac:dyDescent="0.2">
      <c r="A63" s="174" t="s">
        <v>162</v>
      </c>
    </row>
    <row r="64" spans="1:1" ht="53.25" x14ac:dyDescent="0.2">
      <c r="A64" s="142" t="s">
        <v>163</v>
      </c>
    </row>
    <row r="65" spans="1:1" ht="31.5" x14ac:dyDescent="0.2">
      <c r="A65" s="120" t="s">
        <v>164</v>
      </c>
    </row>
    <row r="66" spans="1:1" x14ac:dyDescent="0.2">
      <c r="A66" s="122"/>
    </row>
    <row r="67" spans="1:1" x14ac:dyDescent="0.2">
      <c r="A67" s="123" t="s">
        <v>132</v>
      </c>
    </row>
    <row r="68" spans="1:1" ht="24" x14ac:dyDescent="0.2">
      <c r="A68" s="124" t="s">
        <v>150</v>
      </c>
    </row>
    <row r="69" spans="1:1" ht="24" x14ac:dyDescent="0.2">
      <c r="A69" s="124" t="s">
        <v>151</v>
      </c>
    </row>
    <row r="70" spans="1:1" ht="24" x14ac:dyDescent="0.2">
      <c r="A70" s="124" t="s">
        <v>150</v>
      </c>
    </row>
    <row r="71" spans="1:1" ht="24" x14ac:dyDescent="0.2">
      <c r="A71" s="124" t="s">
        <v>151</v>
      </c>
    </row>
    <row r="72" spans="1:1" x14ac:dyDescent="0.2">
      <c r="A72" s="121"/>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sheetPr>
  <dimension ref="A1:B73"/>
  <sheetViews>
    <sheetView zoomScaleNormal="100" workbookViewId="0">
      <pane xSplit="1" topLeftCell="B1" activePane="topRight" state="frozen"/>
      <selection pane="topRight" activeCell="A33" sqref="A33"/>
    </sheetView>
  </sheetViews>
  <sheetFormatPr defaultColWidth="8.7109375" defaultRowHeight="12.75" x14ac:dyDescent="0.2"/>
  <cols>
    <col min="1" max="1" width="82.5703125" style="201" customWidth="1"/>
    <col min="2" max="16384" width="8.7109375" style="201"/>
  </cols>
  <sheetData>
    <row r="1" spans="1:2" x14ac:dyDescent="0.2">
      <c r="A1" s="227" t="s">
        <v>133</v>
      </c>
    </row>
    <row r="2" spans="1:2" ht="18" customHeight="1" x14ac:dyDescent="0.2">
      <c r="A2" s="228" t="s">
        <v>316</v>
      </c>
      <c r="B2" s="112" t="e">
        <f>'Осенние Каникулы | FIT15 '!B2</f>
        <v>#REF!</v>
      </c>
    </row>
    <row r="3" spans="1:2" x14ac:dyDescent="0.2">
      <c r="A3" s="99" t="s">
        <v>124</v>
      </c>
      <c r="B3" s="112" t="e">
        <f>'Осенние Каникулы | FIT15 '!B3</f>
        <v>#REF!</v>
      </c>
    </row>
    <row r="4" spans="1:2" x14ac:dyDescent="0.2">
      <c r="A4" s="102" t="s">
        <v>144</v>
      </c>
      <c r="B4" s="247"/>
    </row>
    <row r="5" spans="1:2" x14ac:dyDescent="0.2">
      <c r="A5" s="104">
        <v>1</v>
      </c>
      <c r="B5" s="246" t="e">
        <f>'Осенние Каникулы | FIT15 '!B5</f>
        <v>#REF!</v>
      </c>
    </row>
    <row r="6" spans="1:2" x14ac:dyDescent="0.2">
      <c r="A6" s="104">
        <v>2</v>
      </c>
      <c r="B6" s="246" t="e">
        <f>'Осенние Каникулы | FIT15 '!B6</f>
        <v>#REF!</v>
      </c>
    </row>
    <row r="7" spans="1:2" x14ac:dyDescent="0.2">
      <c r="A7" s="104" t="s">
        <v>145</v>
      </c>
      <c r="B7" s="246"/>
    </row>
    <row r="8" spans="1:2" x14ac:dyDescent="0.2">
      <c r="A8" s="104">
        <v>1</v>
      </c>
      <c r="B8" s="246" t="e">
        <f>'Осенние Каникулы | FIT15 '!B8</f>
        <v>#REF!</v>
      </c>
    </row>
    <row r="9" spans="1:2" x14ac:dyDescent="0.2">
      <c r="A9" s="104">
        <v>2</v>
      </c>
      <c r="B9" s="246" t="e">
        <f>'Осенние Каникулы | FIT15 '!B9</f>
        <v>#REF!</v>
      </c>
    </row>
    <row r="10" spans="1:2" x14ac:dyDescent="0.2">
      <c r="A10" s="104" t="s">
        <v>134</v>
      </c>
      <c r="B10" s="246"/>
    </row>
    <row r="11" spans="1:2" x14ac:dyDescent="0.2">
      <c r="A11" s="104">
        <v>1</v>
      </c>
      <c r="B11" s="246" t="e">
        <f>'Осенние Каникулы | FIT15 '!B11</f>
        <v>#REF!</v>
      </c>
    </row>
    <row r="12" spans="1:2" x14ac:dyDescent="0.2">
      <c r="A12" s="104">
        <v>2</v>
      </c>
      <c r="B12" s="246" t="e">
        <f>'Осенние Каникулы | FIT15 '!B12</f>
        <v>#REF!</v>
      </c>
    </row>
    <row r="13" spans="1:2" x14ac:dyDescent="0.2">
      <c r="A13" s="103" t="s">
        <v>136</v>
      </c>
      <c r="B13" s="246"/>
    </row>
    <row r="14" spans="1:2" x14ac:dyDescent="0.2">
      <c r="A14" s="104">
        <v>1</v>
      </c>
      <c r="B14" s="246" t="e">
        <f>'Осенние Каникулы | FIT15 '!B14</f>
        <v>#REF!</v>
      </c>
    </row>
    <row r="15" spans="1:2" x14ac:dyDescent="0.2">
      <c r="A15" s="104">
        <v>2</v>
      </c>
      <c r="B15" s="246" t="e">
        <f>'Осенние Каникулы | FIT15 '!B15</f>
        <v>#REF!</v>
      </c>
    </row>
    <row r="16" spans="1:2" x14ac:dyDescent="0.2">
      <c r="A16" s="86" t="s">
        <v>138</v>
      </c>
      <c r="B16" s="246"/>
    </row>
    <row r="17" spans="1:2" x14ac:dyDescent="0.2">
      <c r="A17" s="87" t="s">
        <v>78</v>
      </c>
      <c r="B17" s="246" t="e">
        <f>'Осенние Каникулы | FIT15 '!B17</f>
        <v>#REF!</v>
      </c>
    </row>
    <row r="18" spans="1:2" x14ac:dyDescent="0.2">
      <c r="A18" s="86" t="s">
        <v>137</v>
      </c>
      <c r="B18" s="246"/>
    </row>
    <row r="19" spans="1:2" x14ac:dyDescent="0.2">
      <c r="A19" s="87" t="s">
        <v>67</v>
      </c>
      <c r="B19" s="246" t="e">
        <f>'Осенние Каникулы | FIT15 '!B19</f>
        <v>#REF!</v>
      </c>
    </row>
    <row r="20" spans="1:2" x14ac:dyDescent="0.2">
      <c r="A20" s="78"/>
      <c r="B20" s="247"/>
    </row>
    <row r="21" spans="1:2" x14ac:dyDescent="0.2">
      <c r="A21" s="229" t="s">
        <v>159</v>
      </c>
      <c r="B21" s="190" t="e">
        <f t="shared" ref="B21" si="0">B2</f>
        <v>#REF!</v>
      </c>
    </row>
    <row r="22" spans="1:2" x14ac:dyDescent="0.2">
      <c r="A22" s="101" t="s">
        <v>124</v>
      </c>
      <c r="B22" s="191" t="e">
        <f t="shared" ref="B22" si="1">B3</f>
        <v>#REF!</v>
      </c>
    </row>
    <row r="23" spans="1:2" x14ac:dyDescent="0.2">
      <c r="A23" s="102" t="s">
        <v>144</v>
      </c>
      <c r="B23" s="247"/>
    </row>
    <row r="24" spans="1:2" x14ac:dyDescent="0.2">
      <c r="A24" s="104">
        <v>1</v>
      </c>
      <c r="B24" s="250" t="e">
        <f t="shared" ref="B24" si="2">ROUNDUP(B5*0.87,)</f>
        <v>#REF!</v>
      </c>
    </row>
    <row r="25" spans="1:2" x14ac:dyDescent="0.2">
      <c r="A25" s="104">
        <v>2</v>
      </c>
      <c r="B25" s="250" t="e">
        <f t="shared" ref="B25" si="3">ROUNDUP(B6*0.87,)</f>
        <v>#REF!</v>
      </c>
    </row>
    <row r="26" spans="1:2" x14ac:dyDescent="0.2">
      <c r="A26" s="104" t="s">
        <v>145</v>
      </c>
      <c r="B26" s="250"/>
    </row>
    <row r="27" spans="1:2" x14ac:dyDescent="0.2">
      <c r="A27" s="104">
        <v>1</v>
      </c>
      <c r="B27" s="250" t="e">
        <f t="shared" ref="B27" si="4">ROUNDUP(B8*0.87,)</f>
        <v>#REF!</v>
      </c>
    </row>
    <row r="28" spans="1:2" ht="11.45" customHeight="1" x14ac:dyDescent="0.2">
      <c r="A28" s="104">
        <v>2</v>
      </c>
      <c r="B28" s="250" t="e">
        <f t="shared" ref="B28" si="5">ROUNDUP(B9*0.87,)</f>
        <v>#REF!</v>
      </c>
    </row>
    <row r="29" spans="1:2" x14ac:dyDescent="0.2">
      <c r="A29" s="104" t="s">
        <v>134</v>
      </c>
      <c r="B29" s="250"/>
    </row>
    <row r="30" spans="1:2" x14ac:dyDescent="0.2">
      <c r="A30" s="104">
        <v>1</v>
      </c>
      <c r="B30" s="250" t="e">
        <f t="shared" ref="B30" si="6">ROUNDUP(B11*0.87,)</f>
        <v>#REF!</v>
      </c>
    </row>
    <row r="31" spans="1:2" x14ac:dyDescent="0.2">
      <c r="A31" s="104">
        <v>2</v>
      </c>
      <c r="B31" s="250" t="e">
        <f t="shared" ref="B31" si="7">ROUNDUP(B12*0.87,)</f>
        <v>#REF!</v>
      </c>
    </row>
    <row r="32" spans="1:2" x14ac:dyDescent="0.2">
      <c r="A32" s="103" t="s">
        <v>136</v>
      </c>
      <c r="B32" s="250"/>
    </row>
    <row r="33" spans="1:2" x14ac:dyDescent="0.2">
      <c r="A33" s="104">
        <v>1</v>
      </c>
      <c r="B33" s="250" t="e">
        <f t="shared" ref="B33" si="8">ROUNDUP(B14*0.87,)</f>
        <v>#REF!</v>
      </c>
    </row>
    <row r="34" spans="1:2" x14ac:dyDescent="0.2">
      <c r="A34" s="104">
        <v>2</v>
      </c>
      <c r="B34" s="250" t="e">
        <f t="shared" ref="B34" si="9">ROUNDUP(B15*0.87,)</f>
        <v>#REF!</v>
      </c>
    </row>
    <row r="35" spans="1:2" x14ac:dyDescent="0.2">
      <c r="A35" s="86" t="s">
        <v>138</v>
      </c>
      <c r="B35" s="250"/>
    </row>
    <row r="36" spans="1:2" x14ac:dyDescent="0.2">
      <c r="A36" s="87" t="s">
        <v>78</v>
      </c>
      <c r="B36" s="250" t="e">
        <f t="shared" ref="B36" si="10">ROUNDUP(B17*0.87,)</f>
        <v>#REF!</v>
      </c>
    </row>
    <row r="37" spans="1:2" x14ac:dyDescent="0.2">
      <c r="A37" s="86" t="s">
        <v>137</v>
      </c>
      <c r="B37" s="250"/>
    </row>
    <row r="38" spans="1:2" x14ac:dyDescent="0.2">
      <c r="A38" s="87" t="s">
        <v>67</v>
      </c>
      <c r="B38" s="250" t="e">
        <f t="shared" ref="B38" si="11">ROUNDUP(B19*0.87,)</f>
        <v>#REF!</v>
      </c>
    </row>
    <row r="40" spans="1:2" ht="135" x14ac:dyDescent="0.2">
      <c r="A40" s="251" t="s">
        <v>322</v>
      </c>
    </row>
    <row r="41" spans="1:2" x14ac:dyDescent="0.2">
      <c r="A41" s="180" t="s">
        <v>139</v>
      </c>
    </row>
    <row r="42" spans="1:2" x14ac:dyDescent="0.2">
      <c r="A42" s="115" t="s">
        <v>320</v>
      </c>
    </row>
    <row r="43" spans="1:2" x14ac:dyDescent="0.2">
      <c r="A43" s="115" t="s">
        <v>317</v>
      </c>
    </row>
    <row r="44" spans="1:2" x14ac:dyDescent="0.2">
      <c r="A44" s="116"/>
    </row>
    <row r="45" spans="1:2" x14ac:dyDescent="0.2">
      <c r="A45" s="180" t="s">
        <v>127</v>
      </c>
    </row>
    <row r="47" spans="1:2" x14ac:dyDescent="0.2">
      <c r="A47" s="206" t="s">
        <v>152</v>
      </c>
    </row>
    <row r="48" spans="1:2" x14ac:dyDescent="0.2">
      <c r="A48" s="204" t="s">
        <v>128</v>
      </c>
    </row>
    <row r="49" spans="1:1" x14ac:dyDescent="0.2">
      <c r="A49" s="204" t="s">
        <v>129</v>
      </c>
    </row>
    <row r="50" spans="1:1" ht="24" x14ac:dyDescent="0.2">
      <c r="A50" s="205" t="s">
        <v>130</v>
      </c>
    </row>
    <row r="51" spans="1:1" ht="12" customHeight="1" x14ac:dyDescent="0.2">
      <c r="A51" s="223" t="s">
        <v>243</v>
      </c>
    </row>
    <row r="52" spans="1:1" ht="24" x14ac:dyDescent="0.2">
      <c r="A52" s="205" t="s">
        <v>321</v>
      </c>
    </row>
    <row r="53" spans="1:1" x14ac:dyDescent="0.2">
      <c r="A53" s="111"/>
    </row>
    <row r="54" spans="1:1" ht="25.5" x14ac:dyDescent="0.2">
      <c r="A54" s="198" t="s">
        <v>246</v>
      </c>
    </row>
    <row r="55" spans="1:1" ht="45" x14ac:dyDescent="0.2">
      <c r="A55" s="252" t="s">
        <v>318</v>
      </c>
    </row>
    <row r="56" spans="1:1" ht="22.5" x14ac:dyDescent="0.2">
      <c r="A56" s="252" t="s">
        <v>319</v>
      </c>
    </row>
    <row r="57" spans="1:1" ht="22.5" x14ac:dyDescent="0.2">
      <c r="A57" s="252" t="s">
        <v>323</v>
      </c>
    </row>
    <row r="58" spans="1:1" ht="22.5" x14ac:dyDescent="0.2">
      <c r="A58" s="252" t="s">
        <v>324</v>
      </c>
    </row>
    <row r="59" spans="1:1" ht="22.5" x14ac:dyDescent="0.2">
      <c r="A59" s="252" t="s">
        <v>325</v>
      </c>
    </row>
    <row r="60" spans="1:1" ht="33.75" x14ac:dyDescent="0.2">
      <c r="A60" s="252" t="s">
        <v>326</v>
      </c>
    </row>
    <row r="61" spans="1:1" ht="33.75" x14ac:dyDescent="0.2">
      <c r="A61" s="252" t="s">
        <v>327</v>
      </c>
    </row>
    <row r="62" spans="1:1" ht="42" x14ac:dyDescent="0.2">
      <c r="A62" s="155" t="s">
        <v>166</v>
      </c>
    </row>
    <row r="63" spans="1:1" ht="21" x14ac:dyDescent="0.2">
      <c r="A63" s="174" t="s">
        <v>162</v>
      </c>
    </row>
    <row r="64" spans="1:1" ht="42.75" x14ac:dyDescent="0.2">
      <c r="A64" s="142" t="s">
        <v>163</v>
      </c>
    </row>
    <row r="65" spans="1:1" ht="21" x14ac:dyDescent="0.2">
      <c r="A65" s="120" t="s">
        <v>164</v>
      </c>
    </row>
    <row r="66" spans="1:1" x14ac:dyDescent="0.2">
      <c r="A66" s="122"/>
    </row>
    <row r="67" spans="1:1" x14ac:dyDescent="0.2">
      <c r="A67" s="123" t="s">
        <v>132</v>
      </c>
    </row>
    <row r="68" spans="1:1" ht="24" x14ac:dyDescent="0.2">
      <c r="A68" s="124" t="s">
        <v>150</v>
      </c>
    </row>
    <row r="69" spans="1:1" ht="24" x14ac:dyDescent="0.2">
      <c r="A69" s="124" t="s">
        <v>151</v>
      </c>
    </row>
    <row r="70" spans="1:1" ht="24" x14ac:dyDescent="0.2">
      <c r="A70" s="124" t="s">
        <v>150</v>
      </c>
    </row>
    <row r="71" spans="1:1" ht="24" x14ac:dyDescent="0.2">
      <c r="A71" s="124" t="s">
        <v>151</v>
      </c>
    </row>
    <row r="72" spans="1:1" x14ac:dyDescent="0.2">
      <c r="A72" s="124"/>
    </row>
    <row r="73" spans="1:1" x14ac:dyDescent="0.2">
      <c r="A73" s="121"/>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dimension ref="A1:AO53"/>
  <sheetViews>
    <sheetView zoomScaleNormal="100" workbookViewId="0">
      <pane xSplit="10" topLeftCell="AA1" activePane="topRight" state="frozen"/>
      <selection pane="topRight" activeCell="A46" sqref="A46:A47"/>
    </sheetView>
  </sheetViews>
  <sheetFormatPr defaultColWidth="9" defaultRowHeight="12" x14ac:dyDescent="0.2"/>
  <cols>
    <col min="1" max="1" width="80.5703125" style="65" customWidth="1"/>
    <col min="2" max="40" width="0" style="65" hidden="1" customWidth="1"/>
    <col min="41" max="16384" width="9" style="65"/>
  </cols>
  <sheetData>
    <row r="1" spans="1:41" ht="11.45" customHeight="1" x14ac:dyDescent="0.2">
      <c r="A1" s="83" t="s">
        <v>133</v>
      </c>
    </row>
    <row r="2" spans="1:41" ht="11.45" customHeight="1" x14ac:dyDescent="0.2">
      <c r="A2" s="125" t="s">
        <v>140</v>
      </c>
    </row>
    <row r="3" spans="1:41" ht="11.45" customHeight="1" x14ac:dyDescent="0.2">
      <c r="A3" s="125"/>
    </row>
    <row r="4" spans="1:41" ht="11.45" customHeight="1" x14ac:dyDescent="0.2">
      <c r="A4" s="125" t="s">
        <v>125</v>
      </c>
      <c r="K4" s="79" t="e">
        <f>'C завтраками| Bed and breakfast'!#REF!</f>
        <v>#REF!</v>
      </c>
      <c r="L4" s="79" t="e">
        <f>'C завтраками| Bed and breakfast'!#REF!</f>
        <v>#REF!</v>
      </c>
      <c r="M4" s="112" t="e">
        <f>'C завтраками| Bed and breakfast'!#REF!</f>
        <v>#REF!</v>
      </c>
      <c r="N4" s="112" t="e">
        <f>'C завтраками| Bed and breakfast'!#REF!</f>
        <v>#REF!</v>
      </c>
      <c r="O4" s="112" t="e">
        <f>'C завтраками| Bed and breakfast'!#REF!</f>
        <v>#REF!</v>
      </c>
      <c r="P4" s="112" t="e">
        <f>'C завтраками| Bed and breakfast'!#REF!</f>
        <v>#REF!</v>
      </c>
      <c r="Q4" s="112" t="e">
        <f>'C завтраками| Bed and breakfast'!#REF!</f>
        <v>#REF!</v>
      </c>
      <c r="R4" s="112" t="e">
        <f>'C завтраками| Bed and breakfast'!#REF!</f>
        <v>#REF!</v>
      </c>
      <c r="S4" s="112" t="e">
        <f>'C завтраками| Bed and breakfast'!#REF!</f>
        <v>#REF!</v>
      </c>
      <c r="T4" s="112" t="e">
        <f>'C завтраками| Bed and breakfast'!#REF!</f>
        <v>#REF!</v>
      </c>
      <c r="U4" s="112" t="e">
        <f>'C завтраками| Bed and breakfast'!#REF!</f>
        <v>#REF!</v>
      </c>
      <c r="V4" s="112" t="e">
        <f>'C завтраками| Bed and breakfast'!#REF!</f>
        <v>#REF!</v>
      </c>
      <c r="W4" s="112" t="e">
        <f>'C завтраками| Bed and breakfast'!#REF!</f>
        <v>#REF!</v>
      </c>
      <c r="X4" s="112" t="e">
        <f>'C завтраками| Bed and breakfast'!#REF!</f>
        <v>#REF!</v>
      </c>
      <c r="Y4" s="112" t="e">
        <f>'C завтраками| Bed and breakfast'!#REF!</f>
        <v>#REF!</v>
      </c>
      <c r="Z4" s="112" t="e">
        <f>'C завтраками| Bed and breakfast'!#REF!</f>
        <v>#REF!</v>
      </c>
      <c r="AA4" s="112" t="e">
        <f>'C завтраками| Bed and breakfast'!#REF!</f>
        <v>#REF!</v>
      </c>
      <c r="AB4" s="112" t="e">
        <f>'C завтраками| Bed and breakfast'!#REF!</f>
        <v>#REF!</v>
      </c>
      <c r="AC4" s="156" t="e">
        <f>'C завтраками| Bed and breakfast'!#REF!</f>
        <v>#REF!</v>
      </c>
      <c r="AD4" s="156" t="e">
        <f>'C завтраками| Bed and breakfast'!#REF!</f>
        <v>#REF!</v>
      </c>
      <c r="AE4" s="156" t="e">
        <f>'C завтраками| Bed and breakfast'!#REF!</f>
        <v>#REF!</v>
      </c>
      <c r="AF4" s="156" t="e">
        <f>'C завтраками| Bed and breakfast'!#REF!</f>
        <v>#REF!</v>
      </c>
      <c r="AG4" s="156" t="e">
        <f>'C завтраками| Bed and breakfast'!#REF!</f>
        <v>#REF!</v>
      </c>
      <c r="AH4" s="156" t="e">
        <f>'C завтраками| Bed and breakfast'!#REF!</f>
        <v>#REF!</v>
      </c>
      <c r="AI4" s="156" t="e">
        <f>'C завтраками| Bed and breakfast'!#REF!</f>
        <v>#REF!</v>
      </c>
      <c r="AJ4" s="156" t="e">
        <f>'C завтраками| Bed and breakfast'!#REF!</f>
        <v>#REF!</v>
      </c>
      <c r="AK4" s="156" t="e">
        <f>'C завтраками| Bed and breakfast'!#REF!</f>
        <v>#REF!</v>
      </c>
      <c r="AL4" s="156" t="e">
        <f>'C завтраками| Bed and breakfast'!#REF!</f>
        <v>#REF!</v>
      </c>
      <c r="AM4" s="156" t="e">
        <f>'C завтраками| Bed and breakfast'!#REF!</f>
        <v>#REF!</v>
      </c>
      <c r="AN4" s="156" t="e">
        <f>'C завтраками| Bed and breakfast'!#REF!</f>
        <v>#REF!</v>
      </c>
      <c r="AO4" s="156" t="e">
        <f>'C завтраками| Bed and breakfast'!#REF!</f>
        <v>#REF!</v>
      </c>
    </row>
    <row r="5" spans="1:41" s="34" customFormat="1" ht="21.6" customHeight="1" x14ac:dyDescent="0.2">
      <c r="A5" s="67" t="s">
        <v>124</v>
      </c>
      <c r="B5" s="112" t="e">
        <f>'C завтраками| Bed and breakfast'!#REF!</f>
        <v>#REF!</v>
      </c>
      <c r="C5" s="112" t="e">
        <f>'C завтраками| Bed and breakfast'!#REF!</f>
        <v>#REF!</v>
      </c>
      <c r="D5" s="112" t="e">
        <f>'C завтраками| Bed and breakfast'!#REF!</f>
        <v>#REF!</v>
      </c>
      <c r="E5" s="112" t="e">
        <f>'C завтраками| Bed and breakfast'!#REF!</f>
        <v>#REF!</v>
      </c>
      <c r="F5" s="112" t="e">
        <f>'C завтраками| Bed and breakfast'!#REF!</f>
        <v>#REF!</v>
      </c>
      <c r="G5" s="112" t="e">
        <f>'C завтраками| Bed and breakfast'!#REF!</f>
        <v>#REF!</v>
      </c>
      <c r="H5" s="112" t="e">
        <f>'C завтраками| Bed and breakfast'!#REF!</f>
        <v>#REF!</v>
      </c>
      <c r="I5" s="112" t="e">
        <f>'C завтраками| Bed and breakfast'!#REF!</f>
        <v>#REF!</v>
      </c>
      <c r="J5" s="112" t="e">
        <f>'C завтраками| Bed and breakfast'!#REF!</f>
        <v>#REF!</v>
      </c>
      <c r="K5" s="79" t="e">
        <f>'C завтраками| Bed and breakfast'!#REF!</f>
        <v>#REF!</v>
      </c>
      <c r="L5" s="79" t="e">
        <f>'C завтраками| Bed and breakfast'!#REF!</f>
        <v>#REF!</v>
      </c>
      <c r="M5" s="112" t="e">
        <f>'C завтраками| Bed and breakfast'!#REF!</f>
        <v>#REF!</v>
      </c>
      <c r="N5" s="112" t="e">
        <f>'C завтраками| Bed and breakfast'!#REF!</f>
        <v>#REF!</v>
      </c>
      <c r="O5" s="112" t="e">
        <f>'C завтраками| Bed and breakfast'!#REF!</f>
        <v>#REF!</v>
      </c>
      <c r="P5" s="112" t="e">
        <f>'C завтраками| Bed and breakfast'!#REF!</f>
        <v>#REF!</v>
      </c>
      <c r="Q5" s="112" t="e">
        <f>'C завтраками| Bed and breakfast'!#REF!</f>
        <v>#REF!</v>
      </c>
      <c r="R5" s="112" t="e">
        <f>'C завтраками| Bed and breakfast'!#REF!</f>
        <v>#REF!</v>
      </c>
      <c r="S5" s="112" t="e">
        <f>'C завтраками| Bed and breakfast'!#REF!</f>
        <v>#REF!</v>
      </c>
      <c r="T5" s="112" t="e">
        <f>'C завтраками| Bed and breakfast'!#REF!</f>
        <v>#REF!</v>
      </c>
      <c r="U5" s="112" t="e">
        <f>'C завтраками| Bed and breakfast'!#REF!</f>
        <v>#REF!</v>
      </c>
      <c r="V5" s="112" t="e">
        <f>'C завтраками| Bed and breakfast'!#REF!</f>
        <v>#REF!</v>
      </c>
      <c r="W5" s="112" t="e">
        <f>'C завтраками| Bed and breakfast'!#REF!</f>
        <v>#REF!</v>
      </c>
      <c r="X5" s="112" t="e">
        <f>'C завтраками| Bed and breakfast'!#REF!</f>
        <v>#REF!</v>
      </c>
      <c r="Y5" s="112" t="e">
        <f>'C завтраками| Bed and breakfast'!#REF!</f>
        <v>#REF!</v>
      </c>
      <c r="Z5" s="112" t="e">
        <f>'C завтраками| Bed and breakfast'!#REF!</f>
        <v>#REF!</v>
      </c>
      <c r="AA5" s="112" t="e">
        <f>'C завтраками| Bed and breakfast'!#REF!</f>
        <v>#REF!</v>
      </c>
      <c r="AB5" s="112" t="e">
        <f>'C завтраками| Bed and breakfast'!#REF!</f>
        <v>#REF!</v>
      </c>
      <c r="AC5" s="156" t="e">
        <f>'C завтраками| Bed and breakfast'!#REF!</f>
        <v>#REF!</v>
      </c>
      <c r="AD5" s="156" t="e">
        <f>'C завтраками| Bed and breakfast'!#REF!</f>
        <v>#REF!</v>
      </c>
      <c r="AE5" s="156" t="e">
        <f>'C завтраками| Bed and breakfast'!#REF!</f>
        <v>#REF!</v>
      </c>
      <c r="AF5" s="156" t="e">
        <f>'C завтраками| Bed and breakfast'!#REF!</f>
        <v>#REF!</v>
      </c>
      <c r="AG5" s="156" t="e">
        <f>'C завтраками| Bed and breakfast'!#REF!</f>
        <v>#REF!</v>
      </c>
      <c r="AH5" s="156" t="e">
        <f>'C завтраками| Bed and breakfast'!#REF!</f>
        <v>#REF!</v>
      </c>
      <c r="AI5" s="156" t="e">
        <f>'C завтраками| Bed and breakfast'!#REF!</f>
        <v>#REF!</v>
      </c>
      <c r="AJ5" s="156" t="e">
        <f>'C завтраками| Bed and breakfast'!#REF!</f>
        <v>#REF!</v>
      </c>
      <c r="AK5" s="156" t="e">
        <f>'C завтраками| Bed and breakfast'!#REF!</f>
        <v>#REF!</v>
      </c>
      <c r="AL5" s="156" t="e">
        <f>'C завтраками| Bed and breakfast'!#REF!</f>
        <v>#REF!</v>
      </c>
      <c r="AM5" s="156" t="e">
        <f>'C завтраками| Bed and breakfast'!#REF!</f>
        <v>#REF!</v>
      </c>
      <c r="AN5" s="156" t="e">
        <f>'C завтраками| Bed and breakfast'!#REF!</f>
        <v>#REF!</v>
      </c>
      <c r="AO5" s="156" t="e">
        <f>'C завтраками| Bed and breakfast'!#REF!</f>
        <v>#REF!</v>
      </c>
    </row>
    <row r="6" spans="1:41" x14ac:dyDescent="0.2">
      <c r="A6" s="73" t="s">
        <v>144</v>
      </c>
    </row>
    <row r="7" spans="1:41" x14ac:dyDescent="0.2">
      <c r="A7" s="74">
        <v>1</v>
      </c>
      <c r="B7" s="113" t="e">
        <f>'C завтраками| Bed and breakfast'!#REF!*0.85</f>
        <v>#REF!</v>
      </c>
      <c r="C7" s="113" t="e">
        <f>'C завтраками| Bed and breakfast'!#REF!*0.85</f>
        <v>#REF!</v>
      </c>
      <c r="D7" s="113" t="e">
        <f>'C завтраками| Bed and breakfast'!#REF!*0.85</f>
        <v>#REF!</v>
      </c>
      <c r="E7" s="113" t="e">
        <f>'C завтраками| Bed and breakfast'!#REF!*0.85</f>
        <v>#REF!</v>
      </c>
      <c r="F7" s="113" t="e">
        <f>'C завтраками| Bed and breakfast'!#REF!*0.85</f>
        <v>#REF!</v>
      </c>
      <c r="G7" s="113" t="e">
        <f>'C завтраками| Bed and breakfast'!#REF!*0.85</f>
        <v>#REF!</v>
      </c>
      <c r="H7" s="113" t="e">
        <f>'C завтраками| Bed and breakfast'!#REF!*0.85</f>
        <v>#REF!</v>
      </c>
      <c r="I7" s="113" t="e">
        <f>'C завтраками| Bed and breakfast'!#REF!*0.85</f>
        <v>#REF!</v>
      </c>
      <c r="J7" s="113" t="e">
        <f>'C завтраками| Bed and breakfast'!#REF!*0.85</f>
        <v>#REF!</v>
      </c>
      <c r="K7" s="113" t="e">
        <f>'C завтраками| Bed and breakfast'!#REF!*0.85</f>
        <v>#REF!</v>
      </c>
      <c r="L7" s="113" t="e">
        <f>'C завтраками| Bed and breakfast'!#REF!*0.85</f>
        <v>#REF!</v>
      </c>
      <c r="M7" s="113" t="e">
        <f>'C завтраками| Bed and breakfast'!#REF!*0.85</f>
        <v>#REF!</v>
      </c>
      <c r="N7" s="113" t="e">
        <f>'C завтраками| Bed and breakfast'!#REF!*0.85</f>
        <v>#REF!</v>
      </c>
      <c r="O7" s="113" t="e">
        <f>'C завтраками| Bed and breakfast'!#REF!*0.85</f>
        <v>#REF!</v>
      </c>
      <c r="P7" s="113" t="e">
        <f>'C завтраками| Bed and breakfast'!#REF!*0.85</f>
        <v>#REF!</v>
      </c>
      <c r="Q7" s="113" t="e">
        <f>'C завтраками| Bed and breakfast'!#REF!*0.85</f>
        <v>#REF!</v>
      </c>
      <c r="R7" s="113" t="e">
        <f>'C завтраками| Bed and breakfast'!#REF!*0.85</f>
        <v>#REF!</v>
      </c>
      <c r="S7" s="113" t="e">
        <f>'C завтраками| Bed and breakfast'!#REF!*0.85</f>
        <v>#REF!</v>
      </c>
      <c r="T7" s="113" t="e">
        <f>'C завтраками| Bed and breakfast'!#REF!*0.85</f>
        <v>#REF!</v>
      </c>
      <c r="U7" s="113" t="e">
        <f>'C завтраками| Bed and breakfast'!#REF!*0.85</f>
        <v>#REF!</v>
      </c>
      <c r="V7" s="113" t="e">
        <f>'C завтраками| Bed and breakfast'!#REF!*0.85</f>
        <v>#REF!</v>
      </c>
      <c r="W7" s="113" t="e">
        <f>'C завтраками| Bed and breakfast'!#REF!*0.85</f>
        <v>#REF!</v>
      </c>
      <c r="X7" s="113" t="e">
        <f>'C завтраками| Bed and breakfast'!#REF!*0.85</f>
        <v>#REF!</v>
      </c>
      <c r="Y7" s="113" t="e">
        <f>'C завтраками| Bed and breakfast'!#REF!*0.85</f>
        <v>#REF!</v>
      </c>
      <c r="Z7" s="113" t="e">
        <f>'C завтраками| Bed and breakfast'!#REF!*0.85</f>
        <v>#REF!</v>
      </c>
      <c r="AA7" s="113" t="e">
        <f>'C завтраками| Bed and breakfast'!#REF!*0.85</f>
        <v>#REF!</v>
      </c>
      <c r="AB7" s="113" t="e">
        <f>'C завтраками| Bed and breakfast'!#REF!*0.85</f>
        <v>#REF!</v>
      </c>
      <c r="AC7" s="113" t="e">
        <f>'C завтраками| Bed and breakfast'!#REF!*0.85</f>
        <v>#REF!</v>
      </c>
      <c r="AD7" s="113" t="e">
        <f>'C завтраками| Bed and breakfast'!#REF!*0.85</f>
        <v>#REF!</v>
      </c>
      <c r="AE7" s="113" t="e">
        <f>'C завтраками| Bed and breakfast'!#REF!*0.85</f>
        <v>#REF!</v>
      </c>
      <c r="AF7" s="113" t="e">
        <f>'C завтраками| Bed and breakfast'!#REF!*0.85</f>
        <v>#REF!</v>
      </c>
      <c r="AG7" s="113" t="e">
        <f>'C завтраками| Bed and breakfast'!#REF!*0.85</f>
        <v>#REF!</v>
      </c>
      <c r="AH7" s="113" t="e">
        <f>'C завтраками| Bed and breakfast'!#REF!*0.85</f>
        <v>#REF!</v>
      </c>
      <c r="AI7" s="113" t="e">
        <f>'C завтраками| Bed and breakfast'!#REF!*0.85</f>
        <v>#REF!</v>
      </c>
      <c r="AJ7" s="113" t="e">
        <f>'C завтраками| Bed and breakfast'!#REF!*0.85</f>
        <v>#REF!</v>
      </c>
      <c r="AK7" s="113" t="e">
        <f>'C завтраками| Bed and breakfast'!#REF!*0.85</f>
        <v>#REF!</v>
      </c>
      <c r="AL7" s="113" t="e">
        <f>'C завтраками| Bed and breakfast'!#REF!*0.85</f>
        <v>#REF!</v>
      </c>
      <c r="AM7" s="113" t="e">
        <f>'C завтраками| Bed and breakfast'!#REF!*0.85</f>
        <v>#REF!</v>
      </c>
      <c r="AN7" s="113" t="e">
        <f>'C завтраками| Bed and breakfast'!#REF!*0.85</f>
        <v>#REF!</v>
      </c>
      <c r="AO7" s="113" t="e">
        <f>'C завтраками| Bed and breakfast'!#REF!*0.85</f>
        <v>#REF!</v>
      </c>
    </row>
    <row r="8" spans="1:41" x14ac:dyDescent="0.2">
      <c r="A8" s="74">
        <v>2</v>
      </c>
      <c r="B8" s="113" t="e">
        <f>'C завтраками| Bed and breakfast'!#REF!*0.85</f>
        <v>#REF!</v>
      </c>
      <c r="C8" s="113" t="e">
        <f>'C завтраками| Bed and breakfast'!#REF!*0.85</f>
        <v>#REF!</v>
      </c>
      <c r="D8" s="113" t="e">
        <f>'C завтраками| Bed and breakfast'!#REF!*0.85</f>
        <v>#REF!</v>
      </c>
      <c r="E8" s="113" t="e">
        <f>'C завтраками| Bed and breakfast'!#REF!*0.85</f>
        <v>#REF!</v>
      </c>
      <c r="F8" s="113" t="e">
        <f>'C завтраками| Bed and breakfast'!#REF!*0.85</f>
        <v>#REF!</v>
      </c>
      <c r="G8" s="113" t="e">
        <f>'C завтраками| Bed and breakfast'!#REF!*0.85</f>
        <v>#REF!</v>
      </c>
      <c r="H8" s="113" t="e">
        <f>'C завтраками| Bed and breakfast'!#REF!*0.85</f>
        <v>#REF!</v>
      </c>
      <c r="I8" s="113" t="e">
        <f>'C завтраками| Bed and breakfast'!#REF!*0.85</f>
        <v>#REF!</v>
      </c>
      <c r="J8" s="113" t="e">
        <f>'C завтраками| Bed and breakfast'!#REF!*0.85</f>
        <v>#REF!</v>
      </c>
      <c r="K8" s="113" t="e">
        <f>'C завтраками| Bed and breakfast'!#REF!*0.85</f>
        <v>#REF!</v>
      </c>
      <c r="L8" s="113" t="e">
        <f>'C завтраками| Bed and breakfast'!#REF!*0.85</f>
        <v>#REF!</v>
      </c>
      <c r="M8" s="113" t="e">
        <f>'C завтраками| Bed and breakfast'!#REF!*0.85</f>
        <v>#REF!</v>
      </c>
      <c r="N8" s="113" t="e">
        <f>'C завтраками| Bed and breakfast'!#REF!*0.85</f>
        <v>#REF!</v>
      </c>
      <c r="O8" s="113" t="e">
        <f>'C завтраками| Bed and breakfast'!#REF!*0.85</f>
        <v>#REF!</v>
      </c>
      <c r="P8" s="113" t="e">
        <f>'C завтраками| Bed and breakfast'!#REF!*0.85</f>
        <v>#REF!</v>
      </c>
      <c r="Q8" s="113" t="e">
        <f>'C завтраками| Bed and breakfast'!#REF!*0.85</f>
        <v>#REF!</v>
      </c>
      <c r="R8" s="113" t="e">
        <f>'C завтраками| Bed and breakfast'!#REF!*0.85</f>
        <v>#REF!</v>
      </c>
      <c r="S8" s="113" t="e">
        <f>'C завтраками| Bed and breakfast'!#REF!*0.85</f>
        <v>#REF!</v>
      </c>
      <c r="T8" s="113" t="e">
        <f>'C завтраками| Bed and breakfast'!#REF!*0.85</f>
        <v>#REF!</v>
      </c>
      <c r="U8" s="113" t="e">
        <f>'C завтраками| Bed and breakfast'!#REF!*0.85</f>
        <v>#REF!</v>
      </c>
      <c r="V8" s="113" t="e">
        <f>'C завтраками| Bed and breakfast'!#REF!*0.85</f>
        <v>#REF!</v>
      </c>
      <c r="W8" s="113" t="e">
        <f>'C завтраками| Bed and breakfast'!#REF!*0.85</f>
        <v>#REF!</v>
      </c>
      <c r="X8" s="113" t="e">
        <f>'C завтраками| Bed and breakfast'!#REF!*0.85</f>
        <v>#REF!</v>
      </c>
      <c r="Y8" s="113" t="e">
        <f>'C завтраками| Bed and breakfast'!#REF!*0.85</f>
        <v>#REF!</v>
      </c>
      <c r="Z8" s="113" t="e">
        <f>'C завтраками| Bed and breakfast'!#REF!*0.85</f>
        <v>#REF!</v>
      </c>
      <c r="AA8" s="113" t="e">
        <f>'C завтраками| Bed and breakfast'!#REF!*0.85</f>
        <v>#REF!</v>
      </c>
      <c r="AB8" s="113" t="e">
        <f>'C завтраками| Bed and breakfast'!#REF!*0.85</f>
        <v>#REF!</v>
      </c>
      <c r="AC8" s="113" t="e">
        <f>'C завтраками| Bed and breakfast'!#REF!*0.85</f>
        <v>#REF!</v>
      </c>
      <c r="AD8" s="113" t="e">
        <f>'C завтраками| Bed and breakfast'!#REF!*0.85</f>
        <v>#REF!</v>
      </c>
      <c r="AE8" s="113" t="e">
        <f>'C завтраками| Bed and breakfast'!#REF!*0.85</f>
        <v>#REF!</v>
      </c>
      <c r="AF8" s="113" t="e">
        <f>'C завтраками| Bed and breakfast'!#REF!*0.85</f>
        <v>#REF!</v>
      </c>
      <c r="AG8" s="113" t="e">
        <f>'C завтраками| Bed and breakfast'!#REF!*0.85</f>
        <v>#REF!</v>
      </c>
      <c r="AH8" s="113" t="e">
        <f>'C завтраками| Bed and breakfast'!#REF!*0.85</f>
        <v>#REF!</v>
      </c>
      <c r="AI8" s="113" t="e">
        <f>'C завтраками| Bed and breakfast'!#REF!*0.85</f>
        <v>#REF!</v>
      </c>
      <c r="AJ8" s="113" t="e">
        <f>'C завтраками| Bed and breakfast'!#REF!*0.85</f>
        <v>#REF!</v>
      </c>
      <c r="AK8" s="113" t="e">
        <f>'C завтраками| Bed and breakfast'!#REF!*0.85</f>
        <v>#REF!</v>
      </c>
      <c r="AL8" s="113" t="e">
        <f>'C завтраками| Bed and breakfast'!#REF!*0.85</f>
        <v>#REF!</v>
      </c>
      <c r="AM8" s="113" t="e">
        <f>'C завтраками| Bed and breakfast'!#REF!*0.85</f>
        <v>#REF!</v>
      </c>
      <c r="AN8" s="113" t="e">
        <f>'C завтраками| Bed and breakfast'!#REF!*0.85</f>
        <v>#REF!</v>
      </c>
      <c r="AO8" s="113" t="e">
        <f>'C завтраками| Bed and breakfast'!#REF!*0.85</f>
        <v>#REF!</v>
      </c>
    </row>
    <row r="9" spans="1:41"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row>
    <row r="10" spans="1:41" x14ac:dyDescent="0.2">
      <c r="A10" s="74">
        <v>1</v>
      </c>
      <c r="B10" s="113" t="e">
        <f>'C завтраками| Bed and breakfast'!#REF!*0.85</f>
        <v>#REF!</v>
      </c>
      <c r="C10" s="113" t="e">
        <f>'C завтраками| Bed and breakfast'!#REF!*0.85</f>
        <v>#REF!</v>
      </c>
      <c r="D10" s="113" t="e">
        <f>'C завтраками| Bed and breakfast'!#REF!*0.85</f>
        <v>#REF!</v>
      </c>
      <c r="E10" s="113" t="e">
        <f>'C завтраками| Bed and breakfast'!#REF!*0.85</f>
        <v>#REF!</v>
      </c>
      <c r="F10" s="113" t="e">
        <f>'C завтраками| Bed and breakfast'!#REF!*0.85</f>
        <v>#REF!</v>
      </c>
      <c r="G10" s="113" t="e">
        <f>'C завтраками| Bed and breakfast'!#REF!*0.85</f>
        <v>#REF!</v>
      </c>
      <c r="H10" s="113" t="e">
        <f>'C завтраками| Bed and breakfast'!#REF!*0.85</f>
        <v>#REF!</v>
      </c>
      <c r="I10" s="113" t="e">
        <f>'C завтраками| Bed and breakfast'!#REF!*0.85</f>
        <v>#REF!</v>
      </c>
      <c r="J10" s="113" t="e">
        <f>'C завтраками| Bed and breakfast'!#REF!*0.85</f>
        <v>#REF!</v>
      </c>
      <c r="K10" s="113" t="e">
        <f>'C завтраками| Bed and breakfast'!#REF!*0.85</f>
        <v>#REF!</v>
      </c>
      <c r="L10" s="113" t="e">
        <f>'C завтраками| Bed and breakfast'!#REF!*0.85</f>
        <v>#REF!</v>
      </c>
      <c r="M10" s="113" t="e">
        <f>'C завтраками| Bed and breakfast'!#REF!*0.85</f>
        <v>#REF!</v>
      </c>
      <c r="N10" s="113" t="e">
        <f>'C завтраками| Bed and breakfast'!#REF!*0.85</f>
        <v>#REF!</v>
      </c>
      <c r="O10" s="113" t="e">
        <f>'C завтраками| Bed and breakfast'!#REF!*0.85</f>
        <v>#REF!</v>
      </c>
      <c r="P10" s="113" t="e">
        <f>'C завтраками| Bed and breakfast'!#REF!*0.85</f>
        <v>#REF!</v>
      </c>
      <c r="Q10" s="113" t="e">
        <f>'C завтраками| Bed and breakfast'!#REF!*0.85</f>
        <v>#REF!</v>
      </c>
      <c r="R10" s="113" t="e">
        <f>'C завтраками| Bed and breakfast'!#REF!*0.85</f>
        <v>#REF!</v>
      </c>
      <c r="S10" s="113" t="e">
        <f>'C завтраками| Bed and breakfast'!#REF!*0.85</f>
        <v>#REF!</v>
      </c>
      <c r="T10" s="113" t="e">
        <f>'C завтраками| Bed and breakfast'!#REF!*0.85</f>
        <v>#REF!</v>
      </c>
      <c r="U10" s="113" t="e">
        <f>'C завтраками| Bed and breakfast'!#REF!*0.85</f>
        <v>#REF!</v>
      </c>
      <c r="V10" s="113" t="e">
        <f>'C завтраками| Bed and breakfast'!#REF!*0.85</f>
        <v>#REF!</v>
      </c>
      <c r="W10" s="113" t="e">
        <f>'C завтраками| Bed and breakfast'!#REF!*0.85</f>
        <v>#REF!</v>
      </c>
      <c r="X10" s="113" t="e">
        <f>'C завтраками| Bed and breakfast'!#REF!*0.85</f>
        <v>#REF!</v>
      </c>
      <c r="Y10" s="113" t="e">
        <f>'C завтраками| Bed and breakfast'!#REF!*0.85</f>
        <v>#REF!</v>
      </c>
      <c r="Z10" s="113" t="e">
        <f>'C завтраками| Bed and breakfast'!#REF!*0.85</f>
        <v>#REF!</v>
      </c>
      <c r="AA10" s="113" t="e">
        <f>'C завтраками| Bed and breakfast'!#REF!*0.85</f>
        <v>#REF!</v>
      </c>
      <c r="AB10" s="113" t="e">
        <f>'C завтраками| Bed and breakfast'!#REF!*0.85</f>
        <v>#REF!</v>
      </c>
      <c r="AC10" s="113" t="e">
        <f>'C завтраками| Bed and breakfast'!#REF!*0.85</f>
        <v>#REF!</v>
      </c>
      <c r="AD10" s="113" t="e">
        <f>'C завтраками| Bed and breakfast'!#REF!*0.85</f>
        <v>#REF!</v>
      </c>
      <c r="AE10" s="113" t="e">
        <f>'C завтраками| Bed and breakfast'!#REF!*0.85</f>
        <v>#REF!</v>
      </c>
      <c r="AF10" s="113" t="e">
        <f>'C завтраками| Bed and breakfast'!#REF!*0.85</f>
        <v>#REF!</v>
      </c>
      <c r="AG10" s="113" t="e">
        <f>'C завтраками| Bed and breakfast'!#REF!*0.85</f>
        <v>#REF!</v>
      </c>
      <c r="AH10" s="113" t="e">
        <f>'C завтраками| Bed and breakfast'!#REF!*0.85</f>
        <v>#REF!</v>
      </c>
      <c r="AI10" s="113" t="e">
        <f>'C завтраками| Bed and breakfast'!#REF!*0.85</f>
        <v>#REF!</v>
      </c>
      <c r="AJ10" s="113" t="e">
        <f>'C завтраками| Bed and breakfast'!#REF!*0.85</f>
        <v>#REF!</v>
      </c>
      <c r="AK10" s="113" t="e">
        <f>'C завтраками| Bed and breakfast'!#REF!*0.85</f>
        <v>#REF!</v>
      </c>
      <c r="AL10" s="113" t="e">
        <f>'C завтраками| Bed and breakfast'!#REF!*0.85</f>
        <v>#REF!</v>
      </c>
      <c r="AM10" s="113" t="e">
        <f>'C завтраками| Bed and breakfast'!#REF!*0.85</f>
        <v>#REF!</v>
      </c>
      <c r="AN10" s="113" t="e">
        <f>'C завтраками| Bed and breakfast'!#REF!*0.85</f>
        <v>#REF!</v>
      </c>
      <c r="AO10" s="113" t="e">
        <f>'C завтраками| Bed and breakfast'!#REF!*0.85</f>
        <v>#REF!</v>
      </c>
    </row>
    <row r="11" spans="1:41" x14ac:dyDescent="0.2">
      <c r="A11" s="74">
        <v>2</v>
      </c>
      <c r="B11" s="113" t="e">
        <f>'C завтраками| Bed and breakfast'!#REF!*0.85</f>
        <v>#REF!</v>
      </c>
      <c r="C11" s="113" t="e">
        <f>'C завтраками| Bed and breakfast'!#REF!*0.85</f>
        <v>#REF!</v>
      </c>
      <c r="D11" s="113" t="e">
        <f>'C завтраками| Bed and breakfast'!#REF!*0.85</f>
        <v>#REF!</v>
      </c>
      <c r="E11" s="113" t="e">
        <f>'C завтраками| Bed and breakfast'!#REF!*0.85</f>
        <v>#REF!</v>
      </c>
      <c r="F11" s="113" t="e">
        <f>'C завтраками| Bed and breakfast'!#REF!*0.85</f>
        <v>#REF!</v>
      </c>
      <c r="G11" s="113" t="e">
        <f>'C завтраками| Bed and breakfast'!#REF!*0.85</f>
        <v>#REF!</v>
      </c>
      <c r="H11" s="113" t="e">
        <f>'C завтраками| Bed and breakfast'!#REF!*0.85</f>
        <v>#REF!</v>
      </c>
      <c r="I11" s="113" t="e">
        <f>'C завтраками| Bed and breakfast'!#REF!*0.85</f>
        <v>#REF!</v>
      </c>
      <c r="J11" s="113" t="e">
        <f>'C завтраками| Bed and breakfast'!#REF!*0.85</f>
        <v>#REF!</v>
      </c>
      <c r="K11" s="113" t="e">
        <f>'C завтраками| Bed and breakfast'!#REF!*0.85</f>
        <v>#REF!</v>
      </c>
      <c r="L11" s="113" t="e">
        <f>'C завтраками| Bed and breakfast'!#REF!*0.85</f>
        <v>#REF!</v>
      </c>
      <c r="M11" s="113" t="e">
        <f>'C завтраками| Bed and breakfast'!#REF!*0.85</f>
        <v>#REF!</v>
      </c>
      <c r="N11" s="113" t="e">
        <f>'C завтраками| Bed and breakfast'!#REF!*0.85</f>
        <v>#REF!</v>
      </c>
      <c r="O11" s="113" t="e">
        <f>'C завтраками| Bed and breakfast'!#REF!*0.85</f>
        <v>#REF!</v>
      </c>
      <c r="P11" s="113" t="e">
        <f>'C завтраками| Bed and breakfast'!#REF!*0.85</f>
        <v>#REF!</v>
      </c>
      <c r="Q11" s="113" t="e">
        <f>'C завтраками| Bed and breakfast'!#REF!*0.85</f>
        <v>#REF!</v>
      </c>
      <c r="R11" s="113" t="e">
        <f>'C завтраками| Bed and breakfast'!#REF!*0.85</f>
        <v>#REF!</v>
      </c>
      <c r="S11" s="113" t="e">
        <f>'C завтраками| Bed and breakfast'!#REF!*0.85</f>
        <v>#REF!</v>
      </c>
      <c r="T11" s="113" t="e">
        <f>'C завтраками| Bed and breakfast'!#REF!*0.85</f>
        <v>#REF!</v>
      </c>
      <c r="U11" s="113" t="e">
        <f>'C завтраками| Bed and breakfast'!#REF!*0.85</f>
        <v>#REF!</v>
      </c>
      <c r="V11" s="113" t="e">
        <f>'C завтраками| Bed and breakfast'!#REF!*0.85</f>
        <v>#REF!</v>
      </c>
      <c r="W11" s="113" t="e">
        <f>'C завтраками| Bed and breakfast'!#REF!*0.85</f>
        <v>#REF!</v>
      </c>
      <c r="X11" s="113" t="e">
        <f>'C завтраками| Bed and breakfast'!#REF!*0.85</f>
        <v>#REF!</v>
      </c>
      <c r="Y11" s="113" t="e">
        <f>'C завтраками| Bed and breakfast'!#REF!*0.85</f>
        <v>#REF!</v>
      </c>
      <c r="Z11" s="113" t="e">
        <f>'C завтраками| Bed and breakfast'!#REF!*0.85</f>
        <v>#REF!</v>
      </c>
      <c r="AA11" s="113" t="e">
        <f>'C завтраками| Bed and breakfast'!#REF!*0.85</f>
        <v>#REF!</v>
      </c>
      <c r="AB11" s="113" t="e">
        <f>'C завтраками| Bed and breakfast'!#REF!*0.85</f>
        <v>#REF!</v>
      </c>
      <c r="AC11" s="113" t="e">
        <f>'C завтраками| Bed and breakfast'!#REF!*0.85</f>
        <v>#REF!</v>
      </c>
      <c r="AD11" s="113" t="e">
        <f>'C завтраками| Bed and breakfast'!#REF!*0.85</f>
        <v>#REF!</v>
      </c>
      <c r="AE11" s="113" t="e">
        <f>'C завтраками| Bed and breakfast'!#REF!*0.85</f>
        <v>#REF!</v>
      </c>
      <c r="AF11" s="113" t="e">
        <f>'C завтраками| Bed and breakfast'!#REF!*0.85</f>
        <v>#REF!</v>
      </c>
      <c r="AG11" s="113" t="e">
        <f>'C завтраками| Bed and breakfast'!#REF!*0.85</f>
        <v>#REF!</v>
      </c>
      <c r="AH11" s="113" t="e">
        <f>'C завтраками| Bed and breakfast'!#REF!*0.85</f>
        <v>#REF!</v>
      </c>
      <c r="AI11" s="113" t="e">
        <f>'C завтраками| Bed and breakfast'!#REF!*0.85</f>
        <v>#REF!</v>
      </c>
      <c r="AJ11" s="113" t="e">
        <f>'C завтраками| Bed and breakfast'!#REF!*0.85</f>
        <v>#REF!</v>
      </c>
      <c r="AK11" s="113" t="e">
        <f>'C завтраками| Bed and breakfast'!#REF!*0.85</f>
        <v>#REF!</v>
      </c>
      <c r="AL11" s="113" t="e">
        <f>'C завтраками| Bed and breakfast'!#REF!*0.85</f>
        <v>#REF!</v>
      </c>
      <c r="AM11" s="113" t="e">
        <f>'C завтраками| Bed and breakfast'!#REF!*0.85</f>
        <v>#REF!</v>
      </c>
      <c r="AN11" s="113" t="e">
        <f>'C завтраками| Bed and breakfast'!#REF!*0.85</f>
        <v>#REF!</v>
      </c>
      <c r="AO11" s="113" t="e">
        <f>'C завтраками| Bed and breakfast'!#REF!*0.85</f>
        <v>#REF!</v>
      </c>
    </row>
    <row r="12" spans="1:41"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row>
    <row r="13" spans="1:41" x14ac:dyDescent="0.2">
      <c r="A13" s="87">
        <v>1</v>
      </c>
      <c r="B13" s="113" t="e">
        <f>'C завтраками| Bed and breakfast'!#REF!*0.85</f>
        <v>#REF!</v>
      </c>
      <c r="C13" s="113" t="e">
        <f>'C завтраками| Bed and breakfast'!#REF!*0.85</f>
        <v>#REF!</v>
      </c>
      <c r="D13" s="113" t="e">
        <f>'C завтраками| Bed and breakfast'!#REF!*0.85</f>
        <v>#REF!</v>
      </c>
      <c r="E13" s="113" t="e">
        <f>'C завтраками| Bed and breakfast'!#REF!*0.85</f>
        <v>#REF!</v>
      </c>
      <c r="F13" s="113" t="e">
        <f>'C завтраками| Bed and breakfast'!#REF!*0.85</f>
        <v>#REF!</v>
      </c>
      <c r="G13" s="113" t="e">
        <f>'C завтраками| Bed and breakfast'!#REF!*0.85</f>
        <v>#REF!</v>
      </c>
      <c r="H13" s="113" t="e">
        <f>'C завтраками| Bed and breakfast'!#REF!*0.85</f>
        <v>#REF!</v>
      </c>
      <c r="I13" s="113" t="e">
        <f>'C завтраками| Bed and breakfast'!#REF!*0.85</f>
        <v>#REF!</v>
      </c>
      <c r="J13" s="113" t="e">
        <f>'C завтраками| Bed and breakfast'!#REF!*0.85</f>
        <v>#REF!</v>
      </c>
      <c r="K13" s="113" t="e">
        <f>'C завтраками| Bed and breakfast'!#REF!*0.85</f>
        <v>#REF!</v>
      </c>
      <c r="L13" s="113" t="e">
        <f>'C завтраками| Bed and breakfast'!#REF!*0.85</f>
        <v>#REF!</v>
      </c>
      <c r="M13" s="113" t="e">
        <f>'C завтраками| Bed and breakfast'!#REF!*0.85</f>
        <v>#REF!</v>
      </c>
      <c r="N13" s="113" t="e">
        <f>'C завтраками| Bed and breakfast'!#REF!*0.85</f>
        <v>#REF!</v>
      </c>
      <c r="O13" s="113" t="e">
        <f>'C завтраками| Bed and breakfast'!#REF!*0.85</f>
        <v>#REF!</v>
      </c>
      <c r="P13" s="113" t="e">
        <f>'C завтраками| Bed and breakfast'!#REF!*0.85</f>
        <v>#REF!</v>
      </c>
      <c r="Q13" s="113" t="e">
        <f>'C завтраками| Bed and breakfast'!#REF!*0.85</f>
        <v>#REF!</v>
      </c>
      <c r="R13" s="113" t="e">
        <f>'C завтраками| Bed and breakfast'!#REF!*0.85</f>
        <v>#REF!</v>
      </c>
      <c r="S13" s="113" t="e">
        <f>'C завтраками| Bed and breakfast'!#REF!*0.85</f>
        <v>#REF!</v>
      </c>
      <c r="T13" s="113" t="e">
        <f>'C завтраками| Bed and breakfast'!#REF!*0.85</f>
        <v>#REF!</v>
      </c>
      <c r="U13" s="113" t="e">
        <f>'C завтраками| Bed and breakfast'!#REF!*0.85</f>
        <v>#REF!</v>
      </c>
      <c r="V13" s="113" t="e">
        <f>'C завтраками| Bed and breakfast'!#REF!*0.85</f>
        <v>#REF!</v>
      </c>
      <c r="W13" s="113" t="e">
        <f>'C завтраками| Bed and breakfast'!#REF!*0.85</f>
        <v>#REF!</v>
      </c>
      <c r="X13" s="113" t="e">
        <f>'C завтраками| Bed and breakfast'!#REF!*0.85</f>
        <v>#REF!</v>
      </c>
      <c r="Y13" s="113" t="e">
        <f>'C завтраками| Bed and breakfast'!#REF!*0.85</f>
        <v>#REF!</v>
      </c>
      <c r="Z13" s="113" t="e">
        <f>'C завтраками| Bed and breakfast'!#REF!*0.85</f>
        <v>#REF!</v>
      </c>
      <c r="AA13" s="113" t="e">
        <f>'C завтраками| Bed and breakfast'!#REF!*0.85</f>
        <v>#REF!</v>
      </c>
      <c r="AB13" s="113" t="e">
        <f>'C завтраками| Bed and breakfast'!#REF!*0.85</f>
        <v>#REF!</v>
      </c>
      <c r="AC13" s="113" t="e">
        <f>'C завтраками| Bed and breakfast'!#REF!*0.85</f>
        <v>#REF!</v>
      </c>
      <c r="AD13" s="113" t="e">
        <f>'C завтраками| Bed and breakfast'!#REF!*0.85</f>
        <v>#REF!</v>
      </c>
      <c r="AE13" s="113" t="e">
        <f>'C завтраками| Bed and breakfast'!#REF!*0.85</f>
        <v>#REF!</v>
      </c>
      <c r="AF13" s="113" t="e">
        <f>'C завтраками| Bed and breakfast'!#REF!*0.85</f>
        <v>#REF!</v>
      </c>
      <c r="AG13" s="113" t="e">
        <f>'C завтраками| Bed and breakfast'!#REF!*0.85</f>
        <v>#REF!</v>
      </c>
      <c r="AH13" s="113" t="e">
        <f>'C завтраками| Bed and breakfast'!#REF!*0.85</f>
        <v>#REF!</v>
      </c>
      <c r="AI13" s="113" t="e">
        <f>'C завтраками| Bed and breakfast'!#REF!*0.85</f>
        <v>#REF!</v>
      </c>
      <c r="AJ13" s="113" t="e">
        <f>'C завтраками| Bed and breakfast'!#REF!*0.85</f>
        <v>#REF!</v>
      </c>
      <c r="AK13" s="113" t="e">
        <f>'C завтраками| Bed and breakfast'!#REF!*0.85</f>
        <v>#REF!</v>
      </c>
      <c r="AL13" s="113" t="e">
        <f>'C завтраками| Bed and breakfast'!#REF!*0.85</f>
        <v>#REF!</v>
      </c>
      <c r="AM13" s="113" t="e">
        <f>'C завтраками| Bed and breakfast'!#REF!*0.85</f>
        <v>#REF!</v>
      </c>
      <c r="AN13" s="113" t="e">
        <f>'C завтраками| Bed and breakfast'!#REF!*0.85</f>
        <v>#REF!</v>
      </c>
      <c r="AO13" s="113" t="e">
        <f>'C завтраками| Bed and breakfast'!#REF!*0.85</f>
        <v>#REF!</v>
      </c>
    </row>
    <row r="14" spans="1:41" x14ac:dyDescent="0.2">
      <c r="A14" s="87">
        <v>2</v>
      </c>
      <c r="B14" s="113" t="e">
        <f>'C завтраками| Bed and breakfast'!#REF!*0.85</f>
        <v>#REF!</v>
      </c>
      <c r="C14" s="113" t="e">
        <f>'C завтраками| Bed and breakfast'!#REF!*0.85</f>
        <v>#REF!</v>
      </c>
      <c r="D14" s="113" t="e">
        <f>'C завтраками| Bed and breakfast'!#REF!*0.85</f>
        <v>#REF!</v>
      </c>
      <c r="E14" s="113" t="e">
        <f>'C завтраками| Bed and breakfast'!#REF!*0.85</f>
        <v>#REF!</v>
      </c>
      <c r="F14" s="113" t="e">
        <f>'C завтраками| Bed and breakfast'!#REF!*0.85</f>
        <v>#REF!</v>
      </c>
      <c r="G14" s="113" t="e">
        <f>'C завтраками| Bed and breakfast'!#REF!*0.85</f>
        <v>#REF!</v>
      </c>
      <c r="H14" s="113" t="e">
        <f>'C завтраками| Bed and breakfast'!#REF!*0.85</f>
        <v>#REF!</v>
      </c>
      <c r="I14" s="113" t="e">
        <f>'C завтраками| Bed and breakfast'!#REF!*0.85</f>
        <v>#REF!</v>
      </c>
      <c r="J14" s="113" t="e">
        <f>'C завтраками| Bed and breakfast'!#REF!*0.85</f>
        <v>#REF!</v>
      </c>
      <c r="K14" s="113" t="e">
        <f>'C завтраками| Bed and breakfast'!#REF!*0.85</f>
        <v>#REF!</v>
      </c>
      <c r="L14" s="113" t="e">
        <f>'C завтраками| Bed and breakfast'!#REF!*0.85</f>
        <v>#REF!</v>
      </c>
      <c r="M14" s="113" t="e">
        <f>'C завтраками| Bed and breakfast'!#REF!*0.85</f>
        <v>#REF!</v>
      </c>
      <c r="N14" s="113" t="e">
        <f>'C завтраками| Bed and breakfast'!#REF!*0.85</f>
        <v>#REF!</v>
      </c>
      <c r="O14" s="113" t="e">
        <f>'C завтраками| Bed and breakfast'!#REF!*0.85</f>
        <v>#REF!</v>
      </c>
      <c r="P14" s="113" t="e">
        <f>'C завтраками| Bed and breakfast'!#REF!*0.85</f>
        <v>#REF!</v>
      </c>
      <c r="Q14" s="113" t="e">
        <f>'C завтраками| Bed and breakfast'!#REF!*0.85</f>
        <v>#REF!</v>
      </c>
      <c r="R14" s="113" t="e">
        <f>'C завтраками| Bed and breakfast'!#REF!*0.85</f>
        <v>#REF!</v>
      </c>
      <c r="S14" s="113" t="e">
        <f>'C завтраками| Bed and breakfast'!#REF!*0.85</f>
        <v>#REF!</v>
      </c>
      <c r="T14" s="113" t="e">
        <f>'C завтраками| Bed and breakfast'!#REF!*0.85</f>
        <v>#REF!</v>
      </c>
      <c r="U14" s="113" t="e">
        <f>'C завтраками| Bed and breakfast'!#REF!*0.85</f>
        <v>#REF!</v>
      </c>
      <c r="V14" s="113" t="e">
        <f>'C завтраками| Bed and breakfast'!#REF!*0.85</f>
        <v>#REF!</v>
      </c>
      <c r="W14" s="113" t="e">
        <f>'C завтраками| Bed and breakfast'!#REF!*0.85</f>
        <v>#REF!</v>
      </c>
      <c r="X14" s="113" t="e">
        <f>'C завтраками| Bed and breakfast'!#REF!*0.85</f>
        <v>#REF!</v>
      </c>
      <c r="Y14" s="113" t="e">
        <f>'C завтраками| Bed and breakfast'!#REF!*0.85</f>
        <v>#REF!</v>
      </c>
      <c r="Z14" s="113" t="e">
        <f>'C завтраками| Bed and breakfast'!#REF!*0.85</f>
        <v>#REF!</v>
      </c>
      <c r="AA14" s="113" t="e">
        <f>'C завтраками| Bed and breakfast'!#REF!*0.85</f>
        <v>#REF!</v>
      </c>
      <c r="AB14" s="113" t="e">
        <f>'C завтраками| Bed and breakfast'!#REF!*0.85</f>
        <v>#REF!</v>
      </c>
      <c r="AC14" s="113" t="e">
        <f>'C завтраками| Bed and breakfast'!#REF!*0.85</f>
        <v>#REF!</v>
      </c>
      <c r="AD14" s="113" t="e">
        <f>'C завтраками| Bed and breakfast'!#REF!*0.85</f>
        <v>#REF!</v>
      </c>
      <c r="AE14" s="113" t="e">
        <f>'C завтраками| Bed and breakfast'!#REF!*0.85</f>
        <v>#REF!</v>
      </c>
      <c r="AF14" s="113" t="e">
        <f>'C завтраками| Bed and breakfast'!#REF!*0.85</f>
        <v>#REF!</v>
      </c>
      <c r="AG14" s="113" t="e">
        <f>'C завтраками| Bed and breakfast'!#REF!*0.85</f>
        <v>#REF!</v>
      </c>
      <c r="AH14" s="113" t="e">
        <f>'C завтраками| Bed and breakfast'!#REF!*0.85</f>
        <v>#REF!</v>
      </c>
      <c r="AI14" s="113" t="e">
        <f>'C завтраками| Bed and breakfast'!#REF!*0.85</f>
        <v>#REF!</v>
      </c>
      <c r="AJ14" s="113" t="e">
        <f>'C завтраками| Bed and breakfast'!#REF!*0.85</f>
        <v>#REF!</v>
      </c>
      <c r="AK14" s="113" t="e">
        <f>'C завтраками| Bed and breakfast'!#REF!*0.85</f>
        <v>#REF!</v>
      </c>
      <c r="AL14" s="113" t="e">
        <f>'C завтраками| Bed and breakfast'!#REF!*0.85</f>
        <v>#REF!</v>
      </c>
      <c r="AM14" s="113" t="e">
        <f>'C завтраками| Bed and breakfast'!#REF!*0.85</f>
        <v>#REF!</v>
      </c>
      <c r="AN14" s="113" t="e">
        <f>'C завтраками| Bed and breakfast'!#REF!*0.85</f>
        <v>#REF!</v>
      </c>
      <c r="AO14" s="113" t="e">
        <f>'C завтраками| Bed and breakfast'!#REF!*0.85</f>
        <v>#REF!</v>
      </c>
    </row>
    <row r="15" spans="1:41"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row>
    <row r="16" spans="1:41" x14ac:dyDescent="0.2">
      <c r="A16" s="87">
        <v>1</v>
      </c>
      <c r="B16" s="113" t="e">
        <f>'C завтраками| Bed and breakfast'!#REF!*0.85</f>
        <v>#REF!</v>
      </c>
      <c r="C16" s="113" t="e">
        <f>'C завтраками| Bed and breakfast'!#REF!*0.85</f>
        <v>#REF!</v>
      </c>
      <c r="D16" s="113" t="e">
        <f>'C завтраками| Bed and breakfast'!#REF!*0.85</f>
        <v>#REF!</v>
      </c>
      <c r="E16" s="113" t="e">
        <f>'C завтраками| Bed and breakfast'!#REF!*0.85</f>
        <v>#REF!</v>
      </c>
      <c r="F16" s="113" t="e">
        <f>'C завтраками| Bed and breakfast'!#REF!*0.85</f>
        <v>#REF!</v>
      </c>
      <c r="G16" s="113" t="e">
        <f>'C завтраками| Bed and breakfast'!#REF!*0.85</f>
        <v>#REF!</v>
      </c>
      <c r="H16" s="113" t="e">
        <f>'C завтраками| Bed and breakfast'!#REF!*0.85</f>
        <v>#REF!</v>
      </c>
      <c r="I16" s="113" t="e">
        <f>'C завтраками| Bed and breakfast'!#REF!*0.85</f>
        <v>#REF!</v>
      </c>
      <c r="J16" s="113" t="e">
        <f>'C завтраками| Bed and breakfast'!#REF!*0.85</f>
        <v>#REF!</v>
      </c>
      <c r="K16" s="113" t="e">
        <f>'C завтраками| Bed and breakfast'!#REF!*0.85</f>
        <v>#REF!</v>
      </c>
      <c r="L16" s="113" t="e">
        <f>'C завтраками| Bed and breakfast'!#REF!*0.85</f>
        <v>#REF!</v>
      </c>
      <c r="M16" s="113" t="e">
        <f>'C завтраками| Bed and breakfast'!#REF!*0.85</f>
        <v>#REF!</v>
      </c>
      <c r="N16" s="113" t="e">
        <f>'C завтраками| Bed and breakfast'!#REF!*0.85</f>
        <v>#REF!</v>
      </c>
      <c r="O16" s="113" t="e">
        <f>'C завтраками| Bed and breakfast'!#REF!*0.85</f>
        <v>#REF!</v>
      </c>
      <c r="P16" s="113" t="e">
        <f>'C завтраками| Bed and breakfast'!#REF!*0.85</f>
        <v>#REF!</v>
      </c>
      <c r="Q16" s="113" t="e">
        <f>'C завтраками| Bed and breakfast'!#REF!*0.85</f>
        <v>#REF!</v>
      </c>
      <c r="R16" s="113" t="e">
        <f>'C завтраками| Bed and breakfast'!#REF!*0.85</f>
        <v>#REF!</v>
      </c>
      <c r="S16" s="113" t="e">
        <f>'C завтраками| Bed and breakfast'!#REF!*0.85</f>
        <v>#REF!</v>
      </c>
      <c r="T16" s="113" t="e">
        <f>'C завтраками| Bed and breakfast'!#REF!*0.85</f>
        <v>#REF!</v>
      </c>
      <c r="U16" s="113" t="e">
        <f>'C завтраками| Bed and breakfast'!#REF!*0.85</f>
        <v>#REF!</v>
      </c>
      <c r="V16" s="113" t="e">
        <f>'C завтраками| Bed and breakfast'!#REF!*0.85</f>
        <v>#REF!</v>
      </c>
      <c r="W16" s="113" t="e">
        <f>'C завтраками| Bed and breakfast'!#REF!*0.85</f>
        <v>#REF!</v>
      </c>
      <c r="X16" s="113" t="e">
        <f>'C завтраками| Bed and breakfast'!#REF!*0.85</f>
        <v>#REF!</v>
      </c>
      <c r="Y16" s="113" t="e">
        <f>'C завтраками| Bed and breakfast'!#REF!*0.85</f>
        <v>#REF!</v>
      </c>
      <c r="Z16" s="113" t="e">
        <f>'C завтраками| Bed and breakfast'!#REF!*0.85</f>
        <v>#REF!</v>
      </c>
      <c r="AA16" s="113" t="e">
        <f>'C завтраками| Bed and breakfast'!#REF!*0.85</f>
        <v>#REF!</v>
      </c>
      <c r="AB16" s="113" t="e">
        <f>'C завтраками| Bed and breakfast'!#REF!*0.85</f>
        <v>#REF!</v>
      </c>
      <c r="AC16" s="113" t="e">
        <f>'C завтраками| Bed and breakfast'!#REF!*0.85</f>
        <v>#REF!</v>
      </c>
      <c r="AD16" s="113" t="e">
        <f>'C завтраками| Bed and breakfast'!#REF!*0.85</f>
        <v>#REF!</v>
      </c>
      <c r="AE16" s="113" t="e">
        <f>'C завтраками| Bed and breakfast'!#REF!*0.85</f>
        <v>#REF!</v>
      </c>
      <c r="AF16" s="113" t="e">
        <f>'C завтраками| Bed and breakfast'!#REF!*0.85</f>
        <v>#REF!</v>
      </c>
      <c r="AG16" s="113" t="e">
        <f>'C завтраками| Bed and breakfast'!#REF!*0.85</f>
        <v>#REF!</v>
      </c>
      <c r="AH16" s="113" t="e">
        <f>'C завтраками| Bed and breakfast'!#REF!*0.85</f>
        <v>#REF!</v>
      </c>
      <c r="AI16" s="113" t="e">
        <f>'C завтраками| Bed and breakfast'!#REF!*0.85</f>
        <v>#REF!</v>
      </c>
      <c r="AJ16" s="113" t="e">
        <f>'C завтраками| Bed and breakfast'!#REF!*0.85</f>
        <v>#REF!</v>
      </c>
      <c r="AK16" s="113" t="e">
        <f>'C завтраками| Bed and breakfast'!#REF!*0.85</f>
        <v>#REF!</v>
      </c>
      <c r="AL16" s="113" t="e">
        <f>'C завтраками| Bed and breakfast'!#REF!*0.85</f>
        <v>#REF!</v>
      </c>
      <c r="AM16" s="113" t="e">
        <f>'C завтраками| Bed and breakfast'!#REF!*0.85</f>
        <v>#REF!</v>
      </c>
      <c r="AN16" s="113" t="e">
        <f>'C завтраками| Bed and breakfast'!#REF!*0.85</f>
        <v>#REF!</v>
      </c>
      <c r="AO16" s="113" t="e">
        <f>'C завтраками| Bed and breakfast'!#REF!*0.85</f>
        <v>#REF!</v>
      </c>
    </row>
    <row r="17" spans="1:41" x14ac:dyDescent="0.2">
      <c r="A17" s="87">
        <v>2</v>
      </c>
      <c r="B17" s="113" t="e">
        <f>'C завтраками| Bed and breakfast'!#REF!*0.85</f>
        <v>#REF!</v>
      </c>
      <c r="C17" s="113" t="e">
        <f>'C завтраками| Bed and breakfast'!#REF!*0.85</f>
        <v>#REF!</v>
      </c>
      <c r="D17" s="113" t="e">
        <f>'C завтраками| Bed and breakfast'!#REF!*0.85</f>
        <v>#REF!</v>
      </c>
      <c r="E17" s="113" t="e">
        <f>'C завтраками| Bed and breakfast'!#REF!*0.85</f>
        <v>#REF!</v>
      </c>
      <c r="F17" s="113" t="e">
        <f>'C завтраками| Bed and breakfast'!#REF!*0.85</f>
        <v>#REF!</v>
      </c>
      <c r="G17" s="113" t="e">
        <f>'C завтраками| Bed and breakfast'!#REF!*0.85</f>
        <v>#REF!</v>
      </c>
      <c r="H17" s="113" t="e">
        <f>'C завтраками| Bed and breakfast'!#REF!*0.85</f>
        <v>#REF!</v>
      </c>
      <c r="I17" s="113" t="e">
        <f>'C завтраками| Bed and breakfast'!#REF!*0.85</f>
        <v>#REF!</v>
      </c>
      <c r="J17" s="113" t="e">
        <f>'C завтраками| Bed and breakfast'!#REF!*0.85</f>
        <v>#REF!</v>
      </c>
      <c r="K17" s="113" t="e">
        <f>'C завтраками| Bed and breakfast'!#REF!*0.85</f>
        <v>#REF!</v>
      </c>
      <c r="L17" s="113" t="e">
        <f>'C завтраками| Bed and breakfast'!#REF!*0.85</f>
        <v>#REF!</v>
      </c>
      <c r="M17" s="113" t="e">
        <f>'C завтраками| Bed and breakfast'!#REF!*0.85</f>
        <v>#REF!</v>
      </c>
      <c r="N17" s="113" t="e">
        <f>'C завтраками| Bed and breakfast'!#REF!*0.85</f>
        <v>#REF!</v>
      </c>
      <c r="O17" s="113" t="e">
        <f>'C завтраками| Bed and breakfast'!#REF!*0.85</f>
        <v>#REF!</v>
      </c>
      <c r="P17" s="113" t="e">
        <f>'C завтраками| Bed and breakfast'!#REF!*0.85</f>
        <v>#REF!</v>
      </c>
      <c r="Q17" s="113" t="e">
        <f>'C завтраками| Bed and breakfast'!#REF!*0.85</f>
        <v>#REF!</v>
      </c>
      <c r="R17" s="113" t="e">
        <f>'C завтраками| Bed and breakfast'!#REF!*0.85</f>
        <v>#REF!</v>
      </c>
      <c r="S17" s="113" t="e">
        <f>'C завтраками| Bed and breakfast'!#REF!*0.85</f>
        <v>#REF!</v>
      </c>
      <c r="T17" s="113" t="e">
        <f>'C завтраками| Bed and breakfast'!#REF!*0.85</f>
        <v>#REF!</v>
      </c>
      <c r="U17" s="113" t="e">
        <f>'C завтраками| Bed and breakfast'!#REF!*0.85</f>
        <v>#REF!</v>
      </c>
      <c r="V17" s="113" t="e">
        <f>'C завтраками| Bed and breakfast'!#REF!*0.85</f>
        <v>#REF!</v>
      </c>
      <c r="W17" s="113" t="e">
        <f>'C завтраками| Bed and breakfast'!#REF!*0.85</f>
        <v>#REF!</v>
      </c>
      <c r="X17" s="113" t="e">
        <f>'C завтраками| Bed and breakfast'!#REF!*0.85</f>
        <v>#REF!</v>
      </c>
      <c r="Y17" s="113" t="e">
        <f>'C завтраками| Bed and breakfast'!#REF!*0.85</f>
        <v>#REF!</v>
      </c>
      <c r="Z17" s="113" t="e">
        <f>'C завтраками| Bed and breakfast'!#REF!*0.85</f>
        <v>#REF!</v>
      </c>
      <c r="AA17" s="113" t="e">
        <f>'C завтраками| Bed and breakfast'!#REF!*0.85</f>
        <v>#REF!</v>
      </c>
      <c r="AB17" s="113" t="e">
        <f>'C завтраками| Bed and breakfast'!#REF!*0.85</f>
        <v>#REF!</v>
      </c>
      <c r="AC17" s="113" t="e">
        <f>'C завтраками| Bed and breakfast'!#REF!*0.85</f>
        <v>#REF!</v>
      </c>
      <c r="AD17" s="113" t="e">
        <f>'C завтраками| Bed and breakfast'!#REF!*0.85</f>
        <v>#REF!</v>
      </c>
      <c r="AE17" s="113" t="e">
        <f>'C завтраками| Bed and breakfast'!#REF!*0.85</f>
        <v>#REF!</v>
      </c>
      <c r="AF17" s="113" t="e">
        <f>'C завтраками| Bed and breakfast'!#REF!*0.85</f>
        <v>#REF!</v>
      </c>
      <c r="AG17" s="113" t="e">
        <f>'C завтраками| Bed and breakfast'!#REF!*0.85</f>
        <v>#REF!</v>
      </c>
      <c r="AH17" s="113" t="e">
        <f>'C завтраками| Bed and breakfast'!#REF!*0.85</f>
        <v>#REF!</v>
      </c>
      <c r="AI17" s="113" t="e">
        <f>'C завтраками| Bed and breakfast'!#REF!*0.85</f>
        <v>#REF!</v>
      </c>
      <c r="AJ17" s="113" t="e">
        <f>'C завтраками| Bed and breakfast'!#REF!*0.85</f>
        <v>#REF!</v>
      </c>
      <c r="AK17" s="113" t="e">
        <f>'C завтраками| Bed and breakfast'!#REF!*0.85</f>
        <v>#REF!</v>
      </c>
      <c r="AL17" s="113" t="e">
        <f>'C завтраками| Bed and breakfast'!#REF!*0.85</f>
        <v>#REF!</v>
      </c>
      <c r="AM17" s="113" t="e">
        <f>'C завтраками| Bed and breakfast'!#REF!*0.85</f>
        <v>#REF!</v>
      </c>
      <c r="AN17" s="113" t="e">
        <f>'C завтраками| Bed and breakfast'!#REF!*0.85</f>
        <v>#REF!</v>
      </c>
      <c r="AO17" s="113" t="e">
        <f>'C завтраками| Bed and breakfast'!#REF!*0.85</f>
        <v>#REF!</v>
      </c>
    </row>
    <row r="18" spans="1:41"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row>
    <row r="19" spans="1:41" x14ac:dyDescent="0.2">
      <c r="A19" s="87" t="s">
        <v>78</v>
      </c>
      <c r="B19" s="113" t="e">
        <f>'C завтраками| Bed and breakfast'!#REF!*0.85</f>
        <v>#REF!</v>
      </c>
      <c r="C19" s="113" t="e">
        <f>'C завтраками| Bed and breakfast'!#REF!*0.85</f>
        <v>#REF!</v>
      </c>
      <c r="D19" s="113" t="e">
        <f>'C завтраками| Bed and breakfast'!#REF!*0.85</f>
        <v>#REF!</v>
      </c>
      <c r="E19" s="113" t="e">
        <f>'C завтраками| Bed and breakfast'!#REF!*0.85</f>
        <v>#REF!</v>
      </c>
      <c r="F19" s="113" t="e">
        <f>'C завтраками| Bed and breakfast'!#REF!*0.85</f>
        <v>#REF!</v>
      </c>
      <c r="G19" s="113" t="e">
        <f>'C завтраками| Bed and breakfast'!#REF!*0.85</f>
        <v>#REF!</v>
      </c>
      <c r="H19" s="113" t="e">
        <f>'C завтраками| Bed and breakfast'!#REF!*0.85</f>
        <v>#REF!</v>
      </c>
      <c r="I19" s="113" t="e">
        <f>'C завтраками| Bed and breakfast'!#REF!*0.85</f>
        <v>#REF!</v>
      </c>
      <c r="J19" s="113" t="e">
        <f>'C завтраками| Bed and breakfast'!#REF!*0.85</f>
        <v>#REF!</v>
      </c>
      <c r="K19" s="113" t="e">
        <f>'C завтраками| Bed and breakfast'!#REF!*0.85</f>
        <v>#REF!</v>
      </c>
      <c r="L19" s="113" t="e">
        <f>'C завтраками| Bed and breakfast'!#REF!*0.85</f>
        <v>#REF!</v>
      </c>
      <c r="M19" s="113" t="e">
        <f>'C завтраками| Bed and breakfast'!#REF!*0.85</f>
        <v>#REF!</v>
      </c>
      <c r="N19" s="113" t="e">
        <f>'C завтраками| Bed and breakfast'!#REF!*0.85</f>
        <v>#REF!</v>
      </c>
      <c r="O19" s="113" t="e">
        <f>'C завтраками| Bed and breakfast'!#REF!*0.85</f>
        <v>#REF!</v>
      </c>
      <c r="P19" s="113" t="e">
        <f>'C завтраками| Bed and breakfast'!#REF!*0.85</f>
        <v>#REF!</v>
      </c>
      <c r="Q19" s="113" t="e">
        <f>'C завтраками| Bed and breakfast'!#REF!*0.85</f>
        <v>#REF!</v>
      </c>
      <c r="R19" s="113" t="e">
        <f>'C завтраками| Bed and breakfast'!#REF!*0.85</f>
        <v>#REF!</v>
      </c>
      <c r="S19" s="113" t="e">
        <f>'C завтраками| Bed and breakfast'!#REF!*0.85</f>
        <v>#REF!</v>
      </c>
      <c r="T19" s="113" t="e">
        <f>'C завтраками| Bed and breakfast'!#REF!*0.85</f>
        <v>#REF!</v>
      </c>
      <c r="U19" s="113" t="e">
        <f>'C завтраками| Bed and breakfast'!#REF!*0.85</f>
        <v>#REF!</v>
      </c>
      <c r="V19" s="113" t="e">
        <f>'C завтраками| Bed and breakfast'!#REF!*0.85</f>
        <v>#REF!</v>
      </c>
      <c r="W19" s="113" t="e">
        <f>'C завтраками| Bed and breakfast'!#REF!*0.85</f>
        <v>#REF!</v>
      </c>
      <c r="X19" s="113" t="e">
        <f>'C завтраками| Bed and breakfast'!#REF!*0.85</f>
        <v>#REF!</v>
      </c>
      <c r="Y19" s="113" t="e">
        <f>'C завтраками| Bed and breakfast'!#REF!*0.85</f>
        <v>#REF!</v>
      </c>
      <c r="Z19" s="113" t="e">
        <f>'C завтраками| Bed and breakfast'!#REF!*0.85</f>
        <v>#REF!</v>
      </c>
      <c r="AA19" s="113" t="e">
        <f>'C завтраками| Bed and breakfast'!#REF!*0.85</f>
        <v>#REF!</v>
      </c>
      <c r="AB19" s="113" t="e">
        <f>'C завтраками| Bed and breakfast'!#REF!*0.85</f>
        <v>#REF!</v>
      </c>
      <c r="AC19" s="113" t="e">
        <f>'C завтраками| Bed and breakfast'!#REF!*0.85</f>
        <v>#REF!</v>
      </c>
      <c r="AD19" s="113" t="e">
        <f>'C завтраками| Bed and breakfast'!#REF!*0.85</f>
        <v>#REF!</v>
      </c>
      <c r="AE19" s="113" t="e">
        <f>'C завтраками| Bed and breakfast'!#REF!*0.85</f>
        <v>#REF!</v>
      </c>
      <c r="AF19" s="113" t="e">
        <f>'C завтраками| Bed and breakfast'!#REF!*0.85</f>
        <v>#REF!</v>
      </c>
      <c r="AG19" s="113" t="e">
        <f>'C завтраками| Bed and breakfast'!#REF!*0.85</f>
        <v>#REF!</v>
      </c>
      <c r="AH19" s="113" t="e">
        <f>'C завтраками| Bed and breakfast'!#REF!*0.85</f>
        <v>#REF!</v>
      </c>
      <c r="AI19" s="113" t="e">
        <f>'C завтраками| Bed and breakfast'!#REF!*0.85</f>
        <v>#REF!</v>
      </c>
      <c r="AJ19" s="113" t="e">
        <f>'C завтраками| Bed and breakfast'!#REF!*0.85</f>
        <v>#REF!</v>
      </c>
      <c r="AK19" s="113" t="e">
        <f>'C завтраками| Bed and breakfast'!#REF!*0.85</f>
        <v>#REF!</v>
      </c>
      <c r="AL19" s="113" t="e">
        <f>'C завтраками| Bed and breakfast'!#REF!*0.85</f>
        <v>#REF!</v>
      </c>
      <c r="AM19" s="113" t="e">
        <f>'C завтраками| Bed and breakfast'!#REF!*0.85</f>
        <v>#REF!</v>
      </c>
      <c r="AN19" s="113" t="e">
        <f>'C завтраками| Bed and breakfast'!#REF!*0.85</f>
        <v>#REF!</v>
      </c>
      <c r="AO19" s="113" t="e">
        <f>'C завтраками| Bed and breakfast'!#REF!*0.85</f>
        <v>#REF!</v>
      </c>
    </row>
    <row r="20" spans="1:41"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row>
    <row r="21" spans="1:41" x14ac:dyDescent="0.2">
      <c r="A21" s="87" t="s">
        <v>67</v>
      </c>
      <c r="B21" s="113" t="e">
        <f>'C завтраками| Bed and breakfast'!#REF!*0.85</f>
        <v>#REF!</v>
      </c>
      <c r="C21" s="113" t="e">
        <f>'C завтраками| Bed and breakfast'!#REF!*0.85</f>
        <v>#REF!</v>
      </c>
      <c r="D21" s="113" t="e">
        <f>'C завтраками| Bed and breakfast'!#REF!*0.85</f>
        <v>#REF!</v>
      </c>
      <c r="E21" s="113" t="e">
        <f>'C завтраками| Bed and breakfast'!#REF!*0.85</f>
        <v>#REF!</v>
      </c>
      <c r="F21" s="113" t="e">
        <f>'C завтраками| Bed and breakfast'!#REF!*0.85</f>
        <v>#REF!</v>
      </c>
      <c r="G21" s="113" t="e">
        <f>'C завтраками| Bed and breakfast'!#REF!*0.85</f>
        <v>#REF!</v>
      </c>
      <c r="H21" s="113" t="e">
        <f>'C завтраками| Bed and breakfast'!#REF!*0.85</f>
        <v>#REF!</v>
      </c>
      <c r="I21" s="113" t="e">
        <f>'C завтраками| Bed and breakfast'!#REF!*0.85</f>
        <v>#REF!</v>
      </c>
      <c r="J21" s="113" t="e">
        <f>'C завтраками| Bed and breakfast'!#REF!*0.85</f>
        <v>#REF!</v>
      </c>
      <c r="K21" s="113" t="e">
        <f>'C завтраками| Bed and breakfast'!#REF!*0.85</f>
        <v>#REF!</v>
      </c>
      <c r="L21" s="113" t="e">
        <f>'C завтраками| Bed and breakfast'!#REF!*0.85</f>
        <v>#REF!</v>
      </c>
      <c r="M21" s="113" t="e">
        <f>'C завтраками| Bed and breakfast'!#REF!*0.85</f>
        <v>#REF!</v>
      </c>
      <c r="N21" s="113" t="e">
        <f>'C завтраками| Bed and breakfast'!#REF!*0.85</f>
        <v>#REF!</v>
      </c>
      <c r="O21" s="113" t="e">
        <f>'C завтраками| Bed and breakfast'!#REF!*0.85</f>
        <v>#REF!</v>
      </c>
      <c r="P21" s="113" t="e">
        <f>'C завтраками| Bed and breakfast'!#REF!*0.85</f>
        <v>#REF!</v>
      </c>
      <c r="Q21" s="113" t="e">
        <f>'C завтраками| Bed and breakfast'!#REF!*0.85</f>
        <v>#REF!</v>
      </c>
      <c r="R21" s="113" t="e">
        <f>'C завтраками| Bed and breakfast'!#REF!*0.85</f>
        <v>#REF!</v>
      </c>
      <c r="S21" s="113" t="e">
        <f>'C завтраками| Bed and breakfast'!#REF!*0.85</f>
        <v>#REF!</v>
      </c>
      <c r="T21" s="113" t="e">
        <f>'C завтраками| Bed and breakfast'!#REF!*0.85</f>
        <v>#REF!</v>
      </c>
      <c r="U21" s="113" t="e">
        <f>'C завтраками| Bed and breakfast'!#REF!*0.85</f>
        <v>#REF!</v>
      </c>
      <c r="V21" s="113" t="e">
        <f>'C завтраками| Bed and breakfast'!#REF!*0.85</f>
        <v>#REF!</v>
      </c>
      <c r="W21" s="113" t="e">
        <f>'C завтраками| Bed and breakfast'!#REF!*0.85</f>
        <v>#REF!</v>
      </c>
      <c r="X21" s="113" t="e">
        <f>'C завтраками| Bed and breakfast'!#REF!*0.85</f>
        <v>#REF!</v>
      </c>
      <c r="Y21" s="113" t="e">
        <f>'C завтраками| Bed and breakfast'!#REF!*0.85</f>
        <v>#REF!</v>
      </c>
      <c r="Z21" s="113" t="e">
        <f>'C завтраками| Bed and breakfast'!#REF!*0.85</f>
        <v>#REF!</v>
      </c>
      <c r="AA21" s="113" t="e">
        <f>'C завтраками| Bed and breakfast'!#REF!*0.85</f>
        <v>#REF!</v>
      </c>
      <c r="AB21" s="113" t="e">
        <f>'C завтраками| Bed and breakfast'!#REF!*0.85</f>
        <v>#REF!</v>
      </c>
      <c r="AC21" s="113" t="e">
        <f>'C завтраками| Bed and breakfast'!#REF!*0.85</f>
        <v>#REF!</v>
      </c>
      <c r="AD21" s="113" t="e">
        <f>'C завтраками| Bed and breakfast'!#REF!*0.85</f>
        <v>#REF!</v>
      </c>
      <c r="AE21" s="113" t="e">
        <f>'C завтраками| Bed and breakfast'!#REF!*0.85</f>
        <v>#REF!</v>
      </c>
      <c r="AF21" s="113" t="e">
        <f>'C завтраками| Bed and breakfast'!#REF!*0.85</f>
        <v>#REF!</v>
      </c>
      <c r="AG21" s="113" t="e">
        <f>'C завтраками| Bed and breakfast'!#REF!*0.85</f>
        <v>#REF!</v>
      </c>
      <c r="AH21" s="113" t="e">
        <f>'C завтраками| Bed and breakfast'!#REF!*0.85</f>
        <v>#REF!</v>
      </c>
      <c r="AI21" s="113" t="e">
        <f>'C завтраками| Bed and breakfast'!#REF!*0.85</f>
        <v>#REF!</v>
      </c>
      <c r="AJ21" s="113" t="e">
        <f>'C завтраками| Bed and breakfast'!#REF!*0.85</f>
        <v>#REF!</v>
      </c>
      <c r="AK21" s="113" t="e">
        <f>'C завтраками| Bed and breakfast'!#REF!*0.85</f>
        <v>#REF!</v>
      </c>
      <c r="AL21" s="113" t="e">
        <f>'C завтраками| Bed and breakfast'!#REF!*0.85</f>
        <v>#REF!</v>
      </c>
      <c r="AM21" s="113" t="e">
        <f>'C завтраками| Bed and breakfast'!#REF!*0.85</f>
        <v>#REF!</v>
      </c>
      <c r="AN21" s="113" t="e">
        <f>'C завтраками| Bed and breakfast'!#REF!*0.85</f>
        <v>#REF!</v>
      </c>
      <c r="AO21" s="113" t="e">
        <f>'C завтраками| Bed and breakfast'!#REF!*0.85</f>
        <v>#REF!</v>
      </c>
    </row>
    <row r="22" spans="1:41" ht="10.35" customHeight="1"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row>
    <row r="23" spans="1:41" ht="10.35" customHeight="1" x14ac:dyDescent="0.2">
      <c r="A23" s="96"/>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row>
    <row r="24" spans="1:41" ht="25.5" customHeight="1" x14ac:dyDescent="0.2">
      <c r="A24" s="146" t="s">
        <v>159</v>
      </c>
      <c r="B24" s="114"/>
      <c r="C24" s="114"/>
      <c r="D24" s="114"/>
      <c r="E24" s="114"/>
      <c r="F24" s="114"/>
      <c r="G24" s="114"/>
      <c r="H24" s="114"/>
      <c r="I24" s="114"/>
      <c r="J24" s="114"/>
      <c r="K24" s="79" t="e">
        <f>K4</f>
        <v>#REF!</v>
      </c>
      <c r="L24" s="79" t="e">
        <f t="shared" ref="L24:Q24" si="0">L4</f>
        <v>#REF!</v>
      </c>
      <c r="M24" s="112" t="e">
        <f t="shared" si="0"/>
        <v>#REF!</v>
      </c>
      <c r="N24" s="112" t="e">
        <f t="shared" si="0"/>
        <v>#REF!</v>
      </c>
      <c r="O24" s="112" t="e">
        <f t="shared" si="0"/>
        <v>#REF!</v>
      </c>
      <c r="P24" s="112" t="e">
        <f t="shared" si="0"/>
        <v>#REF!</v>
      </c>
      <c r="Q24" s="112" t="e">
        <f t="shared" si="0"/>
        <v>#REF!</v>
      </c>
      <c r="R24" s="112" t="e">
        <f t="shared" ref="R24:T25" si="1">R4</f>
        <v>#REF!</v>
      </c>
      <c r="S24" s="156" t="e">
        <f t="shared" si="1"/>
        <v>#REF!</v>
      </c>
      <c r="T24" s="156" t="e">
        <f t="shared" si="1"/>
        <v>#REF!</v>
      </c>
      <c r="U24" s="156" t="e">
        <f t="shared" ref="U24:AA24" si="2">U4</f>
        <v>#REF!</v>
      </c>
      <c r="V24" s="156" t="e">
        <f t="shared" si="2"/>
        <v>#REF!</v>
      </c>
      <c r="W24" s="156" t="e">
        <f t="shared" si="2"/>
        <v>#REF!</v>
      </c>
      <c r="X24" s="156" t="e">
        <f t="shared" si="2"/>
        <v>#REF!</v>
      </c>
      <c r="Y24" s="156" t="e">
        <f t="shared" si="2"/>
        <v>#REF!</v>
      </c>
      <c r="Z24" s="156" t="e">
        <f t="shared" si="2"/>
        <v>#REF!</v>
      </c>
      <c r="AA24" s="156" t="e">
        <f t="shared" si="2"/>
        <v>#REF!</v>
      </c>
      <c r="AB24" s="156" t="e">
        <f t="shared" ref="AB24:AC24" si="3">AB4</f>
        <v>#REF!</v>
      </c>
      <c r="AC24" s="144" t="e">
        <f t="shared" si="3"/>
        <v>#REF!</v>
      </c>
      <c r="AD24" s="144" t="e">
        <f t="shared" ref="AD24:AF24" si="4">AD4</f>
        <v>#REF!</v>
      </c>
      <c r="AE24" s="144" t="e">
        <f t="shared" si="4"/>
        <v>#REF!</v>
      </c>
      <c r="AF24" s="156" t="e">
        <f t="shared" si="4"/>
        <v>#REF!</v>
      </c>
      <c r="AG24" s="156" t="e">
        <f t="shared" ref="AG24:AO24" si="5">AG4</f>
        <v>#REF!</v>
      </c>
      <c r="AH24" s="156" t="e">
        <f t="shared" si="5"/>
        <v>#REF!</v>
      </c>
      <c r="AI24" s="156" t="e">
        <f t="shared" si="5"/>
        <v>#REF!</v>
      </c>
      <c r="AJ24" s="156" t="e">
        <f t="shared" si="5"/>
        <v>#REF!</v>
      </c>
      <c r="AK24" s="156" t="e">
        <f t="shared" si="5"/>
        <v>#REF!</v>
      </c>
      <c r="AL24" s="156" t="e">
        <f t="shared" si="5"/>
        <v>#REF!</v>
      </c>
      <c r="AM24" s="156" t="e">
        <f t="shared" si="5"/>
        <v>#REF!</v>
      </c>
      <c r="AN24" s="144" t="e">
        <f t="shared" si="5"/>
        <v>#REF!</v>
      </c>
      <c r="AO24" s="144" t="e">
        <f t="shared" si="5"/>
        <v>#REF!</v>
      </c>
    </row>
    <row r="25" spans="1:41" s="34" customFormat="1" ht="24.6" customHeight="1" x14ac:dyDescent="0.2">
      <c r="A25" s="67" t="s">
        <v>124</v>
      </c>
      <c r="B25" s="112" t="e">
        <f t="shared" ref="B25:J25" si="6">B5</f>
        <v>#REF!</v>
      </c>
      <c r="C25" s="112" t="e">
        <f t="shared" si="6"/>
        <v>#REF!</v>
      </c>
      <c r="D25" s="112" t="e">
        <f t="shared" si="6"/>
        <v>#REF!</v>
      </c>
      <c r="E25" s="112" t="e">
        <f t="shared" si="6"/>
        <v>#REF!</v>
      </c>
      <c r="F25" s="112" t="e">
        <f t="shared" si="6"/>
        <v>#REF!</v>
      </c>
      <c r="G25" s="112" t="e">
        <f t="shared" si="6"/>
        <v>#REF!</v>
      </c>
      <c r="H25" s="112" t="e">
        <f t="shared" si="6"/>
        <v>#REF!</v>
      </c>
      <c r="I25" s="112" t="e">
        <f t="shared" si="6"/>
        <v>#REF!</v>
      </c>
      <c r="J25" s="112" t="e">
        <f t="shared" si="6"/>
        <v>#REF!</v>
      </c>
      <c r="K25" s="79" t="e">
        <f>K5</f>
        <v>#REF!</v>
      </c>
      <c r="L25" s="79" t="e">
        <f t="shared" ref="L25:Q25" si="7">L5</f>
        <v>#REF!</v>
      </c>
      <c r="M25" s="112" t="e">
        <f t="shared" si="7"/>
        <v>#REF!</v>
      </c>
      <c r="N25" s="112" t="e">
        <f t="shared" si="7"/>
        <v>#REF!</v>
      </c>
      <c r="O25" s="112" t="e">
        <f t="shared" si="7"/>
        <v>#REF!</v>
      </c>
      <c r="P25" s="112" t="e">
        <f t="shared" si="7"/>
        <v>#REF!</v>
      </c>
      <c r="Q25" s="112" t="e">
        <f t="shared" si="7"/>
        <v>#REF!</v>
      </c>
      <c r="R25" s="112" t="e">
        <f t="shared" si="1"/>
        <v>#REF!</v>
      </c>
      <c r="S25" s="156" t="e">
        <f t="shared" si="1"/>
        <v>#REF!</v>
      </c>
      <c r="T25" s="156" t="e">
        <f t="shared" si="1"/>
        <v>#REF!</v>
      </c>
      <c r="U25" s="156" t="e">
        <f t="shared" ref="U25:AA25" si="8">U5</f>
        <v>#REF!</v>
      </c>
      <c r="V25" s="156" t="e">
        <f t="shared" si="8"/>
        <v>#REF!</v>
      </c>
      <c r="W25" s="156" t="e">
        <f t="shared" si="8"/>
        <v>#REF!</v>
      </c>
      <c r="X25" s="156" t="e">
        <f t="shared" si="8"/>
        <v>#REF!</v>
      </c>
      <c r="Y25" s="156" t="e">
        <f t="shared" si="8"/>
        <v>#REF!</v>
      </c>
      <c r="Z25" s="156" t="e">
        <f t="shared" si="8"/>
        <v>#REF!</v>
      </c>
      <c r="AA25" s="156" t="e">
        <f t="shared" si="8"/>
        <v>#REF!</v>
      </c>
      <c r="AB25" s="156" t="e">
        <f t="shared" ref="AB25:AC25" si="9">AB5</f>
        <v>#REF!</v>
      </c>
      <c r="AC25" s="144" t="e">
        <f t="shared" si="9"/>
        <v>#REF!</v>
      </c>
      <c r="AD25" s="144" t="e">
        <f t="shared" ref="AD25:AF25" si="10">AD5</f>
        <v>#REF!</v>
      </c>
      <c r="AE25" s="144" t="e">
        <f t="shared" si="10"/>
        <v>#REF!</v>
      </c>
      <c r="AF25" s="156" t="e">
        <f t="shared" si="10"/>
        <v>#REF!</v>
      </c>
      <c r="AG25" s="156" t="e">
        <f t="shared" ref="AG25:AO25" si="11">AG5</f>
        <v>#REF!</v>
      </c>
      <c r="AH25" s="156" t="e">
        <f t="shared" si="11"/>
        <v>#REF!</v>
      </c>
      <c r="AI25" s="156" t="e">
        <f t="shared" si="11"/>
        <v>#REF!</v>
      </c>
      <c r="AJ25" s="156" t="e">
        <f t="shared" si="11"/>
        <v>#REF!</v>
      </c>
      <c r="AK25" s="156" t="e">
        <f t="shared" si="11"/>
        <v>#REF!</v>
      </c>
      <c r="AL25" s="156" t="e">
        <f t="shared" si="11"/>
        <v>#REF!</v>
      </c>
      <c r="AM25" s="156" t="e">
        <f t="shared" si="11"/>
        <v>#REF!</v>
      </c>
      <c r="AN25" s="144" t="e">
        <f t="shared" si="11"/>
        <v>#REF!</v>
      </c>
      <c r="AO25" s="144" t="e">
        <f t="shared" si="11"/>
        <v>#REF!</v>
      </c>
    </row>
    <row r="26" spans="1:41" x14ac:dyDescent="0.2">
      <c r="A26" s="86" t="s">
        <v>135</v>
      </c>
      <c r="AL26" s="88"/>
      <c r="AM26" s="88"/>
      <c r="AN26" s="88"/>
      <c r="AO26" s="88"/>
    </row>
    <row r="27" spans="1:41" x14ac:dyDescent="0.2">
      <c r="A27" s="87">
        <v>1</v>
      </c>
      <c r="B27" s="113" t="e">
        <f t="shared" ref="B27:J27" si="12">B7*0.87</f>
        <v>#REF!</v>
      </c>
      <c r="C27" s="113" t="e">
        <f t="shared" si="12"/>
        <v>#REF!</v>
      </c>
      <c r="D27" s="113" t="e">
        <f t="shared" si="12"/>
        <v>#REF!</v>
      </c>
      <c r="E27" s="113" t="e">
        <f t="shared" si="12"/>
        <v>#REF!</v>
      </c>
      <c r="F27" s="113" t="e">
        <f t="shared" si="12"/>
        <v>#REF!</v>
      </c>
      <c r="G27" s="113" t="e">
        <f t="shared" si="12"/>
        <v>#REF!</v>
      </c>
      <c r="H27" s="113" t="e">
        <f t="shared" si="12"/>
        <v>#REF!</v>
      </c>
      <c r="I27" s="113" t="e">
        <f t="shared" si="12"/>
        <v>#REF!</v>
      </c>
      <c r="J27" s="113" t="e">
        <f t="shared" si="12"/>
        <v>#REF!</v>
      </c>
      <c r="K27" s="113" t="e">
        <f>ROUNDUP(K7*0.9,)</f>
        <v>#REF!</v>
      </c>
      <c r="L27" s="113" t="e">
        <f t="shared" ref="L27:Q27" si="13">ROUNDUP(L7*0.9,)</f>
        <v>#REF!</v>
      </c>
      <c r="M27" s="113" t="e">
        <f t="shared" si="13"/>
        <v>#REF!</v>
      </c>
      <c r="N27" s="113" t="e">
        <f t="shared" si="13"/>
        <v>#REF!</v>
      </c>
      <c r="O27" s="113" t="e">
        <f t="shared" si="13"/>
        <v>#REF!</v>
      </c>
      <c r="P27" s="113" t="e">
        <f t="shared" si="13"/>
        <v>#REF!</v>
      </c>
      <c r="Q27" s="113" t="e">
        <f t="shared" si="13"/>
        <v>#REF!</v>
      </c>
      <c r="R27" s="113" t="e">
        <f t="shared" ref="R27:T28" si="14">ROUNDUP(R7*0.9,)</f>
        <v>#REF!</v>
      </c>
      <c r="S27" s="113" t="e">
        <f t="shared" si="14"/>
        <v>#REF!</v>
      </c>
      <c r="T27" s="113" t="e">
        <f t="shared" si="14"/>
        <v>#REF!</v>
      </c>
      <c r="U27" s="113" t="e">
        <f t="shared" ref="U27:AA27" si="15">ROUNDUP(U7*0.9,)</f>
        <v>#REF!</v>
      </c>
      <c r="V27" s="113" t="e">
        <f t="shared" si="15"/>
        <v>#REF!</v>
      </c>
      <c r="W27" s="113" t="e">
        <f t="shared" si="15"/>
        <v>#REF!</v>
      </c>
      <c r="X27" s="113" t="e">
        <f t="shared" si="15"/>
        <v>#REF!</v>
      </c>
      <c r="Y27" s="113" t="e">
        <f t="shared" si="15"/>
        <v>#REF!</v>
      </c>
      <c r="Z27" s="113" t="e">
        <f t="shared" si="15"/>
        <v>#REF!</v>
      </c>
      <c r="AA27" s="113" t="e">
        <f t="shared" si="15"/>
        <v>#REF!</v>
      </c>
      <c r="AB27" s="113" t="e">
        <f t="shared" ref="AB27:AC27" si="16">ROUNDUP(AB7*0.9,)</f>
        <v>#REF!</v>
      </c>
      <c r="AC27" s="113" t="e">
        <f t="shared" si="16"/>
        <v>#REF!</v>
      </c>
      <c r="AD27" s="113" t="e">
        <f t="shared" ref="AD27:AF27" si="17">ROUNDUP(AD7*0.9,)</f>
        <v>#REF!</v>
      </c>
      <c r="AE27" s="113" t="e">
        <f t="shared" si="17"/>
        <v>#REF!</v>
      </c>
      <c r="AF27" s="113" t="e">
        <f t="shared" si="17"/>
        <v>#REF!</v>
      </c>
      <c r="AG27" s="113" t="e">
        <f t="shared" ref="AG27:AO27" si="18">ROUNDUP(AG7*0.9,)</f>
        <v>#REF!</v>
      </c>
      <c r="AH27" s="113" t="e">
        <f t="shared" si="18"/>
        <v>#REF!</v>
      </c>
      <c r="AI27" s="113" t="e">
        <f t="shared" si="18"/>
        <v>#REF!</v>
      </c>
      <c r="AJ27" s="113" t="e">
        <f t="shared" si="18"/>
        <v>#REF!</v>
      </c>
      <c r="AK27" s="113" t="e">
        <f t="shared" si="18"/>
        <v>#REF!</v>
      </c>
      <c r="AL27" s="165" t="e">
        <f t="shared" si="18"/>
        <v>#REF!</v>
      </c>
      <c r="AM27" s="165" t="e">
        <f t="shared" si="18"/>
        <v>#REF!</v>
      </c>
      <c r="AN27" s="165" t="e">
        <f t="shared" si="18"/>
        <v>#REF!</v>
      </c>
      <c r="AO27" s="165" t="e">
        <f t="shared" si="18"/>
        <v>#REF!</v>
      </c>
    </row>
    <row r="28" spans="1:41" x14ac:dyDescent="0.2">
      <c r="A28" s="87">
        <v>2</v>
      </c>
      <c r="B28" s="113" t="e">
        <f t="shared" ref="B28:J28" si="19">B8*0.87</f>
        <v>#REF!</v>
      </c>
      <c r="C28" s="113" t="e">
        <f t="shared" si="19"/>
        <v>#REF!</v>
      </c>
      <c r="D28" s="113" t="e">
        <f t="shared" si="19"/>
        <v>#REF!</v>
      </c>
      <c r="E28" s="113" t="e">
        <f t="shared" si="19"/>
        <v>#REF!</v>
      </c>
      <c r="F28" s="113" t="e">
        <f t="shared" si="19"/>
        <v>#REF!</v>
      </c>
      <c r="G28" s="113" t="e">
        <f t="shared" si="19"/>
        <v>#REF!</v>
      </c>
      <c r="H28" s="113" t="e">
        <f t="shared" si="19"/>
        <v>#REF!</v>
      </c>
      <c r="I28" s="113" t="e">
        <f t="shared" si="19"/>
        <v>#REF!</v>
      </c>
      <c r="J28" s="113" t="e">
        <f t="shared" si="19"/>
        <v>#REF!</v>
      </c>
      <c r="K28" s="113" t="e">
        <f t="shared" ref="K28:K41" si="20">ROUNDUP(K8*0.9,)</f>
        <v>#REF!</v>
      </c>
      <c r="L28" s="113" t="e">
        <f t="shared" ref="L28:Q28" si="21">ROUNDUP(L8*0.9,)</f>
        <v>#REF!</v>
      </c>
      <c r="M28" s="113" t="e">
        <f t="shared" si="21"/>
        <v>#REF!</v>
      </c>
      <c r="N28" s="113" t="e">
        <f t="shared" si="21"/>
        <v>#REF!</v>
      </c>
      <c r="O28" s="113" t="e">
        <f t="shared" si="21"/>
        <v>#REF!</v>
      </c>
      <c r="P28" s="113" t="e">
        <f t="shared" si="21"/>
        <v>#REF!</v>
      </c>
      <c r="Q28" s="113" t="e">
        <f t="shared" si="21"/>
        <v>#REF!</v>
      </c>
      <c r="R28" s="113" t="e">
        <f t="shared" si="14"/>
        <v>#REF!</v>
      </c>
      <c r="S28" s="113" t="e">
        <f t="shared" si="14"/>
        <v>#REF!</v>
      </c>
      <c r="T28" s="113" t="e">
        <f t="shared" si="14"/>
        <v>#REF!</v>
      </c>
      <c r="U28" s="113" t="e">
        <f t="shared" ref="U28:AA28" si="22">ROUNDUP(U8*0.9,)</f>
        <v>#REF!</v>
      </c>
      <c r="V28" s="113" t="e">
        <f t="shared" si="22"/>
        <v>#REF!</v>
      </c>
      <c r="W28" s="113" t="e">
        <f t="shared" si="22"/>
        <v>#REF!</v>
      </c>
      <c r="X28" s="113" t="e">
        <f t="shared" si="22"/>
        <v>#REF!</v>
      </c>
      <c r="Y28" s="113" t="e">
        <f t="shared" si="22"/>
        <v>#REF!</v>
      </c>
      <c r="Z28" s="113" t="e">
        <f t="shared" si="22"/>
        <v>#REF!</v>
      </c>
      <c r="AA28" s="113" t="e">
        <f t="shared" si="22"/>
        <v>#REF!</v>
      </c>
      <c r="AB28" s="113" t="e">
        <f t="shared" ref="AB28:AC28" si="23">ROUNDUP(AB8*0.9,)</f>
        <v>#REF!</v>
      </c>
      <c r="AC28" s="113" t="e">
        <f t="shared" si="23"/>
        <v>#REF!</v>
      </c>
      <c r="AD28" s="113" t="e">
        <f t="shared" ref="AD28:AF28" si="24">ROUNDUP(AD8*0.9,)</f>
        <v>#REF!</v>
      </c>
      <c r="AE28" s="113" t="e">
        <f t="shared" si="24"/>
        <v>#REF!</v>
      </c>
      <c r="AF28" s="113" t="e">
        <f t="shared" si="24"/>
        <v>#REF!</v>
      </c>
      <c r="AG28" s="113" t="e">
        <f t="shared" ref="AG28:AO28" si="25">ROUNDUP(AG8*0.9,)</f>
        <v>#REF!</v>
      </c>
      <c r="AH28" s="113" t="e">
        <f t="shared" si="25"/>
        <v>#REF!</v>
      </c>
      <c r="AI28" s="113" t="e">
        <f t="shared" si="25"/>
        <v>#REF!</v>
      </c>
      <c r="AJ28" s="113" t="e">
        <f t="shared" si="25"/>
        <v>#REF!</v>
      </c>
      <c r="AK28" s="113" t="e">
        <f t="shared" si="25"/>
        <v>#REF!</v>
      </c>
      <c r="AL28" s="165" t="e">
        <f t="shared" si="25"/>
        <v>#REF!</v>
      </c>
      <c r="AM28" s="165" t="e">
        <f t="shared" si="25"/>
        <v>#REF!</v>
      </c>
      <c r="AN28" s="165" t="e">
        <f t="shared" si="25"/>
        <v>#REF!</v>
      </c>
      <c r="AO28" s="165" t="e">
        <f t="shared" si="25"/>
        <v>#REF!</v>
      </c>
    </row>
    <row r="29" spans="1:41" x14ac:dyDescent="0.2">
      <c r="A29" s="95" t="s">
        <v>143</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65"/>
      <c r="AM29" s="165"/>
      <c r="AN29" s="165"/>
      <c r="AO29" s="165"/>
    </row>
    <row r="30" spans="1:41" x14ac:dyDescent="0.2">
      <c r="A30" s="87">
        <v>1</v>
      </c>
      <c r="B30" s="113" t="e">
        <f t="shared" ref="B30:J30" si="26">B10*0.87</f>
        <v>#REF!</v>
      </c>
      <c r="C30" s="113" t="e">
        <f t="shared" si="26"/>
        <v>#REF!</v>
      </c>
      <c r="D30" s="113" t="e">
        <f t="shared" si="26"/>
        <v>#REF!</v>
      </c>
      <c r="E30" s="113" t="e">
        <f t="shared" si="26"/>
        <v>#REF!</v>
      </c>
      <c r="F30" s="113" t="e">
        <f t="shared" si="26"/>
        <v>#REF!</v>
      </c>
      <c r="G30" s="113" t="e">
        <f t="shared" si="26"/>
        <v>#REF!</v>
      </c>
      <c r="H30" s="113" t="e">
        <f t="shared" si="26"/>
        <v>#REF!</v>
      </c>
      <c r="I30" s="113" t="e">
        <f t="shared" si="26"/>
        <v>#REF!</v>
      </c>
      <c r="J30" s="113" t="e">
        <f t="shared" si="26"/>
        <v>#REF!</v>
      </c>
      <c r="K30" s="113" t="e">
        <f t="shared" si="20"/>
        <v>#REF!</v>
      </c>
      <c r="L30" s="113" t="e">
        <f t="shared" ref="L30:Q30" si="27">ROUNDUP(L10*0.9,)</f>
        <v>#REF!</v>
      </c>
      <c r="M30" s="113" t="e">
        <f t="shared" si="27"/>
        <v>#REF!</v>
      </c>
      <c r="N30" s="113" t="e">
        <f t="shared" si="27"/>
        <v>#REF!</v>
      </c>
      <c r="O30" s="113" t="e">
        <f t="shared" si="27"/>
        <v>#REF!</v>
      </c>
      <c r="P30" s="113" t="e">
        <f t="shared" si="27"/>
        <v>#REF!</v>
      </c>
      <c r="Q30" s="113" t="e">
        <f t="shared" si="27"/>
        <v>#REF!</v>
      </c>
      <c r="R30" s="113" t="e">
        <f t="shared" ref="R30:T31" si="28">ROUNDUP(R10*0.9,)</f>
        <v>#REF!</v>
      </c>
      <c r="S30" s="113" t="e">
        <f t="shared" si="28"/>
        <v>#REF!</v>
      </c>
      <c r="T30" s="113" t="e">
        <f t="shared" si="28"/>
        <v>#REF!</v>
      </c>
      <c r="U30" s="113" t="e">
        <f t="shared" ref="U30:AA30" si="29">ROUNDUP(U10*0.9,)</f>
        <v>#REF!</v>
      </c>
      <c r="V30" s="113" t="e">
        <f t="shared" si="29"/>
        <v>#REF!</v>
      </c>
      <c r="W30" s="113" t="e">
        <f t="shared" si="29"/>
        <v>#REF!</v>
      </c>
      <c r="X30" s="113" t="e">
        <f t="shared" si="29"/>
        <v>#REF!</v>
      </c>
      <c r="Y30" s="113" t="e">
        <f t="shared" si="29"/>
        <v>#REF!</v>
      </c>
      <c r="Z30" s="113" t="e">
        <f t="shared" si="29"/>
        <v>#REF!</v>
      </c>
      <c r="AA30" s="113" t="e">
        <f t="shared" si="29"/>
        <v>#REF!</v>
      </c>
      <c r="AB30" s="113" t="e">
        <f t="shared" ref="AB30:AC30" si="30">ROUNDUP(AB10*0.9,)</f>
        <v>#REF!</v>
      </c>
      <c r="AC30" s="113" t="e">
        <f t="shared" si="30"/>
        <v>#REF!</v>
      </c>
      <c r="AD30" s="113" t="e">
        <f t="shared" ref="AD30:AF30" si="31">ROUNDUP(AD10*0.9,)</f>
        <v>#REF!</v>
      </c>
      <c r="AE30" s="113" t="e">
        <f t="shared" si="31"/>
        <v>#REF!</v>
      </c>
      <c r="AF30" s="113" t="e">
        <f t="shared" si="31"/>
        <v>#REF!</v>
      </c>
      <c r="AG30" s="113" t="e">
        <f t="shared" ref="AG30:AO30" si="32">ROUNDUP(AG10*0.9,)</f>
        <v>#REF!</v>
      </c>
      <c r="AH30" s="113" t="e">
        <f t="shared" si="32"/>
        <v>#REF!</v>
      </c>
      <c r="AI30" s="113" t="e">
        <f t="shared" si="32"/>
        <v>#REF!</v>
      </c>
      <c r="AJ30" s="113" t="e">
        <f t="shared" si="32"/>
        <v>#REF!</v>
      </c>
      <c r="AK30" s="113" t="e">
        <f t="shared" si="32"/>
        <v>#REF!</v>
      </c>
      <c r="AL30" s="165" t="e">
        <f t="shared" si="32"/>
        <v>#REF!</v>
      </c>
      <c r="AM30" s="165" t="e">
        <f t="shared" si="32"/>
        <v>#REF!</v>
      </c>
      <c r="AN30" s="165" t="e">
        <f t="shared" si="32"/>
        <v>#REF!</v>
      </c>
      <c r="AO30" s="165" t="e">
        <f t="shared" si="32"/>
        <v>#REF!</v>
      </c>
    </row>
    <row r="31" spans="1:41" x14ac:dyDescent="0.2">
      <c r="A31" s="87">
        <v>2</v>
      </c>
      <c r="B31" s="113" t="e">
        <f t="shared" ref="B31:J31" si="33">B11*0.87</f>
        <v>#REF!</v>
      </c>
      <c r="C31" s="113" t="e">
        <f t="shared" si="33"/>
        <v>#REF!</v>
      </c>
      <c r="D31" s="113" t="e">
        <f t="shared" si="33"/>
        <v>#REF!</v>
      </c>
      <c r="E31" s="113" t="e">
        <f t="shared" si="33"/>
        <v>#REF!</v>
      </c>
      <c r="F31" s="113" t="e">
        <f t="shared" si="33"/>
        <v>#REF!</v>
      </c>
      <c r="G31" s="113" t="e">
        <f t="shared" si="33"/>
        <v>#REF!</v>
      </c>
      <c r="H31" s="113" t="e">
        <f t="shared" si="33"/>
        <v>#REF!</v>
      </c>
      <c r="I31" s="113" t="e">
        <f t="shared" si="33"/>
        <v>#REF!</v>
      </c>
      <c r="J31" s="113" t="e">
        <f t="shared" si="33"/>
        <v>#REF!</v>
      </c>
      <c r="K31" s="113" t="e">
        <f t="shared" si="20"/>
        <v>#REF!</v>
      </c>
      <c r="L31" s="113" t="e">
        <f t="shared" ref="L31:Q31" si="34">ROUNDUP(L11*0.9,)</f>
        <v>#REF!</v>
      </c>
      <c r="M31" s="113" t="e">
        <f t="shared" si="34"/>
        <v>#REF!</v>
      </c>
      <c r="N31" s="113" t="e">
        <f t="shared" si="34"/>
        <v>#REF!</v>
      </c>
      <c r="O31" s="113" t="e">
        <f t="shared" si="34"/>
        <v>#REF!</v>
      </c>
      <c r="P31" s="113" t="e">
        <f t="shared" si="34"/>
        <v>#REF!</v>
      </c>
      <c r="Q31" s="113" t="e">
        <f t="shared" si="34"/>
        <v>#REF!</v>
      </c>
      <c r="R31" s="113" t="e">
        <f t="shared" si="28"/>
        <v>#REF!</v>
      </c>
      <c r="S31" s="113" t="e">
        <f t="shared" si="28"/>
        <v>#REF!</v>
      </c>
      <c r="T31" s="113" t="e">
        <f t="shared" si="28"/>
        <v>#REF!</v>
      </c>
      <c r="U31" s="113" t="e">
        <f t="shared" ref="U31:AA31" si="35">ROUNDUP(U11*0.9,)</f>
        <v>#REF!</v>
      </c>
      <c r="V31" s="113" t="e">
        <f t="shared" si="35"/>
        <v>#REF!</v>
      </c>
      <c r="W31" s="113" t="e">
        <f t="shared" si="35"/>
        <v>#REF!</v>
      </c>
      <c r="X31" s="113" t="e">
        <f t="shared" si="35"/>
        <v>#REF!</v>
      </c>
      <c r="Y31" s="113" t="e">
        <f t="shared" si="35"/>
        <v>#REF!</v>
      </c>
      <c r="Z31" s="113" t="e">
        <f t="shared" si="35"/>
        <v>#REF!</v>
      </c>
      <c r="AA31" s="113" t="e">
        <f t="shared" si="35"/>
        <v>#REF!</v>
      </c>
      <c r="AB31" s="113" t="e">
        <f t="shared" ref="AB31:AC31" si="36">ROUNDUP(AB11*0.9,)</f>
        <v>#REF!</v>
      </c>
      <c r="AC31" s="113" t="e">
        <f t="shared" si="36"/>
        <v>#REF!</v>
      </c>
      <c r="AD31" s="113" t="e">
        <f t="shared" ref="AD31:AF31" si="37">ROUNDUP(AD11*0.9,)</f>
        <v>#REF!</v>
      </c>
      <c r="AE31" s="113" t="e">
        <f t="shared" si="37"/>
        <v>#REF!</v>
      </c>
      <c r="AF31" s="113" t="e">
        <f t="shared" si="37"/>
        <v>#REF!</v>
      </c>
      <c r="AG31" s="113" t="e">
        <f t="shared" ref="AG31:AO31" si="38">ROUNDUP(AG11*0.9,)</f>
        <v>#REF!</v>
      </c>
      <c r="AH31" s="113" t="e">
        <f t="shared" si="38"/>
        <v>#REF!</v>
      </c>
      <c r="AI31" s="113" t="e">
        <f t="shared" si="38"/>
        <v>#REF!</v>
      </c>
      <c r="AJ31" s="113" t="e">
        <f t="shared" si="38"/>
        <v>#REF!</v>
      </c>
      <c r="AK31" s="113" t="e">
        <f t="shared" si="38"/>
        <v>#REF!</v>
      </c>
      <c r="AL31" s="165" t="e">
        <f t="shared" si="38"/>
        <v>#REF!</v>
      </c>
      <c r="AM31" s="165" t="e">
        <f t="shared" si="38"/>
        <v>#REF!</v>
      </c>
      <c r="AN31" s="165" t="e">
        <f t="shared" si="38"/>
        <v>#REF!</v>
      </c>
      <c r="AO31" s="165" t="e">
        <f t="shared" si="38"/>
        <v>#REF!</v>
      </c>
    </row>
    <row r="32" spans="1:41" x14ac:dyDescent="0.2">
      <c r="A32" s="86" t="s">
        <v>134</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65"/>
      <c r="AM32" s="165"/>
      <c r="AN32" s="165"/>
      <c r="AO32" s="165"/>
    </row>
    <row r="33" spans="1:41" x14ac:dyDescent="0.2">
      <c r="A33" s="88">
        <v>1</v>
      </c>
      <c r="B33" s="113" t="e">
        <f t="shared" ref="B33:J33" si="39">B13*0.87</f>
        <v>#REF!</v>
      </c>
      <c r="C33" s="113" t="e">
        <f t="shared" si="39"/>
        <v>#REF!</v>
      </c>
      <c r="D33" s="113" t="e">
        <f t="shared" si="39"/>
        <v>#REF!</v>
      </c>
      <c r="E33" s="113" t="e">
        <f t="shared" si="39"/>
        <v>#REF!</v>
      </c>
      <c r="F33" s="113" t="e">
        <f t="shared" si="39"/>
        <v>#REF!</v>
      </c>
      <c r="G33" s="113" t="e">
        <f t="shared" si="39"/>
        <v>#REF!</v>
      </c>
      <c r="H33" s="113" t="e">
        <f t="shared" si="39"/>
        <v>#REF!</v>
      </c>
      <c r="I33" s="113" t="e">
        <f t="shared" si="39"/>
        <v>#REF!</v>
      </c>
      <c r="J33" s="113" t="e">
        <f t="shared" si="39"/>
        <v>#REF!</v>
      </c>
      <c r="K33" s="113" t="e">
        <f t="shared" si="20"/>
        <v>#REF!</v>
      </c>
      <c r="L33" s="113" t="e">
        <f t="shared" ref="L33:Q33" si="40">ROUNDUP(L13*0.9,)</f>
        <v>#REF!</v>
      </c>
      <c r="M33" s="113" t="e">
        <f t="shared" si="40"/>
        <v>#REF!</v>
      </c>
      <c r="N33" s="113" t="e">
        <f t="shared" si="40"/>
        <v>#REF!</v>
      </c>
      <c r="O33" s="113" t="e">
        <f t="shared" si="40"/>
        <v>#REF!</v>
      </c>
      <c r="P33" s="113" t="e">
        <f t="shared" si="40"/>
        <v>#REF!</v>
      </c>
      <c r="Q33" s="113" t="e">
        <f t="shared" si="40"/>
        <v>#REF!</v>
      </c>
      <c r="R33" s="113" t="e">
        <f t="shared" ref="R33:T34" si="41">ROUNDUP(R13*0.9,)</f>
        <v>#REF!</v>
      </c>
      <c r="S33" s="113" t="e">
        <f t="shared" si="41"/>
        <v>#REF!</v>
      </c>
      <c r="T33" s="113" t="e">
        <f t="shared" si="41"/>
        <v>#REF!</v>
      </c>
      <c r="U33" s="113" t="e">
        <f t="shared" ref="U33:AA33" si="42">ROUNDUP(U13*0.9,)</f>
        <v>#REF!</v>
      </c>
      <c r="V33" s="113" t="e">
        <f t="shared" si="42"/>
        <v>#REF!</v>
      </c>
      <c r="W33" s="113" t="e">
        <f t="shared" si="42"/>
        <v>#REF!</v>
      </c>
      <c r="X33" s="113" t="e">
        <f t="shared" si="42"/>
        <v>#REF!</v>
      </c>
      <c r="Y33" s="113" t="e">
        <f t="shared" si="42"/>
        <v>#REF!</v>
      </c>
      <c r="Z33" s="113" t="e">
        <f t="shared" si="42"/>
        <v>#REF!</v>
      </c>
      <c r="AA33" s="113" t="e">
        <f t="shared" si="42"/>
        <v>#REF!</v>
      </c>
      <c r="AB33" s="113" t="e">
        <f t="shared" ref="AB33:AC33" si="43">ROUNDUP(AB13*0.9,)</f>
        <v>#REF!</v>
      </c>
      <c r="AC33" s="113" t="e">
        <f t="shared" si="43"/>
        <v>#REF!</v>
      </c>
      <c r="AD33" s="113" t="e">
        <f t="shared" ref="AD33:AF33" si="44">ROUNDUP(AD13*0.9,)</f>
        <v>#REF!</v>
      </c>
      <c r="AE33" s="113" t="e">
        <f t="shared" si="44"/>
        <v>#REF!</v>
      </c>
      <c r="AF33" s="113" t="e">
        <f t="shared" si="44"/>
        <v>#REF!</v>
      </c>
      <c r="AG33" s="113" t="e">
        <f t="shared" ref="AG33:AO33" si="45">ROUNDUP(AG13*0.9,)</f>
        <v>#REF!</v>
      </c>
      <c r="AH33" s="113" t="e">
        <f t="shared" si="45"/>
        <v>#REF!</v>
      </c>
      <c r="AI33" s="113" t="e">
        <f t="shared" si="45"/>
        <v>#REF!</v>
      </c>
      <c r="AJ33" s="113" t="e">
        <f t="shared" si="45"/>
        <v>#REF!</v>
      </c>
      <c r="AK33" s="113" t="e">
        <f t="shared" si="45"/>
        <v>#REF!</v>
      </c>
      <c r="AL33" s="165" t="e">
        <f t="shared" si="45"/>
        <v>#REF!</v>
      </c>
      <c r="AM33" s="165" t="e">
        <f t="shared" si="45"/>
        <v>#REF!</v>
      </c>
      <c r="AN33" s="165" t="e">
        <f t="shared" si="45"/>
        <v>#REF!</v>
      </c>
      <c r="AO33" s="165" t="e">
        <f t="shared" si="45"/>
        <v>#REF!</v>
      </c>
    </row>
    <row r="34" spans="1:41" x14ac:dyDescent="0.2">
      <c r="A34" s="88">
        <v>2</v>
      </c>
      <c r="B34" s="113" t="e">
        <f t="shared" ref="B34:J34" si="46">B14*0.87</f>
        <v>#REF!</v>
      </c>
      <c r="C34" s="113" t="e">
        <f t="shared" si="46"/>
        <v>#REF!</v>
      </c>
      <c r="D34" s="113" t="e">
        <f t="shared" si="46"/>
        <v>#REF!</v>
      </c>
      <c r="E34" s="113" t="e">
        <f t="shared" si="46"/>
        <v>#REF!</v>
      </c>
      <c r="F34" s="113" t="e">
        <f t="shared" si="46"/>
        <v>#REF!</v>
      </c>
      <c r="G34" s="113" t="e">
        <f t="shared" si="46"/>
        <v>#REF!</v>
      </c>
      <c r="H34" s="113" t="e">
        <f t="shared" si="46"/>
        <v>#REF!</v>
      </c>
      <c r="I34" s="113" t="e">
        <f t="shared" si="46"/>
        <v>#REF!</v>
      </c>
      <c r="J34" s="113" t="e">
        <f t="shared" si="46"/>
        <v>#REF!</v>
      </c>
      <c r="K34" s="113" t="e">
        <f t="shared" si="20"/>
        <v>#REF!</v>
      </c>
      <c r="L34" s="113" t="e">
        <f t="shared" ref="L34:Q34" si="47">ROUNDUP(L14*0.9,)</f>
        <v>#REF!</v>
      </c>
      <c r="M34" s="113" t="e">
        <f t="shared" si="47"/>
        <v>#REF!</v>
      </c>
      <c r="N34" s="113" t="e">
        <f t="shared" si="47"/>
        <v>#REF!</v>
      </c>
      <c r="O34" s="113" t="e">
        <f t="shared" si="47"/>
        <v>#REF!</v>
      </c>
      <c r="P34" s="113" t="e">
        <f t="shared" si="47"/>
        <v>#REF!</v>
      </c>
      <c r="Q34" s="113" t="e">
        <f t="shared" si="47"/>
        <v>#REF!</v>
      </c>
      <c r="R34" s="113" t="e">
        <f t="shared" si="41"/>
        <v>#REF!</v>
      </c>
      <c r="S34" s="113" t="e">
        <f t="shared" si="41"/>
        <v>#REF!</v>
      </c>
      <c r="T34" s="113" t="e">
        <f t="shared" si="41"/>
        <v>#REF!</v>
      </c>
      <c r="U34" s="113" t="e">
        <f t="shared" ref="U34:AA34" si="48">ROUNDUP(U14*0.9,)</f>
        <v>#REF!</v>
      </c>
      <c r="V34" s="113" t="e">
        <f t="shared" si="48"/>
        <v>#REF!</v>
      </c>
      <c r="W34" s="113" t="e">
        <f t="shared" si="48"/>
        <v>#REF!</v>
      </c>
      <c r="X34" s="113" t="e">
        <f t="shared" si="48"/>
        <v>#REF!</v>
      </c>
      <c r="Y34" s="113" t="e">
        <f t="shared" si="48"/>
        <v>#REF!</v>
      </c>
      <c r="Z34" s="113" t="e">
        <f t="shared" si="48"/>
        <v>#REF!</v>
      </c>
      <c r="AA34" s="113" t="e">
        <f t="shared" si="48"/>
        <v>#REF!</v>
      </c>
      <c r="AB34" s="113" t="e">
        <f t="shared" ref="AB34:AC34" si="49">ROUNDUP(AB14*0.9,)</f>
        <v>#REF!</v>
      </c>
      <c r="AC34" s="113" t="e">
        <f t="shared" si="49"/>
        <v>#REF!</v>
      </c>
      <c r="AD34" s="113" t="e">
        <f t="shared" ref="AD34:AF34" si="50">ROUNDUP(AD14*0.9,)</f>
        <v>#REF!</v>
      </c>
      <c r="AE34" s="113" t="e">
        <f t="shared" si="50"/>
        <v>#REF!</v>
      </c>
      <c r="AF34" s="113" t="e">
        <f t="shared" si="50"/>
        <v>#REF!</v>
      </c>
      <c r="AG34" s="113" t="e">
        <f t="shared" ref="AG34:AO34" si="51">ROUNDUP(AG14*0.9,)</f>
        <v>#REF!</v>
      </c>
      <c r="AH34" s="113" t="e">
        <f t="shared" si="51"/>
        <v>#REF!</v>
      </c>
      <c r="AI34" s="113" t="e">
        <f t="shared" si="51"/>
        <v>#REF!</v>
      </c>
      <c r="AJ34" s="113" t="e">
        <f t="shared" si="51"/>
        <v>#REF!</v>
      </c>
      <c r="AK34" s="113" t="e">
        <f t="shared" si="51"/>
        <v>#REF!</v>
      </c>
      <c r="AL34" s="165" t="e">
        <f t="shared" si="51"/>
        <v>#REF!</v>
      </c>
      <c r="AM34" s="165" t="e">
        <f t="shared" si="51"/>
        <v>#REF!</v>
      </c>
      <c r="AN34" s="165" t="e">
        <f t="shared" si="51"/>
        <v>#REF!</v>
      </c>
      <c r="AO34" s="165" t="e">
        <f t="shared" si="51"/>
        <v>#REF!</v>
      </c>
    </row>
    <row r="35" spans="1:41" x14ac:dyDescent="0.2">
      <c r="A35" s="86" t="s">
        <v>136</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66"/>
      <c r="AM35" s="166"/>
      <c r="AN35" s="166"/>
      <c r="AO35" s="166"/>
    </row>
    <row r="36" spans="1:41" x14ac:dyDescent="0.2">
      <c r="A36" s="88">
        <v>1</v>
      </c>
      <c r="B36" s="113" t="e">
        <f t="shared" ref="B36:J36" si="52">B16*0.87</f>
        <v>#REF!</v>
      </c>
      <c r="C36" s="113" t="e">
        <f t="shared" si="52"/>
        <v>#REF!</v>
      </c>
      <c r="D36" s="113" t="e">
        <f t="shared" si="52"/>
        <v>#REF!</v>
      </c>
      <c r="E36" s="113" t="e">
        <f t="shared" si="52"/>
        <v>#REF!</v>
      </c>
      <c r="F36" s="113" t="e">
        <f t="shared" si="52"/>
        <v>#REF!</v>
      </c>
      <c r="G36" s="113" t="e">
        <f t="shared" si="52"/>
        <v>#REF!</v>
      </c>
      <c r="H36" s="113" t="e">
        <f t="shared" si="52"/>
        <v>#REF!</v>
      </c>
      <c r="I36" s="113" t="e">
        <f t="shared" si="52"/>
        <v>#REF!</v>
      </c>
      <c r="J36" s="113" t="e">
        <f t="shared" si="52"/>
        <v>#REF!</v>
      </c>
      <c r="K36" s="113" t="e">
        <f t="shared" si="20"/>
        <v>#REF!</v>
      </c>
      <c r="L36" s="113" t="e">
        <f t="shared" ref="L36:Q36" si="53">ROUNDUP(L16*0.9,)</f>
        <v>#REF!</v>
      </c>
      <c r="M36" s="113" t="e">
        <f t="shared" si="53"/>
        <v>#REF!</v>
      </c>
      <c r="N36" s="113" t="e">
        <f t="shared" si="53"/>
        <v>#REF!</v>
      </c>
      <c r="O36" s="113" t="e">
        <f t="shared" si="53"/>
        <v>#REF!</v>
      </c>
      <c r="P36" s="113" t="e">
        <f t="shared" si="53"/>
        <v>#REF!</v>
      </c>
      <c r="Q36" s="113" t="e">
        <f t="shared" si="53"/>
        <v>#REF!</v>
      </c>
      <c r="R36" s="113" t="e">
        <f t="shared" ref="R36:T37" si="54">ROUNDUP(R16*0.9,)</f>
        <v>#REF!</v>
      </c>
      <c r="S36" s="113" t="e">
        <f t="shared" si="54"/>
        <v>#REF!</v>
      </c>
      <c r="T36" s="113" t="e">
        <f t="shared" si="54"/>
        <v>#REF!</v>
      </c>
      <c r="U36" s="113" t="e">
        <f t="shared" ref="U36:AA36" si="55">ROUNDUP(U16*0.9,)</f>
        <v>#REF!</v>
      </c>
      <c r="V36" s="113" t="e">
        <f t="shared" si="55"/>
        <v>#REF!</v>
      </c>
      <c r="W36" s="113" t="e">
        <f t="shared" si="55"/>
        <v>#REF!</v>
      </c>
      <c r="X36" s="113" t="e">
        <f t="shared" si="55"/>
        <v>#REF!</v>
      </c>
      <c r="Y36" s="113" t="e">
        <f t="shared" si="55"/>
        <v>#REF!</v>
      </c>
      <c r="Z36" s="113" t="e">
        <f t="shared" si="55"/>
        <v>#REF!</v>
      </c>
      <c r="AA36" s="113" t="e">
        <f t="shared" si="55"/>
        <v>#REF!</v>
      </c>
      <c r="AB36" s="113" t="e">
        <f t="shared" ref="AB36:AC36" si="56">ROUNDUP(AB16*0.9,)</f>
        <v>#REF!</v>
      </c>
      <c r="AC36" s="113" t="e">
        <f t="shared" si="56"/>
        <v>#REF!</v>
      </c>
      <c r="AD36" s="113" t="e">
        <f t="shared" ref="AD36:AF36" si="57">ROUNDUP(AD16*0.9,)</f>
        <v>#REF!</v>
      </c>
      <c r="AE36" s="113" t="e">
        <f t="shared" si="57"/>
        <v>#REF!</v>
      </c>
      <c r="AF36" s="113" t="e">
        <f t="shared" si="57"/>
        <v>#REF!</v>
      </c>
      <c r="AG36" s="113" t="e">
        <f t="shared" ref="AG36:AO36" si="58">ROUNDUP(AG16*0.9,)</f>
        <v>#REF!</v>
      </c>
      <c r="AH36" s="113" t="e">
        <f t="shared" si="58"/>
        <v>#REF!</v>
      </c>
      <c r="AI36" s="113" t="e">
        <f t="shared" si="58"/>
        <v>#REF!</v>
      </c>
      <c r="AJ36" s="113" t="e">
        <f t="shared" si="58"/>
        <v>#REF!</v>
      </c>
      <c r="AK36" s="113" t="e">
        <f t="shared" si="58"/>
        <v>#REF!</v>
      </c>
      <c r="AL36" s="165" t="e">
        <f t="shared" si="58"/>
        <v>#REF!</v>
      </c>
      <c r="AM36" s="165" t="e">
        <f t="shared" si="58"/>
        <v>#REF!</v>
      </c>
      <c r="AN36" s="165" t="e">
        <f t="shared" si="58"/>
        <v>#REF!</v>
      </c>
      <c r="AO36" s="165" t="e">
        <f t="shared" si="58"/>
        <v>#REF!</v>
      </c>
    </row>
    <row r="37" spans="1:41" x14ac:dyDescent="0.2">
      <c r="A37" s="88">
        <v>2</v>
      </c>
      <c r="B37" s="113" t="e">
        <f t="shared" ref="B37:J37" si="59">B17*0.87</f>
        <v>#REF!</v>
      </c>
      <c r="C37" s="113" t="e">
        <f t="shared" si="59"/>
        <v>#REF!</v>
      </c>
      <c r="D37" s="113" t="e">
        <f t="shared" si="59"/>
        <v>#REF!</v>
      </c>
      <c r="E37" s="113" t="e">
        <f t="shared" si="59"/>
        <v>#REF!</v>
      </c>
      <c r="F37" s="113" t="e">
        <f t="shared" si="59"/>
        <v>#REF!</v>
      </c>
      <c r="G37" s="113" t="e">
        <f t="shared" si="59"/>
        <v>#REF!</v>
      </c>
      <c r="H37" s="113" t="e">
        <f t="shared" si="59"/>
        <v>#REF!</v>
      </c>
      <c r="I37" s="113" t="e">
        <f t="shared" si="59"/>
        <v>#REF!</v>
      </c>
      <c r="J37" s="113" t="e">
        <f t="shared" si="59"/>
        <v>#REF!</v>
      </c>
      <c r="K37" s="113" t="e">
        <f t="shared" si="20"/>
        <v>#REF!</v>
      </c>
      <c r="L37" s="113" t="e">
        <f t="shared" ref="L37:Q37" si="60">ROUNDUP(L17*0.9,)</f>
        <v>#REF!</v>
      </c>
      <c r="M37" s="113" t="e">
        <f t="shared" si="60"/>
        <v>#REF!</v>
      </c>
      <c r="N37" s="113" t="e">
        <f t="shared" si="60"/>
        <v>#REF!</v>
      </c>
      <c r="O37" s="113" t="e">
        <f t="shared" si="60"/>
        <v>#REF!</v>
      </c>
      <c r="P37" s="113" t="e">
        <f t="shared" si="60"/>
        <v>#REF!</v>
      </c>
      <c r="Q37" s="113" t="e">
        <f t="shared" si="60"/>
        <v>#REF!</v>
      </c>
      <c r="R37" s="113" t="e">
        <f t="shared" si="54"/>
        <v>#REF!</v>
      </c>
      <c r="S37" s="113" t="e">
        <f t="shared" si="54"/>
        <v>#REF!</v>
      </c>
      <c r="T37" s="113" t="e">
        <f t="shared" si="54"/>
        <v>#REF!</v>
      </c>
      <c r="U37" s="113" t="e">
        <f t="shared" ref="U37:AA37" si="61">ROUNDUP(U17*0.9,)</f>
        <v>#REF!</v>
      </c>
      <c r="V37" s="113" t="e">
        <f t="shared" si="61"/>
        <v>#REF!</v>
      </c>
      <c r="W37" s="113" t="e">
        <f t="shared" si="61"/>
        <v>#REF!</v>
      </c>
      <c r="X37" s="113" t="e">
        <f t="shared" si="61"/>
        <v>#REF!</v>
      </c>
      <c r="Y37" s="113" t="e">
        <f t="shared" si="61"/>
        <v>#REF!</v>
      </c>
      <c r="Z37" s="113" t="e">
        <f t="shared" si="61"/>
        <v>#REF!</v>
      </c>
      <c r="AA37" s="113" t="e">
        <f t="shared" si="61"/>
        <v>#REF!</v>
      </c>
      <c r="AB37" s="113" t="e">
        <f t="shared" ref="AB37:AC37" si="62">ROUNDUP(AB17*0.9,)</f>
        <v>#REF!</v>
      </c>
      <c r="AC37" s="113" t="e">
        <f t="shared" si="62"/>
        <v>#REF!</v>
      </c>
      <c r="AD37" s="113" t="e">
        <f t="shared" ref="AD37:AF37" si="63">ROUNDUP(AD17*0.9,)</f>
        <v>#REF!</v>
      </c>
      <c r="AE37" s="113" t="e">
        <f t="shared" si="63"/>
        <v>#REF!</v>
      </c>
      <c r="AF37" s="113" t="e">
        <f t="shared" si="63"/>
        <v>#REF!</v>
      </c>
      <c r="AG37" s="113" t="e">
        <f t="shared" ref="AG37:AO37" si="64">ROUNDUP(AG17*0.9,)</f>
        <v>#REF!</v>
      </c>
      <c r="AH37" s="113" t="e">
        <f t="shared" si="64"/>
        <v>#REF!</v>
      </c>
      <c r="AI37" s="113" t="e">
        <f t="shared" si="64"/>
        <v>#REF!</v>
      </c>
      <c r="AJ37" s="113" t="e">
        <f t="shared" si="64"/>
        <v>#REF!</v>
      </c>
      <c r="AK37" s="113" t="e">
        <f t="shared" si="64"/>
        <v>#REF!</v>
      </c>
      <c r="AL37" s="165" t="e">
        <f t="shared" si="64"/>
        <v>#REF!</v>
      </c>
      <c r="AM37" s="165" t="e">
        <f t="shared" si="64"/>
        <v>#REF!</v>
      </c>
      <c r="AN37" s="165" t="e">
        <f t="shared" si="64"/>
        <v>#REF!</v>
      </c>
      <c r="AO37" s="165" t="e">
        <f t="shared" si="64"/>
        <v>#REF!</v>
      </c>
    </row>
    <row r="38" spans="1:41" x14ac:dyDescent="0.2">
      <c r="A38" s="86" t="s">
        <v>138</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67"/>
      <c r="AM38" s="167"/>
      <c r="AN38" s="167"/>
      <c r="AO38" s="167"/>
    </row>
    <row r="39" spans="1:41" x14ac:dyDescent="0.2">
      <c r="A39" s="87" t="s">
        <v>78</v>
      </c>
      <c r="B39" s="113" t="e">
        <f t="shared" ref="B39:J39" si="65">B19*0.87</f>
        <v>#REF!</v>
      </c>
      <c r="C39" s="113" t="e">
        <f t="shared" si="65"/>
        <v>#REF!</v>
      </c>
      <c r="D39" s="113" t="e">
        <f t="shared" si="65"/>
        <v>#REF!</v>
      </c>
      <c r="E39" s="113" t="e">
        <f t="shared" si="65"/>
        <v>#REF!</v>
      </c>
      <c r="F39" s="113" t="e">
        <f t="shared" si="65"/>
        <v>#REF!</v>
      </c>
      <c r="G39" s="113" t="e">
        <f t="shared" si="65"/>
        <v>#REF!</v>
      </c>
      <c r="H39" s="113" t="e">
        <f t="shared" si="65"/>
        <v>#REF!</v>
      </c>
      <c r="I39" s="113" t="e">
        <f t="shared" si="65"/>
        <v>#REF!</v>
      </c>
      <c r="J39" s="113" t="e">
        <f t="shared" si="65"/>
        <v>#REF!</v>
      </c>
      <c r="K39" s="113" t="e">
        <f t="shared" si="20"/>
        <v>#REF!</v>
      </c>
      <c r="L39" s="113" t="e">
        <f t="shared" ref="L39:Q39" si="66">ROUNDUP(L19*0.9,)</f>
        <v>#REF!</v>
      </c>
      <c r="M39" s="113" t="e">
        <f t="shared" si="66"/>
        <v>#REF!</v>
      </c>
      <c r="N39" s="113" t="e">
        <f t="shared" si="66"/>
        <v>#REF!</v>
      </c>
      <c r="O39" s="113" t="e">
        <f t="shared" si="66"/>
        <v>#REF!</v>
      </c>
      <c r="P39" s="113" t="e">
        <f t="shared" si="66"/>
        <v>#REF!</v>
      </c>
      <c r="Q39" s="113" t="e">
        <f t="shared" si="66"/>
        <v>#REF!</v>
      </c>
      <c r="R39" s="113" t="e">
        <f>ROUNDUP(R19*0.9,)</f>
        <v>#REF!</v>
      </c>
      <c r="S39" s="113" t="e">
        <f>ROUNDUP(S19*0.9,)</f>
        <v>#REF!</v>
      </c>
      <c r="T39" s="113" t="e">
        <f>ROUNDUP(T19*0.9,)</f>
        <v>#REF!</v>
      </c>
      <c r="U39" s="113" t="e">
        <f t="shared" ref="U39:AA39" si="67">ROUNDUP(U19*0.9,)</f>
        <v>#REF!</v>
      </c>
      <c r="V39" s="113" t="e">
        <f t="shared" si="67"/>
        <v>#REF!</v>
      </c>
      <c r="W39" s="113" t="e">
        <f t="shared" si="67"/>
        <v>#REF!</v>
      </c>
      <c r="X39" s="113" t="e">
        <f t="shared" si="67"/>
        <v>#REF!</v>
      </c>
      <c r="Y39" s="113" t="e">
        <f t="shared" si="67"/>
        <v>#REF!</v>
      </c>
      <c r="Z39" s="113" t="e">
        <f t="shared" si="67"/>
        <v>#REF!</v>
      </c>
      <c r="AA39" s="113" t="e">
        <f t="shared" si="67"/>
        <v>#REF!</v>
      </c>
      <c r="AB39" s="113" t="e">
        <f t="shared" ref="AB39:AC39" si="68">ROUNDUP(AB19*0.9,)</f>
        <v>#REF!</v>
      </c>
      <c r="AC39" s="113" t="e">
        <f t="shared" si="68"/>
        <v>#REF!</v>
      </c>
      <c r="AD39" s="113" t="e">
        <f t="shared" ref="AD39:AF39" si="69">ROUNDUP(AD19*0.9,)</f>
        <v>#REF!</v>
      </c>
      <c r="AE39" s="113" t="e">
        <f t="shared" si="69"/>
        <v>#REF!</v>
      </c>
      <c r="AF39" s="113" t="e">
        <f t="shared" si="69"/>
        <v>#REF!</v>
      </c>
      <c r="AG39" s="113" t="e">
        <f t="shared" ref="AG39:AO39" si="70">ROUNDUP(AG19*0.9,)</f>
        <v>#REF!</v>
      </c>
      <c r="AH39" s="113" t="e">
        <f t="shared" si="70"/>
        <v>#REF!</v>
      </c>
      <c r="AI39" s="113" t="e">
        <f t="shared" si="70"/>
        <v>#REF!</v>
      </c>
      <c r="AJ39" s="113" t="e">
        <f t="shared" si="70"/>
        <v>#REF!</v>
      </c>
      <c r="AK39" s="113" t="e">
        <f t="shared" si="70"/>
        <v>#REF!</v>
      </c>
      <c r="AL39" s="165" t="e">
        <f t="shared" si="70"/>
        <v>#REF!</v>
      </c>
      <c r="AM39" s="165" t="e">
        <f t="shared" si="70"/>
        <v>#REF!</v>
      </c>
      <c r="AN39" s="165" t="e">
        <f t="shared" si="70"/>
        <v>#REF!</v>
      </c>
      <c r="AO39" s="165" t="e">
        <f t="shared" si="70"/>
        <v>#REF!</v>
      </c>
    </row>
    <row r="40" spans="1:41" x14ac:dyDescent="0.2">
      <c r="A40" s="86" t="s">
        <v>137</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66"/>
      <c r="AM40" s="166"/>
      <c r="AN40" s="166"/>
      <c r="AO40" s="166"/>
    </row>
    <row r="41" spans="1:41" x14ac:dyDescent="0.2">
      <c r="A41" s="87" t="s">
        <v>67</v>
      </c>
      <c r="B41" s="113" t="e">
        <f t="shared" ref="B41:J41" si="71">B21*0.87</f>
        <v>#REF!</v>
      </c>
      <c r="C41" s="113" t="e">
        <f t="shared" si="71"/>
        <v>#REF!</v>
      </c>
      <c r="D41" s="113" t="e">
        <f t="shared" si="71"/>
        <v>#REF!</v>
      </c>
      <c r="E41" s="113" t="e">
        <f t="shared" si="71"/>
        <v>#REF!</v>
      </c>
      <c r="F41" s="113" t="e">
        <f t="shared" si="71"/>
        <v>#REF!</v>
      </c>
      <c r="G41" s="113" t="e">
        <f t="shared" si="71"/>
        <v>#REF!</v>
      </c>
      <c r="H41" s="113" t="e">
        <f t="shared" si="71"/>
        <v>#REF!</v>
      </c>
      <c r="I41" s="113" t="e">
        <f t="shared" si="71"/>
        <v>#REF!</v>
      </c>
      <c r="J41" s="113" t="e">
        <f t="shared" si="71"/>
        <v>#REF!</v>
      </c>
      <c r="K41" s="113" t="e">
        <f t="shared" si="20"/>
        <v>#REF!</v>
      </c>
      <c r="L41" s="113" t="e">
        <f t="shared" ref="L41:Q41" si="72">ROUNDUP(L21*0.9,)</f>
        <v>#REF!</v>
      </c>
      <c r="M41" s="113" t="e">
        <f t="shared" si="72"/>
        <v>#REF!</v>
      </c>
      <c r="N41" s="113" t="e">
        <f t="shared" si="72"/>
        <v>#REF!</v>
      </c>
      <c r="O41" s="113" t="e">
        <f t="shared" si="72"/>
        <v>#REF!</v>
      </c>
      <c r="P41" s="113" t="e">
        <f t="shared" si="72"/>
        <v>#REF!</v>
      </c>
      <c r="Q41" s="113" t="e">
        <f t="shared" si="72"/>
        <v>#REF!</v>
      </c>
      <c r="R41" s="113" t="e">
        <f>ROUNDUP(R21*0.9,)</f>
        <v>#REF!</v>
      </c>
      <c r="S41" s="113" t="e">
        <f>ROUNDUP(S21*0.9,)</f>
        <v>#REF!</v>
      </c>
      <c r="T41" s="113" t="e">
        <f>ROUNDUP(T21*0.9,)</f>
        <v>#REF!</v>
      </c>
      <c r="U41" s="113" t="e">
        <f t="shared" ref="U41:AA41" si="73">ROUNDUP(U21*0.9,)</f>
        <v>#REF!</v>
      </c>
      <c r="V41" s="113" t="e">
        <f t="shared" si="73"/>
        <v>#REF!</v>
      </c>
      <c r="W41" s="113" t="e">
        <f t="shared" si="73"/>
        <v>#REF!</v>
      </c>
      <c r="X41" s="113" t="e">
        <f t="shared" si="73"/>
        <v>#REF!</v>
      </c>
      <c r="Y41" s="113" t="e">
        <f t="shared" si="73"/>
        <v>#REF!</v>
      </c>
      <c r="Z41" s="113" t="e">
        <f t="shared" si="73"/>
        <v>#REF!</v>
      </c>
      <c r="AA41" s="113" t="e">
        <f t="shared" si="73"/>
        <v>#REF!</v>
      </c>
      <c r="AB41" s="113" t="e">
        <f t="shared" ref="AB41:AC41" si="74">ROUNDUP(AB21*0.9,)</f>
        <v>#REF!</v>
      </c>
      <c r="AC41" s="113" t="e">
        <f t="shared" si="74"/>
        <v>#REF!</v>
      </c>
      <c r="AD41" s="113" t="e">
        <f t="shared" ref="AD41:AF41" si="75">ROUNDUP(AD21*0.9,)</f>
        <v>#REF!</v>
      </c>
      <c r="AE41" s="113" t="e">
        <f t="shared" si="75"/>
        <v>#REF!</v>
      </c>
      <c r="AF41" s="113" t="e">
        <f t="shared" si="75"/>
        <v>#REF!</v>
      </c>
      <c r="AG41" s="113" t="e">
        <f t="shared" ref="AG41:AO41" si="76">ROUNDUP(AG21*0.9,)</f>
        <v>#REF!</v>
      </c>
      <c r="AH41" s="113" t="e">
        <f t="shared" si="76"/>
        <v>#REF!</v>
      </c>
      <c r="AI41" s="113" t="e">
        <f t="shared" si="76"/>
        <v>#REF!</v>
      </c>
      <c r="AJ41" s="113" t="e">
        <f t="shared" si="76"/>
        <v>#REF!</v>
      </c>
      <c r="AK41" s="113" t="e">
        <f t="shared" si="76"/>
        <v>#REF!</v>
      </c>
      <c r="AL41" s="165" t="e">
        <f t="shared" si="76"/>
        <v>#REF!</v>
      </c>
      <c r="AM41" s="165" t="e">
        <f t="shared" si="76"/>
        <v>#REF!</v>
      </c>
      <c r="AN41" s="168" t="e">
        <f t="shared" si="76"/>
        <v>#REF!</v>
      </c>
      <c r="AO41" s="165" t="e">
        <f t="shared" si="76"/>
        <v>#REF!</v>
      </c>
    </row>
    <row r="42" spans="1:41" ht="10.35" customHeight="1" thickBot="1" x14ac:dyDescent="0.25">
      <c r="A42" s="77"/>
      <c r="S42" s="114"/>
      <c r="T42" s="114"/>
      <c r="U42" s="114"/>
      <c r="V42" s="114"/>
      <c r="W42" s="114"/>
      <c r="X42" s="114"/>
      <c r="Y42" s="114"/>
      <c r="Z42" s="114"/>
      <c r="AA42" s="114"/>
      <c r="AB42" s="114"/>
      <c r="AC42" s="114"/>
      <c r="AD42" s="114"/>
      <c r="AE42" s="114"/>
      <c r="AF42" s="114"/>
      <c r="AG42" s="114"/>
    </row>
    <row r="43" spans="1:41" ht="12.75" thickBot="1" x14ac:dyDescent="0.25">
      <c r="A43" s="149" t="s">
        <v>127</v>
      </c>
    </row>
    <row r="44" spans="1:41" x14ac:dyDescent="0.2">
      <c r="A44" s="81" t="s">
        <v>128</v>
      </c>
    </row>
    <row r="45" spans="1:41" x14ac:dyDescent="0.2">
      <c r="A45" s="81" t="s">
        <v>129</v>
      </c>
    </row>
    <row r="46" spans="1:41" ht="12" customHeight="1" x14ac:dyDescent="0.2">
      <c r="A46" s="97" t="s">
        <v>130</v>
      </c>
    </row>
    <row r="47" spans="1:41" x14ac:dyDescent="0.2">
      <c r="A47" s="81" t="s">
        <v>131</v>
      </c>
    </row>
    <row r="48" spans="1:41" ht="11.45" customHeight="1" thickBot="1" x14ac:dyDescent="0.25">
      <c r="A48" s="77"/>
    </row>
    <row r="49" spans="1:1" ht="12.75" thickBot="1" x14ac:dyDescent="0.25">
      <c r="A49" s="149" t="s">
        <v>139</v>
      </c>
    </row>
    <row r="50" spans="1:1" x14ac:dyDescent="0.2">
      <c r="A50" s="150" t="s">
        <v>160</v>
      </c>
    </row>
    <row r="51" spans="1:1" ht="12.75" thickBot="1" x14ac:dyDescent="0.25">
      <c r="A51" s="20"/>
    </row>
    <row r="52" spans="1:1" ht="12.75" thickBot="1" x14ac:dyDescent="0.25">
      <c r="A52" s="151" t="s">
        <v>132</v>
      </c>
    </row>
    <row r="53" spans="1:1" ht="48" x14ac:dyDescent="0.2">
      <c r="A53" s="124" t="s">
        <v>161</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5"/>
  <dimension ref="A1:AO53"/>
  <sheetViews>
    <sheetView topLeftCell="A13" zoomScaleNormal="100" workbookViewId="0">
      <pane xSplit="10" topLeftCell="U1" activePane="topRight" state="frozen"/>
      <selection pane="topRight" activeCell="AO41" sqref="AO41"/>
    </sheetView>
  </sheetViews>
  <sheetFormatPr defaultColWidth="9" defaultRowHeight="12" x14ac:dyDescent="0.2"/>
  <cols>
    <col min="1" max="1" width="80.5703125" style="65" customWidth="1"/>
    <col min="2" max="40" width="0" style="65" hidden="1" customWidth="1"/>
    <col min="41" max="16384" width="9" style="65"/>
  </cols>
  <sheetData>
    <row r="1" spans="1:41" ht="11.45" customHeight="1" x14ac:dyDescent="0.2">
      <c r="A1" s="83" t="s">
        <v>133</v>
      </c>
    </row>
    <row r="2" spans="1:41" ht="11.45" customHeight="1" x14ac:dyDescent="0.2">
      <c r="A2" s="125" t="s">
        <v>140</v>
      </c>
    </row>
    <row r="3" spans="1:41" ht="11.45" customHeight="1" x14ac:dyDescent="0.2">
      <c r="A3" s="125"/>
    </row>
    <row r="4" spans="1:41" ht="11.45" customHeight="1" x14ac:dyDescent="0.2">
      <c r="A4" s="125" t="s">
        <v>125</v>
      </c>
      <c r="K4" s="79" t="e">
        <f>'C завтраками| Bed and breakfast'!#REF!</f>
        <v>#REF!</v>
      </c>
      <c r="L4" s="79" t="e">
        <f>'C завтраками| Bed and breakfast'!#REF!</f>
        <v>#REF!</v>
      </c>
      <c r="M4" s="112" t="e">
        <f>'C завтраками| Bed and breakfast'!#REF!</f>
        <v>#REF!</v>
      </c>
      <c r="N4" s="112" t="e">
        <f>'C завтраками| Bed and breakfast'!#REF!</f>
        <v>#REF!</v>
      </c>
      <c r="O4" s="112" t="e">
        <f>'C завтраками| Bed and breakfast'!#REF!</f>
        <v>#REF!</v>
      </c>
      <c r="P4" s="112" t="e">
        <f>'C завтраками| Bed and breakfast'!#REF!</f>
        <v>#REF!</v>
      </c>
      <c r="Q4" s="112" t="e">
        <f>'C завтраками| Bed and breakfast'!#REF!</f>
        <v>#REF!</v>
      </c>
      <c r="R4" s="112" t="e">
        <f>'C завтраками| Bed and breakfast'!#REF!</f>
        <v>#REF!</v>
      </c>
      <c r="S4" s="112" t="e">
        <f>'C завтраками| Bed and breakfast'!#REF!</f>
        <v>#REF!</v>
      </c>
      <c r="T4" s="112" t="e">
        <f>'C завтраками| Bed and breakfast'!#REF!</f>
        <v>#REF!</v>
      </c>
      <c r="U4" s="112" t="e">
        <f>'C завтраками| Bed and breakfast'!#REF!</f>
        <v>#REF!</v>
      </c>
      <c r="V4" s="112" t="e">
        <f>'C завтраками| Bed and breakfast'!#REF!</f>
        <v>#REF!</v>
      </c>
      <c r="W4" s="112" t="e">
        <f>'C завтраками| Bed and breakfast'!#REF!</f>
        <v>#REF!</v>
      </c>
      <c r="X4" s="112" t="e">
        <f>'C завтраками| Bed and breakfast'!#REF!</f>
        <v>#REF!</v>
      </c>
      <c r="Y4" s="112" t="e">
        <f>'C завтраками| Bed and breakfast'!#REF!</f>
        <v>#REF!</v>
      </c>
      <c r="Z4" s="112" t="e">
        <f>'C завтраками| Bed and breakfast'!#REF!</f>
        <v>#REF!</v>
      </c>
      <c r="AA4" s="112" t="e">
        <f>'C завтраками| Bed and breakfast'!#REF!</f>
        <v>#REF!</v>
      </c>
      <c r="AB4" s="112" t="e">
        <f>'C завтраками| Bed and breakfast'!#REF!</f>
        <v>#REF!</v>
      </c>
      <c r="AC4" s="156" t="e">
        <f>'C завтраками| Bed and breakfast'!#REF!</f>
        <v>#REF!</v>
      </c>
      <c r="AD4" s="156" t="e">
        <f>'C завтраками| Bed and breakfast'!#REF!</f>
        <v>#REF!</v>
      </c>
      <c r="AE4" s="156" t="e">
        <f>'C завтраками| Bed and breakfast'!#REF!</f>
        <v>#REF!</v>
      </c>
      <c r="AF4" s="156" t="e">
        <f>'C завтраками| Bed and breakfast'!#REF!</f>
        <v>#REF!</v>
      </c>
      <c r="AG4" s="156" t="e">
        <f>'C завтраками| Bed and breakfast'!#REF!</f>
        <v>#REF!</v>
      </c>
      <c r="AH4" s="156" t="e">
        <f>'C завтраками| Bed and breakfast'!#REF!</f>
        <v>#REF!</v>
      </c>
      <c r="AI4" s="156" t="e">
        <f>'C завтраками| Bed and breakfast'!#REF!</f>
        <v>#REF!</v>
      </c>
      <c r="AJ4" s="156" t="e">
        <f>'C завтраками| Bed and breakfast'!#REF!</f>
        <v>#REF!</v>
      </c>
      <c r="AK4" s="156" t="e">
        <f>'C завтраками| Bed and breakfast'!#REF!</f>
        <v>#REF!</v>
      </c>
      <c r="AL4" s="156" t="e">
        <f>'C завтраками| Bed and breakfast'!#REF!</f>
        <v>#REF!</v>
      </c>
      <c r="AM4" s="156" t="e">
        <f>'C завтраками| Bed and breakfast'!#REF!</f>
        <v>#REF!</v>
      </c>
      <c r="AN4" s="156" t="e">
        <f>'C завтраками| Bed and breakfast'!#REF!</f>
        <v>#REF!</v>
      </c>
      <c r="AO4" s="156" t="e">
        <f>'C завтраками| Bed and breakfast'!#REF!</f>
        <v>#REF!</v>
      </c>
    </row>
    <row r="5" spans="1:41" s="34" customFormat="1" ht="21.6" customHeight="1" x14ac:dyDescent="0.2">
      <c r="A5" s="67" t="s">
        <v>124</v>
      </c>
      <c r="B5" s="112" t="e">
        <f>'C завтраками| Bed and breakfast'!#REF!</f>
        <v>#REF!</v>
      </c>
      <c r="C5" s="112" t="e">
        <f>'C завтраками| Bed and breakfast'!#REF!</f>
        <v>#REF!</v>
      </c>
      <c r="D5" s="112" t="e">
        <f>'C завтраками| Bed and breakfast'!#REF!</f>
        <v>#REF!</v>
      </c>
      <c r="E5" s="112" t="e">
        <f>'C завтраками| Bed and breakfast'!#REF!</f>
        <v>#REF!</v>
      </c>
      <c r="F5" s="112" t="e">
        <f>'C завтраками| Bed and breakfast'!#REF!</f>
        <v>#REF!</v>
      </c>
      <c r="G5" s="112" t="e">
        <f>'C завтраками| Bed and breakfast'!#REF!</f>
        <v>#REF!</v>
      </c>
      <c r="H5" s="112" t="e">
        <f>'C завтраками| Bed and breakfast'!#REF!</f>
        <v>#REF!</v>
      </c>
      <c r="I5" s="112" t="e">
        <f>'C завтраками| Bed and breakfast'!#REF!</f>
        <v>#REF!</v>
      </c>
      <c r="J5" s="112" t="e">
        <f>'C завтраками| Bed and breakfast'!#REF!</f>
        <v>#REF!</v>
      </c>
      <c r="K5" s="79" t="e">
        <f>'C завтраками| Bed and breakfast'!#REF!</f>
        <v>#REF!</v>
      </c>
      <c r="L5" s="79" t="e">
        <f>'C завтраками| Bed and breakfast'!#REF!</f>
        <v>#REF!</v>
      </c>
      <c r="M5" s="112" t="e">
        <f>'C завтраками| Bed and breakfast'!#REF!</f>
        <v>#REF!</v>
      </c>
      <c r="N5" s="112" t="e">
        <f>'C завтраками| Bed and breakfast'!#REF!</f>
        <v>#REF!</v>
      </c>
      <c r="O5" s="112" t="e">
        <f>'C завтраками| Bed and breakfast'!#REF!</f>
        <v>#REF!</v>
      </c>
      <c r="P5" s="112" t="e">
        <f>'C завтраками| Bed and breakfast'!#REF!</f>
        <v>#REF!</v>
      </c>
      <c r="Q5" s="112" t="e">
        <f>'C завтраками| Bed and breakfast'!#REF!</f>
        <v>#REF!</v>
      </c>
      <c r="R5" s="112" t="e">
        <f>'C завтраками| Bed and breakfast'!#REF!</f>
        <v>#REF!</v>
      </c>
      <c r="S5" s="112" t="e">
        <f>'C завтраками| Bed and breakfast'!#REF!</f>
        <v>#REF!</v>
      </c>
      <c r="T5" s="112" t="e">
        <f>'C завтраками| Bed and breakfast'!#REF!</f>
        <v>#REF!</v>
      </c>
      <c r="U5" s="112" t="e">
        <f>'C завтраками| Bed and breakfast'!#REF!</f>
        <v>#REF!</v>
      </c>
      <c r="V5" s="112" t="e">
        <f>'C завтраками| Bed and breakfast'!#REF!</f>
        <v>#REF!</v>
      </c>
      <c r="W5" s="112" t="e">
        <f>'C завтраками| Bed and breakfast'!#REF!</f>
        <v>#REF!</v>
      </c>
      <c r="X5" s="112" t="e">
        <f>'C завтраками| Bed and breakfast'!#REF!</f>
        <v>#REF!</v>
      </c>
      <c r="Y5" s="112" t="e">
        <f>'C завтраками| Bed and breakfast'!#REF!</f>
        <v>#REF!</v>
      </c>
      <c r="Z5" s="112" t="e">
        <f>'C завтраками| Bed and breakfast'!#REF!</f>
        <v>#REF!</v>
      </c>
      <c r="AA5" s="112" t="e">
        <f>'C завтраками| Bed and breakfast'!#REF!</f>
        <v>#REF!</v>
      </c>
      <c r="AB5" s="112" t="e">
        <f>'C завтраками| Bed and breakfast'!#REF!</f>
        <v>#REF!</v>
      </c>
      <c r="AC5" s="156" t="e">
        <f>'C завтраками| Bed and breakfast'!#REF!</f>
        <v>#REF!</v>
      </c>
      <c r="AD5" s="156" t="e">
        <f>'C завтраками| Bed and breakfast'!#REF!</f>
        <v>#REF!</v>
      </c>
      <c r="AE5" s="156" t="e">
        <f>'C завтраками| Bed and breakfast'!#REF!</f>
        <v>#REF!</v>
      </c>
      <c r="AF5" s="156" t="e">
        <f>'C завтраками| Bed and breakfast'!#REF!</f>
        <v>#REF!</v>
      </c>
      <c r="AG5" s="156" t="e">
        <f>'C завтраками| Bed and breakfast'!#REF!</f>
        <v>#REF!</v>
      </c>
      <c r="AH5" s="156" t="e">
        <f>'C завтраками| Bed and breakfast'!#REF!</f>
        <v>#REF!</v>
      </c>
      <c r="AI5" s="156" t="e">
        <f>'C завтраками| Bed and breakfast'!#REF!</f>
        <v>#REF!</v>
      </c>
      <c r="AJ5" s="156" t="e">
        <f>'C завтраками| Bed and breakfast'!#REF!</f>
        <v>#REF!</v>
      </c>
      <c r="AK5" s="156" t="e">
        <f>'C завтраками| Bed and breakfast'!#REF!</f>
        <v>#REF!</v>
      </c>
      <c r="AL5" s="156" t="e">
        <f>'C завтраками| Bed and breakfast'!#REF!</f>
        <v>#REF!</v>
      </c>
      <c r="AM5" s="156" t="e">
        <f>'C завтраками| Bed and breakfast'!#REF!</f>
        <v>#REF!</v>
      </c>
      <c r="AN5" s="156" t="e">
        <f>'C завтраками| Bed and breakfast'!#REF!</f>
        <v>#REF!</v>
      </c>
      <c r="AO5" s="156" t="e">
        <f>'C завтраками| Bed and breakfast'!#REF!</f>
        <v>#REF!</v>
      </c>
    </row>
    <row r="6" spans="1:41" x14ac:dyDescent="0.2">
      <c r="A6" s="73" t="s">
        <v>144</v>
      </c>
    </row>
    <row r="7" spans="1:41" x14ac:dyDescent="0.2">
      <c r="A7" s="74">
        <v>1</v>
      </c>
      <c r="B7" s="113" t="e">
        <f>'C завтраками| Bed and breakfast'!#REF!*0.85</f>
        <v>#REF!</v>
      </c>
      <c r="C7" s="113" t="e">
        <f>'C завтраками| Bed and breakfast'!#REF!*0.85</f>
        <v>#REF!</v>
      </c>
      <c r="D7" s="113" t="e">
        <f>'C завтраками| Bed and breakfast'!#REF!*0.85</f>
        <v>#REF!</v>
      </c>
      <c r="E7" s="113" t="e">
        <f>'C завтраками| Bed and breakfast'!#REF!*0.85</f>
        <v>#REF!</v>
      </c>
      <c r="F7" s="113" t="e">
        <f>'C завтраками| Bed and breakfast'!#REF!*0.85</f>
        <v>#REF!</v>
      </c>
      <c r="G7" s="113" t="e">
        <f>'C завтраками| Bed and breakfast'!#REF!*0.85</f>
        <v>#REF!</v>
      </c>
      <c r="H7" s="113" t="e">
        <f>'C завтраками| Bed and breakfast'!#REF!*0.85</f>
        <v>#REF!</v>
      </c>
      <c r="I7" s="113" t="e">
        <f>'C завтраками| Bed and breakfast'!#REF!*0.85</f>
        <v>#REF!</v>
      </c>
      <c r="J7" s="113" t="e">
        <f>'C завтраками| Bed and breakfast'!#REF!*0.85</f>
        <v>#REF!</v>
      </c>
      <c r="K7" s="113" t="e">
        <f>'C завтраками| Bed and breakfast'!#REF!*0.85</f>
        <v>#REF!</v>
      </c>
      <c r="L7" s="113" t="e">
        <f>'C завтраками| Bed and breakfast'!#REF!*0.85</f>
        <v>#REF!</v>
      </c>
      <c r="M7" s="113" t="e">
        <f>'C завтраками| Bed and breakfast'!#REF!*0.85</f>
        <v>#REF!</v>
      </c>
      <c r="N7" s="113" t="e">
        <f>'C завтраками| Bed and breakfast'!#REF!*0.85</f>
        <v>#REF!</v>
      </c>
      <c r="O7" s="113" t="e">
        <f>'C завтраками| Bed and breakfast'!#REF!*0.85</f>
        <v>#REF!</v>
      </c>
      <c r="P7" s="113" t="e">
        <f>'C завтраками| Bed and breakfast'!#REF!*0.85</f>
        <v>#REF!</v>
      </c>
      <c r="Q7" s="113" t="e">
        <f>'C завтраками| Bed and breakfast'!#REF!*0.85</f>
        <v>#REF!</v>
      </c>
      <c r="R7" s="113" t="e">
        <f>'C завтраками| Bed and breakfast'!#REF!*0.85</f>
        <v>#REF!</v>
      </c>
      <c r="S7" s="113" t="e">
        <f>'C завтраками| Bed and breakfast'!#REF!*0.85</f>
        <v>#REF!</v>
      </c>
      <c r="T7" s="113" t="e">
        <f>'C завтраками| Bed and breakfast'!#REF!*0.85</f>
        <v>#REF!</v>
      </c>
      <c r="U7" s="113" t="e">
        <f>'C завтраками| Bed and breakfast'!#REF!*0.85</f>
        <v>#REF!</v>
      </c>
      <c r="V7" s="113" t="e">
        <f>'C завтраками| Bed and breakfast'!#REF!*0.85</f>
        <v>#REF!</v>
      </c>
      <c r="W7" s="113" t="e">
        <f>'C завтраками| Bed and breakfast'!#REF!*0.85</f>
        <v>#REF!</v>
      </c>
      <c r="X7" s="113" t="e">
        <f>'C завтраками| Bed and breakfast'!#REF!*0.85</f>
        <v>#REF!</v>
      </c>
      <c r="Y7" s="113" t="e">
        <f>'C завтраками| Bed and breakfast'!#REF!*0.85</f>
        <v>#REF!</v>
      </c>
      <c r="Z7" s="113" t="e">
        <f>'C завтраками| Bed and breakfast'!#REF!*0.85</f>
        <v>#REF!</v>
      </c>
      <c r="AA7" s="113" t="e">
        <f>'C завтраками| Bed and breakfast'!#REF!*0.85</f>
        <v>#REF!</v>
      </c>
      <c r="AB7" s="113" t="e">
        <f>'C завтраками| Bed and breakfast'!#REF!*0.85</f>
        <v>#REF!</v>
      </c>
      <c r="AC7" s="113" t="e">
        <f>'C завтраками| Bed and breakfast'!#REF!*0.85</f>
        <v>#REF!</v>
      </c>
      <c r="AD7" s="113" t="e">
        <f>'C завтраками| Bed and breakfast'!#REF!*0.85</f>
        <v>#REF!</v>
      </c>
      <c r="AE7" s="113" t="e">
        <f>'C завтраками| Bed and breakfast'!#REF!*0.85</f>
        <v>#REF!</v>
      </c>
      <c r="AF7" s="113" t="e">
        <f>'C завтраками| Bed and breakfast'!#REF!*0.85</f>
        <v>#REF!</v>
      </c>
      <c r="AG7" s="113" t="e">
        <f>'C завтраками| Bed and breakfast'!#REF!*0.85</f>
        <v>#REF!</v>
      </c>
      <c r="AH7" s="113" t="e">
        <f>'C завтраками| Bed and breakfast'!#REF!*0.85</f>
        <v>#REF!</v>
      </c>
      <c r="AI7" s="113" t="e">
        <f>'C завтраками| Bed and breakfast'!#REF!*0.85</f>
        <v>#REF!</v>
      </c>
      <c r="AJ7" s="113" t="e">
        <f>'C завтраками| Bed and breakfast'!#REF!*0.85</f>
        <v>#REF!</v>
      </c>
      <c r="AK7" s="113" t="e">
        <f>'C завтраками| Bed and breakfast'!#REF!*0.85</f>
        <v>#REF!</v>
      </c>
      <c r="AL7" s="113" t="e">
        <f>'C завтраками| Bed and breakfast'!#REF!*0.85</f>
        <v>#REF!</v>
      </c>
      <c r="AM7" s="113" t="e">
        <f>'C завтраками| Bed and breakfast'!#REF!*0.85</f>
        <v>#REF!</v>
      </c>
      <c r="AN7" s="113" t="e">
        <f>'C завтраками| Bed and breakfast'!#REF!*0.85</f>
        <v>#REF!</v>
      </c>
      <c r="AO7" s="113" t="e">
        <f>'C завтраками| Bed and breakfast'!#REF!*0.85</f>
        <v>#REF!</v>
      </c>
    </row>
    <row r="8" spans="1:41" x14ac:dyDescent="0.2">
      <c r="A8" s="74">
        <v>2</v>
      </c>
      <c r="B8" s="113" t="e">
        <f>'C завтраками| Bed and breakfast'!#REF!*0.85</f>
        <v>#REF!</v>
      </c>
      <c r="C8" s="113" t="e">
        <f>'C завтраками| Bed and breakfast'!#REF!*0.85</f>
        <v>#REF!</v>
      </c>
      <c r="D8" s="113" t="e">
        <f>'C завтраками| Bed and breakfast'!#REF!*0.85</f>
        <v>#REF!</v>
      </c>
      <c r="E8" s="113" t="e">
        <f>'C завтраками| Bed and breakfast'!#REF!*0.85</f>
        <v>#REF!</v>
      </c>
      <c r="F8" s="113" t="e">
        <f>'C завтраками| Bed and breakfast'!#REF!*0.85</f>
        <v>#REF!</v>
      </c>
      <c r="G8" s="113" t="e">
        <f>'C завтраками| Bed and breakfast'!#REF!*0.85</f>
        <v>#REF!</v>
      </c>
      <c r="H8" s="113" t="e">
        <f>'C завтраками| Bed and breakfast'!#REF!*0.85</f>
        <v>#REF!</v>
      </c>
      <c r="I8" s="113" t="e">
        <f>'C завтраками| Bed and breakfast'!#REF!*0.85</f>
        <v>#REF!</v>
      </c>
      <c r="J8" s="113" t="e">
        <f>'C завтраками| Bed and breakfast'!#REF!*0.85</f>
        <v>#REF!</v>
      </c>
      <c r="K8" s="113" t="e">
        <f>'C завтраками| Bed and breakfast'!#REF!*0.85</f>
        <v>#REF!</v>
      </c>
      <c r="L8" s="113" t="e">
        <f>'C завтраками| Bed and breakfast'!#REF!*0.85</f>
        <v>#REF!</v>
      </c>
      <c r="M8" s="113" t="e">
        <f>'C завтраками| Bed and breakfast'!#REF!*0.85</f>
        <v>#REF!</v>
      </c>
      <c r="N8" s="113" t="e">
        <f>'C завтраками| Bed and breakfast'!#REF!*0.85</f>
        <v>#REF!</v>
      </c>
      <c r="O8" s="113" t="e">
        <f>'C завтраками| Bed and breakfast'!#REF!*0.85</f>
        <v>#REF!</v>
      </c>
      <c r="P8" s="113" t="e">
        <f>'C завтраками| Bed and breakfast'!#REF!*0.85</f>
        <v>#REF!</v>
      </c>
      <c r="Q8" s="113" t="e">
        <f>'C завтраками| Bed and breakfast'!#REF!*0.85</f>
        <v>#REF!</v>
      </c>
      <c r="R8" s="113" t="e">
        <f>'C завтраками| Bed and breakfast'!#REF!*0.85</f>
        <v>#REF!</v>
      </c>
      <c r="S8" s="113" t="e">
        <f>'C завтраками| Bed and breakfast'!#REF!*0.85</f>
        <v>#REF!</v>
      </c>
      <c r="T8" s="113" t="e">
        <f>'C завтраками| Bed and breakfast'!#REF!*0.85</f>
        <v>#REF!</v>
      </c>
      <c r="U8" s="113" t="e">
        <f>'C завтраками| Bed and breakfast'!#REF!*0.85</f>
        <v>#REF!</v>
      </c>
      <c r="V8" s="113" t="e">
        <f>'C завтраками| Bed and breakfast'!#REF!*0.85</f>
        <v>#REF!</v>
      </c>
      <c r="W8" s="113" t="e">
        <f>'C завтраками| Bed and breakfast'!#REF!*0.85</f>
        <v>#REF!</v>
      </c>
      <c r="X8" s="113" t="e">
        <f>'C завтраками| Bed and breakfast'!#REF!*0.85</f>
        <v>#REF!</v>
      </c>
      <c r="Y8" s="113" t="e">
        <f>'C завтраками| Bed and breakfast'!#REF!*0.85</f>
        <v>#REF!</v>
      </c>
      <c r="Z8" s="113" t="e">
        <f>'C завтраками| Bed and breakfast'!#REF!*0.85</f>
        <v>#REF!</v>
      </c>
      <c r="AA8" s="113" t="e">
        <f>'C завтраками| Bed and breakfast'!#REF!*0.85</f>
        <v>#REF!</v>
      </c>
      <c r="AB8" s="113" t="e">
        <f>'C завтраками| Bed and breakfast'!#REF!*0.85</f>
        <v>#REF!</v>
      </c>
      <c r="AC8" s="113" t="e">
        <f>'C завтраками| Bed and breakfast'!#REF!*0.85</f>
        <v>#REF!</v>
      </c>
      <c r="AD8" s="113" t="e">
        <f>'C завтраками| Bed and breakfast'!#REF!*0.85</f>
        <v>#REF!</v>
      </c>
      <c r="AE8" s="113" t="e">
        <f>'C завтраками| Bed and breakfast'!#REF!*0.85</f>
        <v>#REF!</v>
      </c>
      <c r="AF8" s="113" t="e">
        <f>'C завтраками| Bed and breakfast'!#REF!*0.85</f>
        <v>#REF!</v>
      </c>
      <c r="AG8" s="113" t="e">
        <f>'C завтраками| Bed and breakfast'!#REF!*0.85</f>
        <v>#REF!</v>
      </c>
      <c r="AH8" s="113" t="e">
        <f>'C завтраками| Bed and breakfast'!#REF!*0.85</f>
        <v>#REF!</v>
      </c>
      <c r="AI8" s="113" t="e">
        <f>'C завтраками| Bed and breakfast'!#REF!*0.85</f>
        <v>#REF!</v>
      </c>
      <c r="AJ8" s="113" t="e">
        <f>'C завтраками| Bed and breakfast'!#REF!*0.85</f>
        <v>#REF!</v>
      </c>
      <c r="AK8" s="113" t="e">
        <f>'C завтраками| Bed and breakfast'!#REF!*0.85</f>
        <v>#REF!</v>
      </c>
      <c r="AL8" s="113" t="e">
        <f>'C завтраками| Bed and breakfast'!#REF!*0.85</f>
        <v>#REF!</v>
      </c>
      <c r="AM8" s="113" t="e">
        <f>'C завтраками| Bed and breakfast'!#REF!*0.85</f>
        <v>#REF!</v>
      </c>
      <c r="AN8" s="113" t="e">
        <f>'C завтраками| Bed and breakfast'!#REF!*0.85</f>
        <v>#REF!</v>
      </c>
      <c r="AO8" s="113" t="e">
        <f>'C завтраками| Bed and breakfast'!#REF!*0.85</f>
        <v>#REF!</v>
      </c>
    </row>
    <row r="9" spans="1:41"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row>
    <row r="10" spans="1:41" x14ac:dyDescent="0.2">
      <c r="A10" s="74">
        <v>1</v>
      </c>
      <c r="B10" s="113" t="e">
        <f>'C завтраками| Bed and breakfast'!#REF!*0.85</f>
        <v>#REF!</v>
      </c>
      <c r="C10" s="113" t="e">
        <f>'C завтраками| Bed and breakfast'!#REF!*0.85</f>
        <v>#REF!</v>
      </c>
      <c r="D10" s="113" t="e">
        <f>'C завтраками| Bed and breakfast'!#REF!*0.85</f>
        <v>#REF!</v>
      </c>
      <c r="E10" s="113" t="e">
        <f>'C завтраками| Bed and breakfast'!#REF!*0.85</f>
        <v>#REF!</v>
      </c>
      <c r="F10" s="113" t="e">
        <f>'C завтраками| Bed and breakfast'!#REF!*0.85</f>
        <v>#REF!</v>
      </c>
      <c r="G10" s="113" t="e">
        <f>'C завтраками| Bed and breakfast'!#REF!*0.85</f>
        <v>#REF!</v>
      </c>
      <c r="H10" s="113" t="e">
        <f>'C завтраками| Bed and breakfast'!#REF!*0.85</f>
        <v>#REF!</v>
      </c>
      <c r="I10" s="113" t="e">
        <f>'C завтраками| Bed and breakfast'!#REF!*0.85</f>
        <v>#REF!</v>
      </c>
      <c r="J10" s="113" t="e">
        <f>'C завтраками| Bed and breakfast'!#REF!*0.85</f>
        <v>#REF!</v>
      </c>
      <c r="K10" s="113" t="e">
        <f>'C завтраками| Bed and breakfast'!#REF!*0.85</f>
        <v>#REF!</v>
      </c>
      <c r="L10" s="113" t="e">
        <f>'C завтраками| Bed and breakfast'!#REF!*0.85</f>
        <v>#REF!</v>
      </c>
      <c r="M10" s="113" t="e">
        <f>'C завтраками| Bed and breakfast'!#REF!*0.85</f>
        <v>#REF!</v>
      </c>
      <c r="N10" s="113" t="e">
        <f>'C завтраками| Bed and breakfast'!#REF!*0.85</f>
        <v>#REF!</v>
      </c>
      <c r="O10" s="113" t="e">
        <f>'C завтраками| Bed and breakfast'!#REF!*0.85</f>
        <v>#REF!</v>
      </c>
      <c r="P10" s="113" t="e">
        <f>'C завтраками| Bed and breakfast'!#REF!*0.85</f>
        <v>#REF!</v>
      </c>
      <c r="Q10" s="113" t="e">
        <f>'C завтраками| Bed and breakfast'!#REF!*0.85</f>
        <v>#REF!</v>
      </c>
      <c r="R10" s="113" t="e">
        <f>'C завтраками| Bed and breakfast'!#REF!*0.85</f>
        <v>#REF!</v>
      </c>
      <c r="S10" s="113" t="e">
        <f>'C завтраками| Bed and breakfast'!#REF!*0.85</f>
        <v>#REF!</v>
      </c>
      <c r="T10" s="113" t="e">
        <f>'C завтраками| Bed and breakfast'!#REF!*0.85</f>
        <v>#REF!</v>
      </c>
      <c r="U10" s="113" t="e">
        <f>'C завтраками| Bed and breakfast'!#REF!*0.85</f>
        <v>#REF!</v>
      </c>
      <c r="V10" s="113" t="e">
        <f>'C завтраками| Bed and breakfast'!#REF!*0.85</f>
        <v>#REF!</v>
      </c>
      <c r="W10" s="113" t="e">
        <f>'C завтраками| Bed and breakfast'!#REF!*0.85</f>
        <v>#REF!</v>
      </c>
      <c r="X10" s="113" t="e">
        <f>'C завтраками| Bed and breakfast'!#REF!*0.85</f>
        <v>#REF!</v>
      </c>
      <c r="Y10" s="113" t="e">
        <f>'C завтраками| Bed and breakfast'!#REF!*0.85</f>
        <v>#REF!</v>
      </c>
      <c r="Z10" s="113" t="e">
        <f>'C завтраками| Bed and breakfast'!#REF!*0.85</f>
        <v>#REF!</v>
      </c>
      <c r="AA10" s="113" t="e">
        <f>'C завтраками| Bed and breakfast'!#REF!*0.85</f>
        <v>#REF!</v>
      </c>
      <c r="AB10" s="113" t="e">
        <f>'C завтраками| Bed and breakfast'!#REF!*0.85</f>
        <v>#REF!</v>
      </c>
      <c r="AC10" s="113" t="e">
        <f>'C завтраками| Bed and breakfast'!#REF!*0.85</f>
        <v>#REF!</v>
      </c>
      <c r="AD10" s="113" t="e">
        <f>'C завтраками| Bed and breakfast'!#REF!*0.85</f>
        <v>#REF!</v>
      </c>
      <c r="AE10" s="113" t="e">
        <f>'C завтраками| Bed and breakfast'!#REF!*0.85</f>
        <v>#REF!</v>
      </c>
      <c r="AF10" s="113" t="e">
        <f>'C завтраками| Bed and breakfast'!#REF!*0.85</f>
        <v>#REF!</v>
      </c>
      <c r="AG10" s="113" t="e">
        <f>'C завтраками| Bed and breakfast'!#REF!*0.85</f>
        <v>#REF!</v>
      </c>
      <c r="AH10" s="113" t="e">
        <f>'C завтраками| Bed and breakfast'!#REF!*0.85</f>
        <v>#REF!</v>
      </c>
      <c r="AI10" s="113" t="e">
        <f>'C завтраками| Bed and breakfast'!#REF!*0.85</f>
        <v>#REF!</v>
      </c>
      <c r="AJ10" s="113" t="e">
        <f>'C завтраками| Bed and breakfast'!#REF!*0.85</f>
        <v>#REF!</v>
      </c>
      <c r="AK10" s="113" t="e">
        <f>'C завтраками| Bed and breakfast'!#REF!*0.85</f>
        <v>#REF!</v>
      </c>
      <c r="AL10" s="113" t="e">
        <f>'C завтраками| Bed and breakfast'!#REF!*0.85</f>
        <v>#REF!</v>
      </c>
      <c r="AM10" s="113" t="e">
        <f>'C завтраками| Bed and breakfast'!#REF!*0.85</f>
        <v>#REF!</v>
      </c>
      <c r="AN10" s="113" t="e">
        <f>'C завтраками| Bed and breakfast'!#REF!*0.85</f>
        <v>#REF!</v>
      </c>
      <c r="AO10" s="113" t="e">
        <f>'C завтраками| Bed and breakfast'!#REF!*0.85</f>
        <v>#REF!</v>
      </c>
    </row>
    <row r="11" spans="1:41" x14ac:dyDescent="0.2">
      <c r="A11" s="74">
        <v>2</v>
      </c>
      <c r="B11" s="113" t="e">
        <f>'C завтраками| Bed and breakfast'!#REF!*0.85</f>
        <v>#REF!</v>
      </c>
      <c r="C11" s="113" t="e">
        <f>'C завтраками| Bed and breakfast'!#REF!*0.85</f>
        <v>#REF!</v>
      </c>
      <c r="D11" s="113" t="e">
        <f>'C завтраками| Bed and breakfast'!#REF!*0.85</f>
        <v>#REF!</v>
      </c>
      <c r="E11" s="113" t="e">
        <f>'C завтраками| Bed and breakfast'!#REF!*0.85</f>
        <v>#REF!</v>
      </c>
      <c r="F11" s="113" t="e">
        <f>'C завтраками| Bed and breakfast'!#REF!*0.85</f>
        <v>#REF!</v>
      </c>
      <c r="G11" s="113" t="e">
        <f>'C завтраками| Bed and breakfast'!#REF!*0.85</f>
        <v>#REF!</v>
      </c>
      <c r="H11" s="113" t="e">
        <f>'C завтраками| Bed and breakfast'!#REF!*0.85</f>
        <v>#REF!</v>
      </c>
      <c r="I11" s="113" t="e">
        <f>'C завтраками| Bed and breakfast'!#REF!*0.85</f>
        <v>#REF!</v>
      </c>
      <c r="J11" s="113" t="e">
        <f>'C завтраками| Bed and breakfast'!#REF!*0.85</f>
        <v>#REF!</v>
      </c>
      <c r="K11" s="113" t="e">
        <f>'C завтраками| Bed and breakfast'!#REF!*0.85</f>
        <v>#REF!</v>
      </c>
      <c r="L11" s="113" t="e">
        <f>'C завтраками| Bed and breakfast'!#REF!*0.85</f>
        <v>#REF!</v>
      </c>
      <c r="M11" s="113" t="e">
        <f>'C завтраками| Bed and breakfast'!#REF!*0.85</f>
        <v>#REF!</v>
      </c>
      <c r="N11" s="113" t="e">
        <f>'C завтраками| Bed and breakfast'!#REF!*0.85</f>
        <v>#REF!</v>
      </c>
      <c r="O11" s="113" t="e">
        <f>'C завтраками| Bed and breakfast'!#REF!*0.85</f>
        <v>#REF!</v>
      </c>
      <c r="P11" s="113" t="e">
        <f>'C завтраками| Bed and breakfast'!#REF!*0.85</f>
        <v>#REF!</v>
      </c>
      <c r="Q11" s="113" t="e">
        <f>'C завтраками| Bed and breakfast'!#REF!*0.85</f>
        <v>#REF!</v>
      </c>
      <c r="R11" s="113" t="e">
        <f>'C завтраками| Bed and breakfast'!#REF!*0.85</f>
        <v>#REF!</v>
      </c>
      <c r="S11" s="113" t="e">
        <f>'C завтраками| Bed and breakfast'!#REF!*0.85</f>
        <v>#REF!</v>
      </c>
      <c r="T11" s="113" t="e">
        <f>'C завтраками| Bed and breakfast'!#REF!*0.85</f>
        <v>#REF!</v>
      </c>
      <c r="U11" s="113" t="e">
        <f>'C завтраками| Bed and breakfast'!#REF!*0.85</f>
        <v>#REF!</v>
      </c>
      <c r="V11" s="113" t="e">
        <f>'C завтраками| Bed and breakfast'!#REF!*0.85</f>
        <v>#REF!</v>
      </c>
      <c r="W11" s="113" t="e">
        <f>'C завтраками| Bed and breakfast'!#REF!*0.85</f>
        <v>#REF!</v>
      </c>
      <c r="X11" s="113" t="e">
        <f>'C завтраками| Bed and breakfast'!#REF!*0.85</f>
        <v>#REF!</v>
      </c>
      <c r="Y11" s="113" t="e">
        <f>'C завтраками| Bed and breakfast'!#REF!*0.85</f>
        <v>#REF!</v>
      </c>
      <c r="Z11" s="113" t="e">
        <f>'C завтраками| Bed and breakfast'!#REF!*0.85</f>
        <v>#REF!</v>
      </c>
      <c r="AA11" s="113" t="e">
        <f>'C завтраками| Bed and breakfast'!#REF!*0.85</f>
        <v>#REF!</v>
      </c>
      <c r="AB11" s="113" t="e">
        <f>'C завтраками| Bed and breakfast'!#REF!*0.85</f>
        <v>#REF!</v>
      </c>
      <c r="AC11" s="113" t="e">
        <f>'C завтраками| Bed and breakfast'!#REF!*0.85</f>
        <v>#REF!</v>
      </c>
      <c r="AD11" s="113" t="e">
        <f>'C завтраками| Bed and breakfast'!#REF!*0.85</f>
        <v>#REF!</v>
      </c>
      <c r="AE11" s="113" t="e">
        <f>'C завтраками| Bed and breakfast'!#REF!*0.85</f>
        <v>#REF!</v>
      </c>
      <c r="AF11" s="113" t="e">
        <f>'C завтраками| Bed and breakfast'!#REF!*0.85</f>
        <v>#REF!</v>
      </c>
      <c r="AG11" s="113" t="e">
        <f>'C завтраками| Bed and breakfast'!#REF!*0.85</f>
        <v>#REF!</v>
      </c>
      <c r="AH11" s="113" t="e">
        <f>'C завтраками| Bed and breakfast'!#REF!*0.85</f>
        <v>#REF!</v>
      </c>
      <c r="AI11" s="113" t="e">
        <f>'C завтраками| Bed and breakfast'!#REF!*0.85</f>
        <v>#REF!</v>
      </c>
      <c r="AJ11" s="113" t="e">
        <f>'C завтраками| Bed and breakfast'!#REF!*0.85</f>
        <v>#REF!</v>
      </c>
      <c r="AK11" s="113" t="e">
        <f>'C завтраками| Bed and breakfast'!#REF!*0.85</f>
        <v>#REF!</v>
      </c>
      <c r="AL11" s="113" t="e">
        <f>'C завтраками| Bed and breakfast'!#REF!*0.85</f>
        <v>#REF!</v>
      </c>
      <c r="AM11" s="113" t="e">
        <f>'C завтраками| Bed and breakfast'!#REF!*0.85</f>
        <v>#REF!</v>
      </c>
      <c r="AN11" s="113" t="e">
        <f>'C завтраками| Bed and breakfast'!#REF!*0.85</f>
        <v>#REF!</v>
      </c>
      <c r="AO11" s="113" t="e">
        <f>'C завтраками| Bed and breakfast'!#REF!*0.85</f>
        <v>#REF!</v>
      </c>
    </row>
    <row r="12" spans="1:41"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row>
    <row r="13" spans="1:41" x14ac:dyDescent="0.2">
      <c r="A13" s="87">
        <v>1</v>
      </c>
      <c r="B13" s="113" t="e">
        <f>'C завтраками| Bed and breakfast'!#REF!*0.85</f>
        <v>#REF!</v>
      </c>
      <c r="C13" s="113" t="e">
        <f>'C завтраками| Bed and breakfast'!#REF!*0.85</f>
        <v>#REF!</v>
      </c>
      <c r="D13" s="113" t="e">
        <f>'C завтраками| Bed and breakfast'!#REF!*0.85</f>
        <v>#REF!</v>
      </c>
      <c r="E13" s="113" t="e">
        <f>'C завтраками| Bed and breakfast'!#REF!*0.85</f>
        <v>#REF!</v>
      </c>
      <c r="F13" s="113" t="e">
        <f>'C завтраками| Bed and breakfast'!#REF!*0.85</f>
        <v>#REF!</v>
      </c>
      <c r="G13" s="113" t="e">
        <f>'C завтраками| Bed and breakfast'!#REF!*0.85</f>
        <v>#REF!</v>
      </c>
      <c r="H13" s="113" t="e">
        <f>'C завтраками| Bed and breakfast'!#REF!*0.85</f>
        <v>#REF!</v>
      </c>
      <c r="I13" s="113" t="e">
        <f>'C завтраками| Bed and breakfast'!#REF!*0.85</f>
        <v>#REF!</v>
      </c>
      <c r="J13" s="113" t="e">
        <f>'C завтраками| Bed and breakfast'!#REF!*0.85</f>
        <v>#REF!</v>
      </c>
      <c r="K13" s="113" t="e">
        <f>'C завтраками| Bed and breakfast'!#REF!*0.85</f>
        <v>#REF!</v>
      </c>
      <c r="L13" s="113" t="e">
        <f>'C завтраками| Bed and breakfast'!#REF!*0.85</f>
        <v>#REF!</v>
      </c>
      <c r="M13" s="113" t="e">
        <f>'C завтраками| Bed and breakfast'!#REF!*0.85</f>
        <v>#REF!</v>
      </c>
      <c r="N13" s="113" t="e">
        <f>'C завтраками| Bed and breakfast'!#REF!*0.85</f>
        <v>#REF!</v>
      </c>
      <c r="O13" s="113" t="e">
        <f>'C завтраками| Bed and breakfast'!#REF!*0.85</f>
        <v>#REF!</v>
      </c>
      <c r="P13" s="113" t="e">
        <f>'C завтраками| Bed and breakfast'!#REF!*0.85</f>
        <v>#REF!</v>
      </c>
      <c r="Q13" s="113" t="e">
        <f>'C завтраками| Bed and breakfast'!#REF!*0.85</f>
        <v>#REF!</v>
      </c>
      <c r="R13" s="113" t="e">
        <f>'C завтраками| Bed and breakfast'!#REF!*0.85</f>
        <v>#REF!</v>
      </c>
      <c r="S13" s="113" t="e">
        <f>'C завтраками| Bed and breakfast'!#REF!*0.85</f>
        <v>#REF!</v>
      </c>
      <c r="T13" s="113" t="e">
        <f>'C завтраками| Bed and breakfast'!#REF!*0.85</f>
        <v>#REF!</v>
      </c>
      <c r="U13" s="113" t="e">
        <f>'C завтраками| Bed and breakfast'!#REF!*0.85</f>
        <v>#REF!</v>
      </c>
      <c r="V13" s="113" t="e">
        <f>'C завтраками| Bed and breakfast'!#REF!*0.85</f>
        <v>#REF!</v>
      </c>
      <c r="W13" s="113" t="e">
        <f>'C завтраками| Bed and breakfast'!#REF!*0.85</f>
        <v>#REF!</v>
      </c>
      <c r="X13" s="113" t="e">
        <f>'C завтраками| Bed and breakfast'!#REF!*0.85</f>
        <v>#REF!</v>
      </c>
      <c r="Y13" s="113" t="e">
        <f>'C завтраками| Bed and breakfast'!#REF!*0.85</f>
        <v>#REF!</v>
      </c>
      <c r="Z13" s="113" t="e">
        <f>'C завтраками| Bed and breakfast'!#REF!*0.85</f>
        <v>#REF!</v>
      </c>
      <c r="AA13" s="113" t="e">
        <f>'C завтраками| Bed and breakfast'!#REF!*0.85</f>
        <v>#REF!</v>
      </c>
      <c r="AB13" s="113" t="e">
        <f>'C завтраками| Bed and breakfast'!#REF!*0.85</f>
        <v>#REF!</v>
      </c>
      <c r="AC13" s="113" t="e">
        <f>'C завтраками| Bed and breakfast'!#REF!*0.85</f>
        <v>#REF!</v>
      </c>
      <c r="AD13" s="113" t="e">
        <f>'C завтраками| Bed and breakfast'!#REF!*0.85</f>
        <v>#REF!</v>
      </c>
      <c r="AE13" s="113" t="e">
        <f>'C завтраками| Bed and breakfast'!#REF!*0.85</f>
        <v>#REF!</v>
      </c>
      <c r="AF13" s="113" t="e">
        <f>'C завтраками| Bed and breakfast'!#REF!*0.85</f>
        <v>#REF!</v>
      </c>
      <c r="AG13" s="113" t="e">
        <f>'C завтраками| Bed and breakfast'!#REF!*0.85</f>
        <v>#REF!</v>
      </c>
      <c r="AH13" s="113" t="e">
        <f>'C завтраками| Bed and breakfast'!#REF!*0.85</f>
        <v>#REF!</v>
      </c>
      <c r="AI13" s="113" t="e">
        <f>'C завтраками| Bed and breakfast'!#REF!*0.85</f>
        <v>#REF!</v>
      </c>
      <c r="AJ13" s="113" t="e">
        <f>'C завтраками| Bed and breakfast'!#REF!*0.85</f>
        <v>#REF!</v>
      </c>
      <c r="AK13" s="113" t="e">
        <f>'C завтраками| Bed and breakfast'!#REF!*0.85</f>
        <v>#REF!</v>
      </c>
      <c r="AL13" s="113" t="e">
        <f>'C завтраками| Bed and breakfast'!#REF!*0.85</f>
        <v>#REF!</v>
      </c>
      <c r="AM13" s="113" t="e">
        <f>'C завтраками| Bed and breakfast'!#REF!*0.85</f>
        <v>#REF!</v>
      </c>
      <c r="AN13" s="113" t="e">
        <f>'C завтраками| Bed and breakfast'!#REF!*0.85</f>
        <v>#REF!</v>
      </c>
      <c r="AO13" s="113" t="e">
        <f>'C завтраками| Bed and breakfast'!#REF!*0.85</f>
        <v>#REF!</v>
      </c>
    </row>
    <row r="14" spans="1:41" x14ac:dyDescent="0.2">
      <c r="A14" s="87">
        <v>2</v>
      </c>
      <c r="B14" s="113" t="e">
        <f>'C завтраками| Bed and breakfast'!#REF!*0.85</f>
        <v>#REF!</v>
      </c>
      <c r="C14" s="113" t="e">
        <f>'C завтраками| Bed and breakfast'!#REF!*0.85</f>
        <v>#REF!</v>
      </c>
      <c r="D14" s="113" t="e">
        <f>'C завтраками| Bed and breakfast'!#REF!*0.85</f>
        <v>#REF!</v>
      </c>
      <c r="E14" s="113" t="e">
        <f>'C завтраками| Bed and breakfast'!#REF!*0.85</f>
        <v>#REF!</v>
      </c>
      <c r="F14" s="113" t="e">
        <f>'C завтраками| Bed and breakfast'!#REF!*0.85</f>
        <v>#REF!</v>
      </c>
      <c r="G14" s="113" t="e">
        <f>'C завтраками| Bed and breakfast'!#REF!*0.85</f>
        <v>#REF!</v>
      </c>
      <c r="H14" s="113" t="e">
        <f>'C завтраками| Bed and breakfast'!#REF!*0.85</f>
        <v>#REF!</v>
      </c>
      <c r="I14" s="113" t="e">
        <f>'C завтраками| Bed and breakfast'!#REF!*0.85</f>
        <v>#REF!</v>
      </c>
      <c r="J14" s="113" t="e">
        <f>'C завтраками| Bed and breakfast'!#REF!*0.85</f>
        <v>#REF!</v>
      </c>
      <c r="K14" s="113" t="e">
        <f>'C завтраками| Bed and breakfast'!#REF!*0.85</f>
        <v>#REF!</v>
      </c>
      <c r="L14" s="113" t="e">
        <f>'C завтраками| Bed and breakfast'!#REF!*0.85</f>
        <v>#REF!</v>
      </c>
      <c r="M14" s="113" t="e">
        <f>'C завтраками| Bed and breakfast'!#REF!*0.85</f>
        <v>#REF!</v>
      </c>
      <c r="N14" s="113" t="e">
        <f>'C завтраками| Bed and breakfast'!#REF!*0.85</f>
        <v>#REF!</v>
      </c>
      <c r="O14" s="113" t="e">
        <f>'C завтраками| Bed and breakfast'!#REF!*0.85</f>
        <v>#REF!</v>
      </c>
      <c r="P14" s="113" t="e">
        <f>'C завтраками| Bed and breakfast'!#REF!*0.85</f>
        <v>#REF!</v>
      </c>
      <c r="Q14" s="113" t="e">
        <f>'C завтраками| Bed and breakfast'!#REF!*0.85</f>
        <v>#REF!</v>
      </c>
      <c r="R14" s="113" t="e">
        <f>'C завтраками| Bed and breakfast'!#REF!*0.85</f>
        <v>#REF!</v>
      </c>
      <c r="S14" s="113" t="e">
        <f>'C завтраками| Bed and breakfast'!#REF!*0.85</f>
        <v>#REF!</v>
      </c>
      <c r="T14" s="113" t="e">
        <f>'C завтраками| Bed and breakfast'!#REF!*0.85</f>
        <v>#REF!</v>
      </c>
      <c r="U14" s="113" t="e">
        <f>'C завтраками| Bed and breakfast'!#REF!*0.85</f>
        <v>#REF!</v>
      </c>
      <c r="V14" s="113" t="e">
        <f>'C завтраками| Bed and breakfast'!#REF!*0.85</f>
        <v>#REF!</v>
      </c>
      <c r="W14" s="113" t="e">
        <f>'C завтраками| Bed and breakfast'!#REF!*0.85</f>
        <v>#REF!</v>
      </c>
      <c r="X14" s="113" t="e">
        <f>'C завтраками| Bed and breakfast'!#REF!*0.85</f>
        <v>#REF!</v>
      </c>
      <c r="Y14" s="113" t="e">
        <f>'C завтраками| Bed and breakfast'!#REF!*0.85</f>
        <v>#REF!</v>
      </c>
      <c r="Z14" s="113" t="e">
        <f>'C завтраками| Bed and breakfast'!#REF!*0.85</f>
        <v>#REF!</v>
      </c>
      <c r="AA14" s="113" t="e">
        <f>'C завтраками| Bed and breakfast'!#REF!*0.85</f>
        <v>#REF!</v>
      </c>
      <c r="AB14" s="113" t="e">
        <f>'C завтраками| Bed and breakfast'!#REF!*0.85</f>
        <v>#REF!</v>
      </c>
      <c r="AC14" s="113" t="e">
        <f>'C завтраками| Bed and breakfast'!#REF!*0.85</f>
        <v>#REF!</v>
      </c>
      <c r="AD14" s="113" t="e">
        <f>'C завтраками| Bed and breakfast'!#REF!*0.85</f>
        <v>#REF!</v>
      </c>
      <c r="AE14" s="113" t="e">
        <f>'C завтраками| Bed and breakfast'!#REF!*0.85</f>
        <v>#REF!</v>
      </c>
      <c r="AF14" s="113" t="e">
        <f>'C завтраками| Bed and breakfast'!#REF!*0.85</f>
        <v>#REF!</v>
      </c>
      <c r="AG14" s="113" t="e">
        <f>'C завтраками| Bed and breakfast'!#REF!*0.85</f>
        <v>#REF!</v>
      </c>
      <c r="AH14" s="113" t="e">
        <f>'C завтраками| Bed and breakfast'!#REF!*0.85</f>
        <v>#REF!</v>
      </c>
      <c r="AI14" s="113" t="e">
        <f>'C завтраками| Bed and breakfast'!#REF!*0.85</f>
        <v>#REF!</v>
      </c>
      <c r="AJ14" s="113" t="e">
        <f>'C завтраками| Bed and breakfast'!#REF!*0.85</f>
        <v>#REF!</v>
      </c>
      <c r="AK14" s="113" t="e">
        <f>'C завтраками| Bed and breakfast'!#REF!*0.85</f>
        <v>#REF!</v>
      </c>
      <c r="AL14" s="113" t="e">
        <f>'C завтраками| Bed and breakfast'!#REF!*0.85</f>
        <v>#REF!</v>
      </c>
      <c r="AM14" s="113" t="e">
        <f>'C завтраками| Bed and breakfast'!#REF!*0.85</f>
        <v>#REF!</v>
      </c>
      <c r="AN14" s="113" t="e">
        <f>'C завтраками| Bed and breakfast'!#REF!*0.85</f>
        <v>#REF!</v>
      </c>
      <c r="AO14" s="113" t="e">
        <f>'C завтраками| Bed and breakfast'!#REF!*0.85</f>
        <v>#REF!</v>
      </c>
    </row>
    <row r="15" spans="1:41"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row>
    <row r="16" spans="1:41" x14ac:dyDescent="0.2">
      <c r="A16" s="87">
        <v>1</v>
      </c>
      <c r="B16" s="113" t="e">
        <f>'C завтраками| Bed and breakfast'!#REF!*0.85</f>
        <v>#REF!</v>
      </c>
      <c r="C16" s="113" t="e">
        <f>'C завтраками| Bed and breakfast'!#REF!*0.85</f>
        <v>#REF!</v>
      </c>
      <c r="D16" s="113" t="e">
        <f>'C завтраками| Bed and breakfast'!#REF!*0.85</f>
        <v>#REF!</v>
      </c>
      <c r="E16" s="113" t="e">
        <f>'C завтраками| Bed and breakfast'!#REF!*0.85</f>
        <v>#REF!</v>
      </c>
      <c r="F16" s="113" t="e">
        <f>'C завтраками| Bed and breakfast'!#REF!*0.85</f>
        <v>#REF!</v>
      </c>
      <c r="G16" s="113" t="e">
        <f>'C завтраками| Bed and breakfast'!#REF!*0.85</f>
        <v>#REF!</v>
      </c>
      <c r="H16" s="113" t="e">
        <f>'C завтраками| Bed and breakfast'!#REF!*0.85</f>
        <v>#REF!</v>
      </c>
      <c r="I16" s="113" t="e">
        <f>'C завтраками| Bed and breakfast'!#REF!*0.85</f>
        <v>#REF!</v>
      </c>
      <c r="J16" s="113" t="e">
        <f>'C завтраками| Bed and breakfast'!#REF!*0.85</f>
        <v>#REF!</v>
      </c>
      <c r="K16" s="113" t="e">
        <f>'C завтраками| Bed and breakfast'!#REF!*0.85</f>
        <v>#REF!</v>
      </c>
      <c r="L16" s="113" t="e">
        <f>'C завтраками| Bed and breakfast'!#REF!*0.85</f>
        <v>#REF!</v>
      </c>
      <c r="M16" s="113" t="e">
        <f>'C завтраками| Bed and breakfast'!#REF!*0.85</f>
        <v>#REF!</v>
      </c>
      <c r="N16" s="113" t="e">
        <f>'C завтраками| Bed and breakfast'!#REF!*0.85</f>
        <v>#REF!</v>
      </c>
      <c r="O16" s="113" t="e">
        <f>'C завтраками| Bed and breakfast'!#REF!*0.85</f>
        <v>#REF!</v>
      </c>
      <c r="P16" s="113" t="e">
        <f>'C завтраками| Bed and breakfast'!#REF!*0.85</f>
        <v>#REF!</v>
      </c>
      <c r="Q16" s="113" t="e">
        <f>'C завтраками| Bed and breakfast'!#REF!*0.85</f>
        <v>#REF!</v>
      </c>
      <c r="R16" s="113" t="e">
        <f>'C завтраками| Bed and breakfast'!#REF!*0.85</f>
        <v>#REF!</v>
      </c>
      <c r="S16" s="113" t="e">
        <f>'C завтраками| Bed and breakfast'!#REF!*0.85</f>
        <v>#REF!</v>
      </c>
      <c r="T16" s="113" t="e">
        <f>'C завтраками| Bed and breakfast'!#REF!*0.85</f>
        <v>#REF!</v>
      </c>
      <c r="U16" s="113" t="e">
        <f>'C завтраками| Bed and breakfast'!#REF!*0.85</f>
        <v>#REF!</v>
      </c>
      <c r="V16" s="113" t="e">
        <f>'C завтраками| Bed and breakfast'!#REF!*0.85</f>
        <v>#REF!</v>
      </c>
      <c r="W16" s="113" t="e">
        <f>'C завтраками| Bed and breakfast'!#REF!*0.85</f>
        <v>#REF!</v>
      </c>
      <c r="X16" s="113" t="e">
        <f>'C завтраками| Bed and breakfast'!#REF!*0.85</f>
        <v>#REF!</v>
      </c>
      <c r="Y16" s="113" t="e">
        <f>'C завтраками| Bed and breakfast'!#REF!*0.85</f>
        <v>#REF!</v>
      </c>
      <c r="Z16" s="113" t="e">
        <f>'C завтраками| Bed and breakfast'!#REF!*0.85</f>
        <v>#REF!</v>
      </c>
      <c r="AA16" s="113" t="e">
        <f>'C завтраками| Bed and breakfast'!#REF!*0.85</f>
        <v>#REF!</v>
      </c>
      <c r="AB16" s="113" t="e">
        <f>'C завтраками| Bed and breakfast'!#REF!*0.85</f>
        <v>#REF!</v>
      </c>
      <c r="AC16" s="113" t="e">
        <f>'C завтраками| Bed and breakfast'!#REF!*0.85</f>
        <v>#REF!</v>
      </c>
      <c r="AD16" s="113" t="e">
        <f>'C завтраками| Bed and breakfast'!#REF!*0.85</f>
        <v>#REF!</v>
      </c>
      <c r="AE16" s="113" t="e">
        <f>'C завтраками| Bed and breakfast'!#REF!*0.85</f>
        <v>#REF!</v>
      </c>
      <c r="AF16" s="113" t="e">
        <f>'C завтраками| Bed and breakfast'!#REF!*0.85</f>
        <v>#REF!</v>
      </c>
      <c r="AG16" s="113" t="e">
        <f>'C завтраками| Bed and breakfast'!#REF!*0.85</f>
        <v>#REF!</v>
      </c>
      <c r="AH16" s="113" t="e">
        <f>'C завтраками| Bed and breakfast'!#REF!*0.85</f>
        <v>#REF!</v>
      </c>
      <c r="AI16" s="113" t="e">
        <f>'C завтраками| Bed and breakfast'!#REF!*0.85</f>
        <v>#REF!</v>
      </c>
      <c r="AJ16" s="113" t="e">
        <f>'C завтраками| Bed and breakfast'!#REF!*0.85</f>
        <v>#REF!</v>
      </c>
      <c r="AK16" s="113" t="e">
        <f>'C завтраками| Bed and breakfast'!#REF!*0.85</f>
        <v>#REF!</v>
      </c>
      <c r="AL16" s="113" t="e">
        <f>'C завтраками| Bed and breakfast'!#REF!*0.85</f>
        <v>#REF!</v>
      </c>
      <c r="AM16" s="113" t="e">
        <f>'C завтраками| Bed and breakfast'!#REF!*0.85</f>
        <v>#REF!</v>
      </c>
      <c r="AN16" s="113" t="e">
        <f>'C завтраками| Bed and breakfast'!#REF!*0.85</f>
        <v>#REF!</v>
      </c>
      <c r="AO16" s="113" t="e">
        <f>'C завтраками| Bed and breakfast'!#REF!*0.85</f>
        <v>#REF!</v>
      </c>
    </row>
    <row r="17" spans="1:41" x14ac:dyDescent="0.2">
      <c r="A17" s="87">
        <v>2</v>
      </c>
      <c r="B17" s="113" t="e">
        <f>'C завтраками| Bed and breakfast'!#REF!*0.85</f>
        <v>#REF!</v>
      </c>
      <c r="C17" s="113" t="e">
        <f>'C завтраками| Bed and breakfast'!#REF!*0.85</f>
        <v>#REF!</v>
      </c>
      <c r="D17" s="113" t="e">
        <f>'C завтраками| Bed and breakfast'!#REF!*0.85</f>
        <v>#REF!</v>
      </c>
      <c r="E17" s="113" t="e">
        <f>'C завтраками| Bed and breakfast'!#REF!*0.85</f>
        <v>#REF!</v>
      </c>
      <c r="F17" s="113" t="e">
        <f>'C завтраками| Bed and breakfast'!#REF!*0.85</f>
        <v>#REF!</v>
      </c>
      <c r="G17" s="113" t="e">
        <f>'C завтраками| Bed and breakfast'!#REF!*0.85</f>
        <v>#REF!</v>
      </c>
      <c r="H17" s="113" t="e">
        <f>'C завтраками| Bed and breakfast'!#REF!*0.85</f>
        <v>#REF!</v>
      </c>
      <c r="I17" s="113" t="e">
        <f>'C завтраками| Bed and breakfast'!#REF!*0.85</f>
        <v>#REF!</v>
      </c>
      <c r="J17" s="113" t="e">
        <f>'C завтраками| Bed and breakfast'!#REF!*0.85</f>
        <v>#REF!</v>
      </c>
      <c r="K17" s="113" t="e">
        <f>'C завтраками| Bed and breakfast'!#REF!*0.85</f>
        <v>#REF!</v>
      </c>
      <c r="L17" s="113" t="e">
        <f>'C завтраками| Bed and breakfast'!#REF!*0.85</f>
        <v>#REF!</v>
      </c>
      <c r="M17" s="113" t="e">
        <f>'C завтраками| Bed and breakfast'!#REF!*0.85</f>
        <v>#REF!</v>
      </c>
      <c r="N17" s="113" t="e">
        <f>'C завтраками| Bed and breakfast'!#REF!*0.85</f>
        <v>#REF!</v>
      </c>
      <c r="O17" s="113" t="e">
        <f>'C завтраками| Bed and breakfast'!#REF!*0.85</f>
        <v>#REF!</v>
      </c>
      <c r="P17" s="113" t="e">
        <f>'C завтраками| Bed and breakfast'!#REF!*0.85</f>
        <v>#REF!</v>
      </c>
      <c r="Q17" s="113" t="e">
        <f>'C завтраками| Bed and breakfast'!#REF!*0.85</f>
        <v>#REF!</v>
      </c>
      <c r="R17" s="113" t="e">
        <f>'C завтраками| Bed and breakfast'!#REF!*0.85</f>
        <v>#REF!</v>
      </c>
      <c r="S17" s="113" t="e">
        <f>'C завтраками| Bed and breakfast'!#REF!*0.85</f>
        <v>#REF!</v>
      </c>
      <c r="T17" s="113" t="e">
        <f>'C завтраками| Bed and breakfast'!#REF!*0.85</f>
        <v>#REF!</v>
      </c>
      <c r="U17" s="113" t="e">
        <f>'C завтраками| Bed and breakfast'!#REF!*0.85</f>
        <v>#REF!</v>
      </c>
      <c r="V17" s="113" t="e">
        <f>'C завтраками| Bed and breakfast'!#REF!*0.85</f>
        <v>#REF!</v>
      </c>
      <c r="W17" s="113" t="e">
        <f>'C завтраками| Bed and breakfast'!#REF!*0.85</f>
        <v>#REF!</v>
      </c>
      <c r="X17" s="113" t="e">
        <f>'C завтраками| Bed and breakfast'!#REF!*0.85</f>
        <v>#REF!</v>
      </c>
      <c r="Y17" s="113" t="e">
        <f>'C завтраками| Bed and breakfast'!#REF!*0.85</f>
        <v>#REF!</v>
      </c>
      <c r="Z17" s="113" t="e">
        <f>'C завтраками| Bed and breakfast'!#REF!*0.85</f>
        <v>#REF!</v>
      </c>
      <c r="AA17" s="113" t="e">
        <f>'C завтраками| Bed and breakfast'!#REF!*0.85</f>
        <v>#REF!</v>
      </c>
      <c r="AB17" s="113" t="e">
        <f>'C завтраками| Bed and breakfast'!#REF!*0.85</f>
        <v>#REF!</v>
      </c>
      <c r="AC17" s="113" t="e">
        <f>'C завтраками| Bed and breakfast'!#REF!*0.85</f>
        <v>#REF!</v>
      </c>
      <c r="AD17" s="113" t="e">
        <f>'C завтраками| Bed and breakfast'!#REF!*0.85</f>
        <v>#REF!</v>
      </c>
      <c r="AE17" s="113" t="e">
        <f>'C завтраками| Bed and breakfast'!#REF!*0.85</f>
        <v>#REF!</v>
      </c>
      <c r="AF17" s="113" t="e">
        <f>'C завтраками| Bed and breakfast'!#REF!*0.85</f>
        <v>#REF!</v>
      </c>
      <c r="AG17" s="113" t="e">
        <f>'C завтраками| Bed and breakfast'!#REF!*0.85</f>
        <v>#REF!</v>
      </c>
      <c r="AH17" s="113" t="e">
        <f>'C завтраками| Bed and breakfast'!#REF!*0.85</f>
        <v>#REF!</v>
      </c>
      <c r="AI17" s="113" t="e">
        <f>'C завтраками| Bed and breakfast'!#REF!*0.85</f>
        <v>#REF!</v>
      </c>
      <c r="AJ17" s="113" t="e">
        <f>'C завтраками| Bed and breakfast'!#REF!*0.85</f>
        <v>#REF!</v>
      </c>
      <c r="AK17" s="113" t="e">
        <f>'C завтраками| Bed and breakfast'!#REF!*0.85</f>
        <v>#REF!</v>
      </c>
      <c r="AL17" s="113" t="e">
        <f>'C завтраками| Bed and breakfast'!#REF!*0.85</f>
        <v>#REF!</v>
      </c>
      <c r="AM17" s="113" t="e">
        <f>'C завтраками| Bed and breakfast'!#REF!*0.85</f>
        <v>#REF!</v>
      </c>
      <c r="AN17" s="113" t="e">
        <f>'C завтраками| Bed and breakfast'!#REF!*0.85</f>
        <v>#REF!</v>
      </c>
      <c r="AO17" s="113" t="e">
        <f>'C завтраками| Bed and breakfast'!#REF!*0.85</f>
        <v>#REF!</v>
      </c>
    </row>
    <row r="18" spans="1:41"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row>
    <row r="19" spans="1:41" x14ac:dyDescent="0.2">
      <c r="A19" s="87" t="s">
        <v>78</v>
      </c>
      <c r="B19" s="113" t="e">
        <f>'C завтраками| Bed and breakfast'!#REF!*0.85</f>
        <v>#REF!</v>
      </c>
      <c r="C19" s="113" t="e">
        <f>'C завтраками| Bed and breakfast'!#REF!*0.85</f>
        <v>#REF!</v>
      </c>
      <c r="D19" s="113" t="e">
        <f>'C завтраками| Bed and breakfast'!#REF!*0.85</f>
        <v>#REF!</v>
      </c>
      <c r="E19" s="113" t="e">
        <f>'C завтраками| Bed and breakfast'!#REF!*0.85</f>
        <v>#REF!</v>
      </c>
      <c r="F19" s="113" t="e">
        <f>'C завтраками| Bed and breakfast'!#REF!*0.85</f>
        <v>#REF!</v>
      </c>
      <c r="G19" s="113" t="e">
        <f>'C завтраками| Bed and breakfast'!#REF!*0.85</f>
        <v>#REF!</v>
      </c>
      <c r="H19" s="113" t="e">
        <f>'C завтраками| Bed and breakfast'!#REF!*0.85</f>
        <v>#REF!</v>
      </c>
      <c r="I19" s="113" t="e">
        <f>'C завтраками| Bed and breakfast'!#REF!*0.85</f>
        <v>#REF!</v>
      </c>
      <c r="J19" s="113" t="e">
        <f>'C завтраками| Bed and breakfast'!#REF!*0.85</f>
        <v>#REF!</v>
      </c>
      <c r="K19" s="113" t="e">
        <f>'C завтраками| Bed and breakfast'!#REF!*0.85</f>
        <v>#REF!</v>
      </c>
      <c r="L19" s="113" t="e">
        <f>'C завтраками| Bed and breakfast'!#REF!*0.85</f>
        <v>#REF!</v>
      </c>
      <c r="M19" s="113" t="e">
        <f>'C завтраками| Bed and breakfast'!#REF!*0.85</f>
        <v>#REF!</v>
      </c>
      <c r="N19" s="113" t="e">
        <f>'C завтраками| Bed and breakfast'!#REF!*0.85</f>
        <v>#REF!</v>
      </c>
      <c r="O19" s="113" t="e">
        <f>'C завтраками| Bed and breakfast'!#REF!*0.85</f>
        <v>#REF!</v>
      </c>
      <c r="P19" s="113" t="e">
        <f>'C завтраками| Bed and breakfast'!#REF!*0.85</f>
        <v>#REF!</v>
      </c>
      <c r="Q19" s="113" t="e">
        <f>'C завтраками| Bed and breakfast'!#REF!*0.85</f>
        <v>#REF!</v>
      </c>
      <c r="R19" s="113" t="e">
        <f>'C завтраками| Bed and breakfast'!#REF!*0.85</f>
        <v>#REF!</v>
      </c>
      <c r="S19" s="113" t="e">
        <f>'C завтраками| Bed and breakfast'!#REF!*0.85</f>
        <v>#REF!</v>
      </c>
      <c r="T19" s="113" t="e">
        <f>'C завтраками| Bed and breakfast'!#REF!*0.85</f>
        <v>#REF!</v>
      </c>
      <c r="U19" s="113" t="e">
        <f>'C завтраками| Bed and breakfast'!#REF!*0.85</f>
        <v>#REF!</v>
      </c>
      <c r="V19" s="113" t="e">
        <f>'C завтраками| Bed and breakfast'!#REF!*0.85</f>
        <v>#REF!</v>
      </c>
      <c r="W19" s="113" t="e">
        <f>'C завтраками| Bed and breakfast'!#REF!*0.85</f>
        <v>#REF!</v>
      </c>
      <c r="X19" s="113" t="e">
        <f>'C завтраками| Bed and breakfast'!#REF!*0.85</f>
        <v>#REF!</v>
      </c>
      <c r="Y19" s="113" t="e">
        <f>'C завтраками| Bed and breakfast'!#REF!*0.85</f>
        <v>#REF!</v>
      </c>
      <c r="Z19" s="113" t="e">
        <f>'C завтраками| Bed and breakfast'!#REF!*0.85</f>
        <v>#REF!</v>
      </c>
      <c r="AA19" s="113" t="e">
        <f>'C завтраками| Bed and breakfast'!#REF!*0.85</f>
        <v>#REF!</v>
      </c>
      <c r="AB19" s="113" t="e">
        <f>'C завтраками| Bed and breakfast'!#REF!*0.85</f>
        <v>#REF!</v>
      </c>
      <c r="AC19" s="113" t="e">
        <f>'C завтраками| Bed and breakfast'!#REF!*0.85</f>
        <v>#REF!</v>
      </c>
      <c r="AD19" s="113" t="e">
        <f>'C завтраками| Bed and breakfast'!#REF!*0.85</f>
        <v>#REF!</v>
      </c>
      <c r="AE19" s="113" t="e">
        <f>'C завтраками| Bed and breakfast'!#REF!*0.85</f>
        <v>#REF!</v>
      </c>
      <c r="AF19" s="113" t="e">
        <f>'C завтраками| Bed and breakfast'!#REF!*0.85</f>
        <v>#REF!</v>
      </c>
      <c r="AG19" s="113" t="e">
        <f>'C завтраками| Bed and breakfast'!#REF!*0.85</f>
        <v>#REF!</v>
      </c>
      <c r="AH19" s="113" t="e">
        <f>'C завтраками| Bed and breakfast'!#REF!*0.85</f>
        <v>#REF!</v>
      </c>
      <c r="AI19" s="113" t="e">
        <f>'C завтраками| Bed and breakfast'!#REF!*0.85</f>
        <v>#REF!</v>
      </c>
      <c r="AJ19" s="113" t="e">
        <f>'C завтраками| Bed and breakfast'!#REF!*0.85</f>
        <v>#REF!</v>
      </c>
      <c r="AK19" s="113" t="e">
        <f>'C завтраками| Bed and breakfast'!#REF!*0.85</f>
        <v>#REF!</v>
      </c>
      <c r="AL19" s="113" t="e">
        <f>'C завтраками| Bed and breakfast'!#REF!*0.85</f>
        <v>#REF!</v>
      </c>
      <c r="AM19" s="113" t="e">
        <f>'C завтраками| Bed and breakfast'!#REF!*0.85</f>
        <v>#REF!</v>
      </c>
      <c r="AN19" s="113" t="e">
        <f>'C завтраками| Bed and breakfast'!#REF!*0.85</f>
        <v>#REF!</v>
      </c>
      <c r="AO19" s="113" t="e">
        <f>'C завтраками| Bed and breakfast'!#REF!*0.85</f>
        <v>#REF!</v>
      </c>
    </row>
    <row r="20" spans="1:41"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row>
    <row r="21" spans="1:41" x14ac:dyDescent="0.2">
      <c r="A21" s="87" t="s">
        <v>67</v>
      </c>
      <c r="B21" s="113" t="e">
        <f>'C завтраками| Bed and breakfast'!#REF!*0.85</f>
        <v>#REF!</v>
      </c>
      <c r="C21" s="113" t="e">
        <f>'C завтраками| Bed and breakfast'!#REF!*0.85</f>
        <v>#REF!</v>
      </c>
      <c r="D21" s="113" t="e">
        <f>'C завтраками| Bed and breakfast'!#REF!*0.85</f>
        <v>#REF!</v>
      </c>
      <c r="E21" s="113" t="e">
        <f>'C завтраками| Bed and breakfast'!#REF!*0.85</f>
        <v>#REF!</v>
      </c>
      <c r="F21" s="113" t="e">
        <f>'C завтраками| Bed and breakfast'!#REF!*0.85</f>
        <v>#REF!</v>
      </c>
      <c r="G21" s="113" t="e">
        <f>'C завтраками| Bed and breakfast'!#REF!*0.85</f>
        <v>#REF!</v>
      </c>
      <c r="H21" s="113" t="e">
        <f>'C завтраками| Bed and breakfast'!#REF!*0.85</f>
        <v>#REF!</v>
      </c>
      <c r="I21" s="113" t="e">
        <f>'C завтраками| Bed and breakfast'!#REF!*0.85</f>
        <v>#REF!</v>
      </c>
      <c r="J21" s="113" t="e">
        <f>'C завтраками| Bed and breakfast'!#REF!*0.85</f>
        <v>#REF!</v>
      </c>
      <c r="K21" s="113" t="e">
        <f>'C завтраками| Bed and breakfast'!#REF!*0.85</f>
        <v>#REF!</v>
      </c>
      <c r="L21" s="113" t="e">
        <f>'C завтраками| Bed and breakfast'!#REF!*0.85</f>
        <v>#REF!</v>
      </c>
      <c r="M21" s="113" t="e">
        <f>'C завтраками| Bed and breakfast'!#REF!*0.85</f>
        <v>#REF!</v>
      </c>
      <c r="N21" s="113" t="e">
        <f>'C завтраками| Bed and breakfast'!#REF!*0.85</f>
        <v>#REF!</v>
      </c>
      <c r="O21" s="113" t="e">
        <f>'C завтраками| Bed and breakfast'!#REF!*0.85</f>
        <v>#REF!</v>
      </c>
      <c r="P21" s="113" t="e">
        <f>'C завтраками| Bed and breakfast'!#REF!*0.85</f>
        <v>#REF!</v>
      </c>
      <c r="Q21" s="113" t="e">
        <f>'C завтраками| Bed and breakfast'!#REF!*0.85</f>
        <v>#REF!</v>
      </c>
      <c r="R21" s="113" t="e">
        <f>'C завтраками| Bed and breakfast'!#REF!*0.85</f>
        <v>#REF!</v>
      </c>
      <c r="S21" s="113" t="e">
        <f>'C завтраками| Bed and breakfast'!#REF!*0.85</f>
        <v>#REF!</v>
      </c>
      <c r="T21" s="113" t="e">
        <f>'C завтраками| Bed and breakfast'!#REF!*0.85</f>
        <v>#REF!</v>
      </c>
      <c r="U21" s="113" t="e">
        <f>'C завтраками| Bed and breakfast'!#REF!*0.85</f>
        <v>#REF!</v>
      </c>
      <c r="V21" s="113" t="e">
        <f>'C завтраками| Bed and breakfast'!#REF!*0.85</f>
        <v>#REF!</v>
      </c>
      <c r="W21" s="113" t="e">
        <f>'C завтраками| Bed and breakfast'!#REF!*0.85</f>
        <v>#REF!</v>
      </c>
      <c r="X21" s="113" t="e">
        <f>'C завтраками| Bed and breakfast'!#REF!*0.85</f>
        <v>#REF!</v>
      </c>
      <c r="Y21" s="113" t="e">
        <f>'C завтраками| Bed and breakfast'!#REF!*0.85</f>
        <v>#REF!</v>
      </c>
      <c r="Z21" s="113" t="e">
        <f>'C завтраками| Bed and breakfast'!#REF!*0.85</f>
        <v>#REF!</v>
      </c>
      <c r="AA21" s="113" t="e">
        <f>'C завтраками| Bed and breakfast'!#REF!*0.85</f>
        <v>#REF!</v>
      </c>
      <c r="AB21" s="113" t="e">
        <f>'C завтраками| Bed and breakfast'!#REF!*0.85</f>
        <v>#REF!</v>
      </c>
      <c r="AC21" s="113" t="e">
        <f>'C завтраками| Bed and breakfast'!#REF!*0.85</f>
        <v>#REF!</v>
      </c>
      <c r="AD21" s="113" t="e">
        <f>'C завтраками| Bed and breakfast'!#REF!*0.85</f>
        <v>#REF!</v>
      </c>
      <c r="AE21" s="113" t="e">
        <f>'C завтраками| Bed and breakfast'!#REF!*0.85</f>
        <v>#REF!</v>
      </c>
      <c r="AF21" s="113" t="e">
        <f>'C завтраками| Bed and breakfast'!#REF!*0.85</f>
        <v>#REF!</v>
      </c>
      <c r="AG21" s="113" t="e">
        <f>'C завтраками| Bed and breakfast'!#REF!*0.85</f>
        <v>#REF!</v>
      </c>
      <c r="AH21" s="113" t="e">
        <f>'C завтраками| Bed and breakfast'!#REF!*0.85</f>
        <v>#REF!</v>
      </c>
      <c r="AI21" s="113" t="e">
        <f>'C завтраками| Bed and breakfast'!#REF!*0.85</f>
        <v>#REF!</v>
      </c>
      <c r="AJ21" s="113" t="e">
        <f>'C завтраками| Bed and breakfast'!#REF!*0.85</f>
        <v>#REF!</v>
      </c>
      <c r="AK21" s="113" t="e">
        <f>'C завтраками| Bed and breakfast'!#REF!*0.85</f>
        <v>#REF!</v>
      </c>
      <c r="AL21" s="113" t="e">
        <f>'C завтраками| Bed and breakfast'!#REF!*0.85</f>
        <v>#REF!</v>
      </c>
      <c r="AM21" s="113" t="e">
        <f>'C завтраками| Bed and breakfast'!#REF!*0.85</f>
        <v>#REF!</v>
      </c>
      <c r="AN21" s="113" t="e">
        <f>'C завтраками| Bed and breakfast'!#REF!*0.85</f>
        <v>#REF!</v>
      </c>
      <c r="AO21" s="113" t="e">
        <f>'C завтраками| Bed and breakfast'!#REF!*0.85</f>
        <v>#REF!</v>
      </c>
    </row>
    <row r="22" spans="1:41" ht="10.35" customHeight="1"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row>
    <row r="23" spans="1:41" ht="10.35" customHeight="1" x14ac:dyDescent="0.2">
      <c r="A23" s="96"/>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row>
    <row r="24" spans="1:41" ht="25.5" customHeight="1" x14ac:dyDescent="0.2">
      <c r="A24" s="146" t="s">
        <v>159</v>
      </c>
      <c r="B24" s="114"/>
      <c r="C24" s="114"/>
      <c r="D24" s="114"/>
      <c r="E24" s="114"/>
      <c r="F24" s="114"/>
      <c r="G24" s="114"/>
      <c r="H24" s="114"/>
      <c r="I24" s="114"/>
      <c r="J24" s="114"/>
      <c r="K24" s="79" t="e">
        <f>K4</f>
        <v>#REF!</v>
      </c>
      <c r="L24" s="79" t="e">
        <f t="shared" ref="L24:Q24" si="0">L4</f>
        <v>#REF!</v>
      </c>
      <c r="M24" s="112" t="e">
        <f t="shared" si="0"/>
        <v>#REF!</v>
      </c>
      <c r="N24" s="112" t="e">
        <f t="shared" si="0"/>
        <v>#REF!</v>
      </c>
      <c r="O24" s="112" t="e">
        <f t="shared" si="0"/>
        <v>#REF!</v>
      </c>
      <c r="P24" s="112" t="e">
        <f t="shared" si="0"/>
        <v>#REF!</v>
      </c>
      <c r="Q24" s="112" t="e">
        <f t="shared" si="0"/>
        <v>#REF!</v>
      </c>
      <c r="R24" s="112" t="e">
        <f t="shared" ref="R24:T25" si="1">R4</f>
        <v>#REF!</v>
      </c>
      <c r="S24" s="156" t="e">
        <f t="shared" si="1"/>
        <v>#REF!</v>
      </c>
      <c r="T24" s="156" t="e">
        <f t="shared" si="1"/>
        <v>#REF!</v>
      </c>
      <c r="U24" s="156" t="e">
        <f t="shared" ref="U24:AA24" si="2">U4</f>
        <v>#REF!</v>
      </c>
      <c r="V24" s="156" t="e">
        <f t="shared" si="2"/>
        <v>#REF!</v>
      </c>
      <c r="W24" s="156" t="e">
        <f t="shared" si="2"/>
        <v>#REF!</v>
      </c>
      <c r="X24" s="156" t="e">
        <f t="shared" si="2"/>
        <v>#REF!</v>
      </c>
      <c r="Y24" s="156" t="e">
        <f t="shared" si="2"/>
        <v>#REF!</v>
      </c>
      <c r="Z24" s="156" t="e">
        <f t="shared" si="2"/>
        <v>#REF!</v>
      </c>
      <c r="AA24" s="156" t="e">
        <f t="shared" si="2"/>
        <v>#REF!</v>
      </c>
      <c r="AB24" s="156" t="e">
        <f t="shared" ref="AB24:AO24" si="3">AB4</f>
        <v>#REF!</v>
      </c>
      <c r="AC24" s="144" t="e">
        <f t="shared" si="3"/>
        <v>#REF!</v>
      </c>
      <c r="AD24" s="144" t="e">
        <f t="shared" si="3"/>
        <v>#REF!</v>
      </c>
      <c r="AE24" s="144" t="e">
        <f t="shared" si="3"/>
        <v>#REF!</v>
      </c>
      <c r="AF24" s="156" t="e">
        <f t="shared" si="3"/>
        <v>#REF!</v>
      </c>
      <c r="AG24" s="156" t="e">
        <f t="shared" si="3"/>
        <v>#REF!</v>
      </c>
      <c r="AH24" s="156" t="e">
        <f t="shared" si="3"/>
        <v>#REF!</v>
      </c>
      <c r="AI24" s="156" t="e">
        <f t="shared" si="3"/>
        <v>#REF!</v>
      </c>
      <c r="AJ24" s="156" t="e">
        <f t="shared" si="3"/>
        <v>#REF!</v>
      </c>
      <c r="AK24" s="156" t="e">
        <f t="shared" si="3"/>
        <v>#REF!</v>
      </c>
      <c r="AL24" s="156" t="e">
        <f t="shared" si="3"/>
        <v>#REF!</v>
      </c>
      <c r="AM24" s="156" t="e">
        <f t="shared" si="3"/>
        <v>#REF!</v>
      </c>
      <c r="AN24" s="144" t="e">
        <f t="shared" si="3"/>
        <v>#REF!</v>
      </c>
      <c r="AO24" s="144" t="e">
        <f t="shared" si="3"/>
        <v>#REF!</v>
      </c>
    </row>
    <row r="25" spans="1:41" s="34" customFormat="1" ht="24.6" customHeight="1" x14ac:dyDescent="0.2">
      <c r="A25" s="67" t="s">
        <v>124</v>
      </c>
      <c r="B25" s="112" t="e">
        <f t="shared" ref="B25:J25" si="4">B5</f>
        <v>#REF!</v>
      </c>
      <c r="C25" s="112" t="e">
        <f t="shared" si="4"/>
        <v>#REF!</v>
      </c>
      <c r="D25" s="112" t="e">
        <f t="shared" si="4"/>
        <v>#REF!</v>
      </c>
      <c r="E25" s="112" t="e">
        <f t="shared" si="4"/>
        <v>#REF!</v>
      </c>
      <c r="F25" s="112" t="e">
        <f t="shared" si="4"/>
        <v>#REF!</v>
      </c>
      <c r="G25" s="112" t="e">
        <f t="shared" si="4"/>
        <v>#REF!</v>
      </c>
      <c r="H25" s="112" t="e">
        <f t="shared" si="4"/>
        <v>#REF!</v>
      </c>
      <c r="I25" s="112" t="e">
        <f t="shared" si="4"/>
        <v>#REF!</v>
      </c>
      <c r="J25" s="112" t="e">
        <f t="shared" si="4"/>
        <v>#REF!</v>
      </c>
      <c r="K25" s="79" t="e">
        <f>K5</f>
        <v>#REF!</v>
      </c>
      <c r="L25" s="79" t="e">
        <f t="shared" ref="L25:Q25" si="5">L5</f>
        <v>#REF!</v>
      </c>
      <c r="M25" s="112" t="e">
        <f t="shared" si="5"/>
        <v>#REF!</v>
      </c>
      <c r="N25" s="112" t="e">
        <f t="shared" si="5"/>
        <v>#REF!</v>
      </c>
      <c r="O25" s="112" t="e">
        <f t="shared" si="5"/>
        <v>#REF!</v>
      </c>
      <c r="P25" s="112" t="e">
        <f t="shared" si="5"/>
        <v>#REF!</v>
      </c>
      <c r="Q25" s="112" t="e">
        <f t="shared" si="5"/>
        <v>#REF!</v>
      </c>
      <c r="R25" s="112" t="e">
        <f t="shared" si="1"/>
        <v>#REF!</v>
      </c>
      <c r="S25" s="156" t="e">
        <f t="shared" si="1"/>
        <v>#REF!</v>
      </c>
      <c r="T25" s="156" t="e">
        <f t="shared" si="1"/>
        <v>#REF!</v>
      </c>
      <c r="U25" s="156" t="e">
        <f t="shared" ref="U25:AA25" si="6">U5</f>
        <v>#REF!</v>
      </c>
      <c r="V25" s="156" t="e">
        <f t="shared" si="6"/>
        <v>#REF!</v>
      </c>
      <c r="W25" s="156" t="e">
        <f t="shared" si="6"/>
        <v>#REF!</v>
      </c>
      <c r="X25" s="156" t="e">
        <f t="shared" si="6"/>
        <v>#REF!</v>
      </c>
      <c r="Y25" s="156" t="e">
        <f t="shared" si="6"/>
        <v>#REF!</v>
      </c>
      <c r="Z25" s="156" t="e">
        <f t="shared" si="6"/>
        <v>#REF!</v>
      </c>
      <c r="AA25" s="156" t="e">
        <f t="shared" si="6"/>
        <v>#REF!</v>
      </c>
      <c r="AB25" s="156" t="e">
        <f t="shared" ref="AB25:AO25" si="7">AB5</f>
        <v>#REF!</v>
      </c>
      <c r="AC25" s="144" t="e">
        <f t="shared" si="7"/>
        <v>#REF!</v>
      </c>
      <c r="AD25" s="144" t="e">
        <f t="shared" si="7"/>
        <v>#REF!</v>
      </c>
      <c r="AE25" s="144" t="e">
        <f t="shared" si="7"/>
        <v>#REF!</v>
      </c>
      <c r="AF25" s="156" t="e">
        <f t="shared" si="7"/>
        <v>#REF!</v>
      </c>
      <c r="AG25" s="156" t="e">
        <f t="shared" si="7"/>
        <v>#REF!</v>
      </c>
      <c r="AH25" s="156" t="e">
        <f t="shared" si="7"/>
        <v>#REF!</v>
      </c>
      <c r="AI25" s="156" t="e">
        <f t="shared" si="7"/>
        <v>#REF!</v>
      </c>
      <c r="AJ25" s="156" t="e">
        <f t="shared" si="7"/>
        <v>#REF!</v>
      </c>
      <c r="AK25" s="156" t="e">
        <f t="shared" si="7"/>
        <v>#REF!</v>
      </c>
      <c r="AL25" s="156" t="e">
        <f t="shared" si="7"/>
        <v>#REF!</v>
      </c>
      <c r="AM25" s="156" t="e">
        <f t="shared" si="7"/>
        <v>#REF!</v>
      </c>
      <c r="AN25" s="144" t="e">
        <f t="shared" si="7"/>
        <v>#REF!</v>
      </c>
      <c r="AO25" s="144" t="e">
        <f t="shared" si="7"/>
        <v>#REF!</v>
      </c>
    </row>
    <row r="26" spans="1:41" x14ac:dyDescent="0.2">
      <c r="A26" s="86" t="s">
        <v>135</v>
      </c>
      <c r="AL26" s="88"/>
      <c r="AM26" s="88"/>
      <c r="AN26" s="88"/>
      <c r="AO26" s="88"/>
    </row>
    <row r="27" spans="1:41" x14ac:dyDescent="0.2">
      <c r="A27" s="87">
        <v>1</v>
      </c>
      <c r="B27" s="113" t="e">
        <f t="shared" ref="B27:J28" si="8">B7*0.87</f>
        <v>#REF!</v>
      </c>
      <c r="C27" s="113" t="e">
        <f t="shared" si="8"/>
        <v>#REF!</v>
      </c>
      <c r="D27" s="113" t="e">
        <f t="shared" si="8"/>
        <v>#REF!</v>
      </c>
      <c r="E27" s="113" t="e">
        <f t="shared" si="8"/>
        <v>#REF!</v>
      </c>
      <c r="F27" s="113" t="e">
        <f t="shared" si="8"/>
        <v>#REF!</v>
      </c>
      <c r="G27" s="113" t="e">
        <f t="shared" si="8"/>
        <v>#REF!</v>
      </c>
      <c r="H27" s="113" t="e">
        <f t="shared" si="8"/>
        <v>#REF!</v>
      </c>
      <c r="I27" s="113" t="e">
        <f t="shared" si="8"/>
        <v>#REF!</v>
      </c>
      <c r="J27" s="113" t="e">
        <f t="shared" si="8"/>
        <v>#REF!</v>
      </c>
      <c r="K27" s="113" t="e">
        <f>ROUNDUP(K7*0.87,)</f>
        <v>#REF!</v>
      </c>
      <c r="L27" s="113" t="e">
        <f t="shared" ref="L27:Q27" si="9">ROUNDUP(L7*0.87,)</f>
        <v>#REF!</v>
      </c>
      <c r="M27" s="113" t="e">
        <f t="shared" si="9"/>
        <v>#REF!</v>
      </c>
      <c r="N27" s="113" t="e">
        <f t="shared" si="9"/>
        <v>#REF!</v>
      </c>
      <c r="O27" s="113" t="e">
        <f t="shared" si="9"/>
        <v>#REF!</v>
      </c>
      <c r="P27" s="113" t="e">
        <f t="shared" si="9"/>
        <v>#REF!</v>
      </c>
      <c r="Q27" s="113" t="e">
        <f t="shared" si="9"/>
        <v>#REF!</v>
      </c>
      <c r="R27" s="113" t="e">
        <f t="shared" ref="R27:T28" si="10">ROUNDUP(R7*0.87,)</f>
        <v>#REF!</v>
      </c>
      <c r="S27" s="113" t="e">
        <f t="shared" si="10"/>
        <v>#REF!</v>
      </c>
      <c r="T27" s="113" t="e">
        <f t="shared" si="10"/>
        <v>#REF!</v>
      </c>
      <c r="U27" s="113" t="e">
        <f t="shared" ref="U27:AA27" si="11">ROUNDUP(U7*0.87,)</f>
        <v>#REF!</v>
      </c>
      <c r="V27" s="113" t="e">
        <f t="shared" si="11"/>
        <v>#REF!</v>
      </c>
      <c r="W27" s="113" t="e">
        <f t="shared" si="11"/>
        <v>#REF!</v>
      </c>
      <c r="X27" s="113" t="e">
        <f t="shared" si="11"/>
        <v>#REF!</v>
      </c>
      <c r="Y27" s="113" t="e">
        <f t="shared" si="11"/>
        <v>#REF!</v>
      </c>
      <c r="Z27" s="113" t="e">
        <f t="shared" si="11"/>
        <v>#REF!</v>
      </c>
      <c r="AA27" s="113" t="e">
        <f t="shared" si="11"/>
        <v>#REF!</v>
      </c>
      <c r="AB27" s="113" t="e">
        <f t="shared" ref="AB27:AO27" si="12">ROUNDUP(AB7*0.87,)</f>
        <v>#REF!</v>
      </c>
      <c r="AC27" s="113" t="e">
        <f t="shared" si="12"/>
        <v>#REF!</v>
      </c>
      <c r="AD27" s="113" t="e">
        <f t="shared" si="12"/>
        <v>#REF!</v>
      </c>
      <c r="AE27" s="113" t="e">
        <f t="shared" si="12"/>
        <v>#REF!</v>
      </c>
      <c r="AF27" s="113" t="e">
        <f t="shared" si="12"/>
        <v>#REF!</v>
      </c>
      <c r="AG27" s="113" t="e">
        <f t="shared" si="12"/>
        <v>#REF!</v>
      </c>
      <c r="AH27" s="113" t="e">
        <f t="shared" si="12"/>
        <v>#REF!</v>
      </c>
      <c r="AI27" s="113" t="e">
        <f t="shared" si="12"/>
        <v>#REF!</v>
      </c>
      <c r="AJ27" s="113" t="e">
        <f t="shared" si="12"/>
        <v>#REF!</v>
      </c>
      <c r="AK27" s="113" t="e">
        <f t="shared" si="12"/>
        <v>#REF!</v>
      </c>
      <c r="AL27" s="165" t="e">
        <f t="shared" si="12"/>
        <v>#REF!</v>
      </c>
      <c r="AM27" s="165" t="e">
        <f t="shared" si="12"/>
        <v>#REF!</v>
      </c>
      <c r="AN27" s="165" t="e">
        <f t="shared" si="12"/>
        <v>#REF!</v>
      </c>
      <c r="AO27" s="165" t="e">
        <f t="shared" si="12"/>
        <v>#REF!</v>
      </c>
    </row>
    <row r="28" spans="1:41" x14ac:dyDescent="0.2">
      <c r="A28" s="87">
        <v>2</v>
      </c>
      <c r="B28" s="113" t="e">
        <f t="shared" si="8"/>
        <v>#REF!</v>
      </c>
      <c r="C28" s="113" t="e">
        <f t="shared" si="8"/>
        <v>#REF!</v>
      </c>
      <c r="D28" s="113" t="e">
        <f t="shared" si="8"/>
        <v>#REF!</v>
      </c>
      <c r="E28" s="113" t="e">
        <f t="shared" si="8"/>
        <v>#REF!</v>
      </c>
      <c r="F28" s="113" t="e">
        <f t="shared" si="8"/>
        <v>#REF!</v>
      </c>
      <c r="G28" s="113" t="e">
        <f t="shared" si="8"/>
        <v>#REF!</v>
      </c>
      <c r="H28" s="113" t="e">
        <f t="shared" si="8"/>
        <v>#REF!</v>
      </c>
      <c r="I28" s="113" t="e">
        <f t="shared" si="8"/>
        <v>#REF!</v>
      </c>
      <c r="J28" s="113" t="e">
        <f t="shared" si="8"/>
        <v>#REF!</v>
      </c>
      <c r="K28" s="113" t="e">
        <f t="shared" ref="K28:K41" si="13">ROUNDUP(K8*0.87,)</f>
        <v>#REF!</v>
      </c>
      <c r="L28" s="113" t="e">
        <f t="shared" ref="L28:Q28" si="14">ROUNDUP(L8*0.87,)</f>
        <v>#REF!</v>
      </c>
      <c r="M28" s="113" t="e">
        <f t="shared" si="14"/>
        <v>#REF!</v>
      </c>
      <c r="N28" s="113" t="e">
        <f t="shared" si="14"/>
        <v>#REF!</v>
      </c>
      <c r="O28" s="113" t="e">
        <f t="shared" si="14"/>
        <v>#REF!</v>
      </c>
      <c r="P28" s="113" t="e">
        <f t="shared" si="14"/>
        <v>#REF!</v>
      </c>
      <c r="Q28" s="113" t="e">
        <f t="shared" si="14"/>
        <v>#REF!</v>
      </c>
      <c r="R28" s="113" t="e">
        <f t="shared" si="10"/>
        <v>#REF!</v>
      </c>
      <c r="S28" s="113" t="e">
        <f t="shared" si="10"/>
        <v>#REF!</v>
      </c>
      <c r="T28" s="113" t="e">
        <f t="shared" si="10"/>
        <v>#REF!</v>
      </c>
      <c r="U28" s="113" t="e">
        <f t="shared" ref="U28:AA28" si="15">ROUNDUP(U8*0.87,)</f>
        <v>#REF!</v>
      </c>
      <c r="V28" s="113" t="e">
        <f t="shared" si="15"/>
        <v>#REF!</v>
      </c>
      <c r="W28" s="113" t="e">
        <f t="shared" si="15"/>
        <v>#REF!</v>
      </c>
      <c r="X28" s="113" t="e">
        <f t="shared" si="15"/>
        <v>#REF!</v>
      </c>
      <c r="Y28" s="113" t="e">
        <f t="shared" si="15"/>
        <v>#REF!</v>
      </c>
      <c r="Z28" s="113" t="e">
        <f t="shared" si="15"/>
        <v>#REF!</v>
      </c>
      <c r="AA28" s="113" t="e">
        <f t="shared" si="15"/>
        <v>#REF!</v>
      </c>
      <c r="AB28" s="113" t="e">
        <f t="shared" ref="AB28:AO28" si="16">ROUNDUP(AB8*0.87,)</f>
        <v>#REF!</v>
      </c>
      <c r="AC28" s="113" t="e">
        <f t="shared" si="16"/>
        <v>#REF!</v>
      </c>
      <c r="AD28" s="113" t="e">
        <f t="shared" si="16"/>
        <v>#REF!</v>
      </c>
      <c r="AE28" s="113" t="e">
        <f t="shared" si="16"/>
        <v>#REF!</v>
      </c>
      <c r="AF28" s="113" t="e">
        <f t="shared" si="16"/>
        <v>#REF!</v>
      </c>
      <c r="AG28" s="113" t="e">
        <f t="shared" si="16"/>
        <v>#REF!</v>
      </c>
      <c r="AH28" s="113" t="e">
        <f t="shared" si="16"/>
        <v>#REF!</v>
      </c>
      <c r="AI28" s="113" t="e">
        <f t="shared" si="16"/>
        <v>#REF!</v>
      </c>
      <c r="AJ28" s="113" t="e">
        <f t="shared" si="16"/>
        <v>#REF!</v>
      </c>
      <c r="AK28" s="113" t="e">
        <f t="shared" si="16"/>
        <v>#REF!</v>
      </c>
      <c r="AL28" s="165" t="e">
        <f t="shared" si="16"/>
        <v>#REF!</v>
      </c>
      <c r="AM28" s="165" t="e">
        <f t="shared" si="16"/>
        <v>#REF!</v>
      </c>
      <c r="AN28" s="165" t="e">
        <f t="shared" si="16"/>
        <v>#REF!</v>
      </c>
      <c r="AO28" s="165" t="e">
        <f t="shared" si="16"/>
        <v>#REF!</v>
      </c>
    </row>
    <row r="29" spans="1:41" x14ac:dyDescent="0.2">
      <c r="A29" s="95" t="s">
        <v>143</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65"/>
      <c r="AM29" s="165"/>
      <c r="AN29" s="165"/>
      <c r="AO29" s="165"/>
    </row>
    <row r="30" spans="1:41" x14ac:dyDescent="0.2">
      <c r="A30" s="87">
        <v>1</v>
      </c>
      <c r="B30" s="113" t="e">
        <f t="shared" ref="B30:J31" si="17">B10*0.87</f>
        <v>#REF!</v>
      </c>
      <c r="C30" s="113" t="e">
        <f t="shared" si="17"/>
        <v>#REF!</v>
      </c>
      <c r="D30" s="113" t="e">
        <f t="shared" si="17"/>
        <v>#REF!</v>
      </c>
      <c r="E30" s="113" t="e">
        <f t="shared" si="17"/>
        <v>#REF!</v>
      </c>
      <c r="F30" s="113" t="e">
        <f t="shared" si="17"/>
        <v>#REF!</v>
      </c>
      <c r="G30" s="113" t="e">
        <f t="shared" si="17"/>
        <v>#REF!</v>
      </c>
      <c r="H30" s="113" t="e">
        <f t="shared" si="17"/>
        <v>#REF!</v>
      </c>
      <c r="I30" s="113" t="e">
        <f t="shared" si="17"/>
        <v>#REF!</v>
      </c>
      <c r="J30" s="113" t="e">
        <f t="shared" si="17"/>
        <v>#REF!</v>
      </c>
      <c r="K30" s="113" t="e">
        <f t="shared" si="13"/>
        <v>#REF!</v>
      </c>
      <c r="L30" s="113" t="e">
        <f t="shared" ref="L30:Q30" si="18">ROUNDUP(L10*0.87,)</f>
        <v>#REF!</v>
      </c>
      <c r="M30" s="113" t="e">
        <f t="shared" si="18"/>
        <v>#REF!</v>
      </c>
      <c r="N30" s="113" t="e">
        <f t="shared" si="18"/>
        <v>#REF!</v>
      </c>
      <c r="O30" s="113" t="e">
        <f t="shared" si="18"/>
        <v>#REF!</v>
      </c>
      <c r="P30" s="113" t="e">
        <f t="shared" si="18"/>
        <v>#REF!</v>
      </c>
      <c r="Q30" s="113" t="e">
        <f t="shared" si="18"/>
        <v>#REF!</v>
      </c>
      <c r="R30" s="113" t="e">
        <f t="shared" ref="R30:T31" si="19">ROUNDUP(R10*0.87,)</f>
        <v>#REF!</v>
      </c>
      <c r="S30" s="113" t="e">
        <f t="shared" si="19"/>
        <v>#REF!</v>
      </c>
      <c r="T30" s="113" t="e">
        <f t="shared" si="19"/>
        <v>#REF!</v>
      </c>
      <c r="U30" s="113" t="e">
        <f t="shared" ref="U30:AA30" si="20">ROUNDUP(U10*0.87,)</f>
        <v>#REF!</v>
      </c>
      <c r="V30" s="113" t="e">
        <f t="shared" si="20"/>
        <v>#REF!</v>
      </c>
      <c r="W30" s="113" t="e">
        <f t="shared" si="20"/>
        <v>#REF!</v>
      </c>
      <c r="X30" s="113" t="e">
        <f t="shared" si="20"/>
        <v>#REF!</v>
      </c>
      <c r="Y30" s="113" t="e">
        <f t="shared" si="20"/>
        <v>#REF!</v>
      </c>
      <c r="Z30" s="113" t="e">
        <f t="shared" si="20"/>
        <v>#REF!</v>
      </c>
      <c r="AA30" s="113" t="e">
        <f t="shared" si="20"/>
        <v>#REF!</v>
      </c>
      <c r="AB30" s="113" t="e">
        <f t="shared" ref="AB30:AO30" si="21">ROUNDUP(AB10*0.87,)</f>
        <v>#REF!</v>
      </c>
      <c r="AC30" s="113" t="e">
        <f t="shared" si="21"/>
        <v>#REF!</v>
      </c>
      <c r="AD30" s="113" t="e">
        <f t="shared" si="21"/>
        <v>#REF!</v>
      </c>
      <c r="AE30" s="113" t="e">
        <f t="shared" si="21"/>
        <v>#REF!</v>
      </c>
      <c r="AF30" s="113" t="e">
        <f t="shared" si="21"/>
        <v>#REF!</v>
      </c>
      <c r="AG30" s="113" t="e">
        <f t="shared" si="21"/>
        <v>#REF!</v>
      </c>
      <c r="AH30" s="113" t="e">
        <f t="shared" si="21"/>
        <v>#REF!</v>
      </c>
      <c r="AI30" s="113" t="e">
        <f t="shared" si="21"/>
        <v>#REF!</v>
      </c>
      <c r="AJ30" s="113" t="e">
        <f t="shared" si="21"/>
        <v>#REF!</v>
      </c>
      <c r="AK30" s="113" t="e">
        <f t="shared" si="21"/>
        <v>#REF!</v>
      </c>
      <c r="AL30" s="165" t="e">
        <f t="shared" si="21"/>
        <v>#REF!</v>
      </c>
      <c r="AM30" s="165" t="e">
        <f t="shared" si="21"/>
        <v>#REF!</v>
      </c>
      <c r="AN30" s="165" t="e">
        <f t="shared" si="21"/>
        <v>#REF!</v>
      </c>
      <c r="AO30" s="165" t="e">
        <f t="shared" si="21"/>
        <v>#REF!</v>
      </c>
    </row>
    <row r="31" spans="1:41" x14ac:dyDescent="0.2">
      <c r="A31" s="87">
        <v>2</v>
      </c>
      <c r="B31" s="113" t="e">
        <f t="shared" si="17"/>
        <v>#REF!</v>
      </c>
      <c r="C31" s="113" t="e">
        <f t="shared" si="17"/>
        <v>#REF!</v>
      </c>
      <c r="D31" s="113" t="e">
        <f t="shared" si="17"/>
        <v>#REF!</v>
      </c>
      <c r="E31" s="113" t="e">
        <f t="shared" si="17"/>
        <v>#REF!</v>
      </c>
      <c r="F31" s="113" t="e">
        <f t="shared" si="17"/>
        <v>#REF!</v>
      </c>
      <c r="G31" s="113" t="e">
        <f t="shared" si="17"/>
        <v>#REF!</v>
      </c>
      <c r="H31" s="113" t="e">
        <f t="shared" si="17"/>
        <v>#REF!</v>
      </c>
      <c r="I31" s="113" t="e">
        <f t="shared" si="17"/>
        <v>#REF!</v>
      </c>
      <c r="J31" s="113" t="e">
        <f t="shared" si="17"/>
        <v>#REF!</v>
      </c>
      <c r="K31" s="113" t="e">
        <f t="shared" si="13"/>
        <v>#REF!</v>
      </c>
      <c r="L31" s="113" t="e">
        <f t="shared" ref="L31:Q31" si="22">ROUNDUP(L11*0.87,)</f>
        <v>#REF!</v>
      </c>
      <c r="M31" s="113" t="e">
        <f t="shared" si="22"/>
        <v>#REF!</v>
      </c>
      <c r="N31" s="113" t="e">
        <f t="shared" si="22"/>
        <v>#REF!</v>
      </c>
      <c r="O31" s="113" t="e">
        <f t="shared" si="22"/>
        <v>#REF!</v>
      </c>
      <c r="P31" s="113" t="e">
        <f t="shared" si="22"/>
        <v>#REF!</v>
      </c>
      <c r="Q31" s="113" t="e">
        <f t="shared" si="22"/>
        <v>#REF!</v>
      </c>
      <c r="R31" s="113" t="e">
        <f t="shared" si="19"/>
        <v>#REF!</v>
      </c>
      <c r="S31" s="113" t="e">
        <f t="shared" si="19"/>
        <v>#REF!</v>
      </c>
      <c r="T31" s="113" t="e">
        <f t="shared" si="19"/>
        <v>#REF!</v>
      </c>
      <c r="U31" s="113" t="e">
        <f t="shared" ref="U31:AA31" si="23">ROUNDUP(U11*0.87,)</f>
        <v>#REF!</v>
      </c>
      <c r="V31" s="113" t="e">
        <f t="shared" si="23"/>
        <v>#REF!</v>
      </c>
      <c r="W31" s="113" t="e">
        <f t="shared" si="23"/>
        <v>#REF!</v>
      </c>
      <c r="X31" s="113" t="e">
        <f t="shared" si="23"/>
        <v>#REF!</v>
      </c>
      <c r="Y31" s="113" t="e">
        <f t="shared" si="23"/>
        <v>#REF!</v>
      </c>
      <c r="Z31" s="113" t="e">
        <f t="shared" si="23"/>
        <v>#REF!</v>
      </c>
      <c r="AA31" s="113" t="e">
        <f t="shared" si="23"/>
        <v>#REF!</v>
      </c>
      <c r="AB31" s="113" t="e">
        <f t="shared" ref="AB31:AO31" si="24">ROUNDUP(AB11*0.87,)</f>
        <v>#REF!</v>
      </c>
      <c r="AC31" s="113" t="e">
        <f t="shared" si="24"/>
        <v>#REF!</v>
      </c>
      <c r="AD31" s="113" t="e">
        <f t="shared" si="24"/>
        <v>#REF!</v>
      </c>
      <c r="AE31" s="113" t="e">
        <f t="shared" si="24"/>
        <v>#REF!</v>
      </c>
      <c r="AF31" s="113" t="e">
        <f t="shared" si="24"/>
        <v>#REF!</v>
      </c>
      <c r="AG31" s="113" t="e">
        <f t="shared" si="24"/>
        <v>#REF!</v>
      </c>
      <c r="AH31" s="113" t="e">
        <f t="shared" si="24"/>
        <v>#REF!</v>
      </c>
      <c r="AI31" s="113" t="e">
        <f t="shared" si="24"/>
        <v>#REF!</v>
      </c>
      <c r="AJ31" s="113" t="e">
        <f t="shared" si="24"/>
        <v>#REF!</v>
      </c>
      <c r="AK31" s="113" t="e">
        <f t="shared" si="24"/>
        <v>#REF!</v>
      </c>
      <c r="AL31" s="165" t="e">
        <f t="shared" si="24"/>
        <v>#REF!</v>
      </c>
      <c r="AM31" s="165" t="e">
        <f t="shared" si="24"/>
        <v>#REF!</v>
      </c>
      <c r="AN31" s="165" t="e">
        <f t="shared" si="24"/>
        <v>#REF!</v>
      </c>
      <c r="AO31" s="165" t="e">
        <f t="shared" si="24"/>
        <v>#REF!</v>
      </c>
    </row>
    <row r="32" spans="1:41" x14ac:dyDescent="0.2">
      <c r="A32" s="86" t="s">
        <v>134</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65"/>
      <c r="AM32" s="165"/>
      <c r="AN32" s="165"/>
      <c r="AO32" s="165"/>
    </row>
    <row r="33" spans="1:41" x14ac:dyDescent="0.2">
      <c r="A33" s="88">
        <v>1</v>
      </c>
      <c r="B33" s="113" t="e">
        <f t="shared" ref="B33:J34" si="25">B13*0.87</f>
        <v>#REF!</v>
      </c>
      <c r="C33" s="113" t="e">
        <f t="shared" si="25"/>
        <v>#REF!</v>
      </c>
      <c r="D33" s="113" t="e">
        <f t="shared" si="25"/>
        <v>#REF!</v>
      </c>
      <c r="E33" s="113" t="e">
        <f t="shared" si="25"/>
        <v>#REF!</v>
      </c>
      <c r="F33" s="113" t="e">
        <f t="shared" si="25"/>
        <v>#REF!</v>
      </c>
      <c r="G33" s="113" t="e">
        <f t="shared" si="25"/>
        <v>#REF!</v>
      </c>
      <c r="H33" s="113" t="e">
        <f t="shared" si="25"/>
        <v>#REF!</v>
      </c>
      <c r="I33" s="113" t="e">
        <f t="shared" si="25"/>
        <v>#REF!</v>
      </c>
      <c r="J33" s="113" t="e">
        <f t="shared" si="25"/>
        <v>#REF!</v>
      </c>
      <c r="K33" s="113" t="e">
        <f t="shared" si="13"/>
        <v>#REF!</v>
      </c>
      <c r="L33" s="113" t="e">
        <f t="shared" ref="L33:Q33" si="26">ROUNDUP(L13*0.87,)</f>
        <v>#REF!</v>
      </c>
      <c r="M33" s="113" t="e">
        <f t="shared" si="26"/>
        <v>#REF!</v>
      </c>
      <c r="N33" s="113" t="e">
        <f t="shared" si="26"/>
        <v>#REF!</v>
      </c>
      <c r="O33" s="113" t="e">
        <f t="shared" si="26"/>
        <v>#REF!</v>
      </c>
      <c r="P33" s="113" t="e">
        <f t="shared" si="26"/>
        <v>#REF!</v>
      </c>
      <c r="Q33" s="113" t="e">
        <f t="shared" si="26"/>
        <v>#REF!</v>
      </c>
      <c r="R33" s="113" t="e">
        <f t="shared" ref="R33:T34" si="27">ROUNDUP(R13*0.87,)</f>
        <v>#REF!</v>
      </c>
      <c r="S33" s="113" t="e">
        <f t="shared" si="27"/>
        <v>#REF!</v>
      </c>
      <c r="T33" s="113" t="e">
        <f t="shared" si="27"/>
        <v>#REF!</v>
      </c>
      <c r="U33" s="113" t="e">
        <f t="shared" ref="U33:AA33" si="28">ROUNDUP(U13*0.87,)</f>
        <v>#REF!</v>
      </c>
      <c r="V33" s="113" t="e">
        <f t="shared" si="28"/>
        <v>#REF!</v>
      </c>
      <c r="W33" s="113" t="e">
        <f t="shared" si="28"/>
        <v>#REF!</v>
      </c>
      <c r="X33" s="113" t="e">
        <f t="shared" si="28"/>
        <v>#REF!</v>
      </c>
      <c r="Y33" s="113" t="e">
        <f t="shared" si="28"/>
        <v>#REF!</v>
      </c>
      <c r="Z33" s="113" t="e">
        <f t="shared" si="28"/>
        <v>#REF!</v>
      </c>
      <c r="AA33" s="113" t="e">
        <f t="shared" si="28"/>
        <v>#REF!</v>
      </c>
      <c r="AB33" s="113" t="e">
        <f t="shared" ref="AB33:AO33" si="29">ROUNDUP(AB13*0.87,)</f>
        <v>#REF!</v>
      </c>
      <c r="AC33" s="113" t="e">
        <f t="shared" si="29"/>
        <v>#REF!</v>
      </c>
      <c r="AD33" s="113" t="e">
        <f t="shared" si="29"/>
        <v>#REF!</v>
      </c>
      <c r="AE33" s="113" t="e">
        <f t="shared" si="29"/>
        <v>#REF!</v>
      </c>
      <c r="AF33" s="113" t="e">
        <f t="shared" si="29"/>
        <v>#REF!</v>
      </c>
      <c r="AG33" s="113" t="e">
        <f t="shared" si="29"/>
        <v>#REF!</v>
      </c>
      <c r="AH33" s="113" t="e">
        <f t="shared" si="29"/>
        <v>#REF!</v>
      </c>
      <c r="AI33" s="113" t="e">
        <f t="shared" si="29"/>
        <v>#REF!</v>
      </c>
      <c r="AJ33" s="113" t="e">
        <f t="shared" si="29"/>
        <v>#REF!</v>
      </c>
      <c r="AK33" s="113" t="e">
        <f t="shared" si="29"/>
        <v>#REF!</v>
      </c>
      <c r="AL33" s="165" t="e">
        <f t="shared" si="29"/>
        <v>#REF!</v>
      </c>
      <c r="AM33" s="165" t="e">
        <f t="shared" si="29"/>
        <v>#REF!</v>
      </c>
      <c r="AN33" s="165" t="e">
        <f t="shared" si="29"/>
        <v>#REF!</v>
      </c>
      <c r="AO33" s="165" t="e">
        <f t="shared" si="29"/>
        <v>#REF!</v>
      </c>
    </row>
    <row r="34" spans="1:41" x14ac:dyDescent="0.2">
      <c r="A34" s="88">
        <v>2</v>
      </c>
      <c r="B34" s="113" t="e">
        <f t="shared" si="25"/>
        <v>#REF!</v>
      </c>
      <c r="C34" s="113" t="e">
        <f t="shared" si="25"/>
        <v>#REF!</v>
      </c>
      <c r="D34" s="113" t="e">
        <f t="shared" si="25"/>
        <v>#REF!</v>
      </c>
      <c r="E34" s="113" t="e">
        <f t="shared" si="25"/>
        <v>#REF!</v>
      </c>
      <c r="F34" s="113" t="e">
        <f t="shared" si="25"/>
        <v>#REF!</v>
      </c>
      <c r="G34" s="113" t="e">
        <f t="shared" si="25"/>
        <v>#REF!</v>
      </c>
      <c r="H34" s="113" t="e">
        <f t="shared" si="25"/>
        <v>#REF!</v>
      </c>
      <c r="I34" s="113" t="e">
        <f t="shared" si="25"/>
        <v>#REF!</v>
      </c>
      <c r="J34" s="113" t="e">
        <f t="shared" si="25"/>
        <v>#REF!</v>
      </c>
      <c r="K34" s="113" t="e">
        <f t="shared" si="13"/>
        <v>#REF!</v>
      </c>
      <c r="L34" s="113" t="e">
        <f t="shared" ref="L34:Q34" si="30">ROUNDUP(L14*0.87,)</f>
        <v>#REF!</v>
      </c>
      <c r="M34" s="113" t="e">
        <f t="shared" si="30"/>
        <v>#REF!</v>
      </c>
      <c r="N34" s="113" t="e">
        <f t="shared" si="30"/>
        <v>#REF!</v>
      </c>
      <c r="O34" s="113" t="e">
        <f t="shared" si="30"/>
        <v>#REF!</v>
      </c>
      <c r="P34" s="113" t="e">
        <f t="shared" si="30"/>
        <v>#REF!</v>
      </c>
      <c r="Q34" s="113" t="e">
        <f t="shared" si="30"/>
        <v>#REF!</v>
      </c>
      <c r="R34" s="113" t="e">
        <f t="shared" si="27"/>
        <v>#REF!</v>
      </c>
      <c r="S34" s="113" t="e">
        <f t="shared" si="27"/>
        <v>#REF!</v>
      </c>
      <c r="T34" s="113" t="e">
        <f t="shared" si="27"/>
        <v>#REF!</v>
      </c>
      <c r="U34" s="113" t="e">
        <f t="shared" ref="U34:AA34" si="31">ROUNDUP(U14*0.87,)</f>
        <v>#REF!</v>
      </c>
      <c r="V34" s="113" t="e">
        <f t="shared" si="31"/>
        <v>#REF!</v>
      </c>
      <c r="W34" s="113" t="e">
        <f t="shared" si="31"/>
        <v>#REF!</v>
      </c>
      <c r="X34" s="113" t="e">
        <f t="shared" si="31"/>
        <v>#REF!</v>
      </c>
      <c r="Y34" s="113" t="e">
        <f t="shared" si="31"/>
        <v>#REF!</v>
      </c>
      <c r="Z34" s="113" t="e">
        <f t="shared" si="31"/>
        <v>#REF!</v>
      </c>
      <c r="AA34" s="113" t="e">
        <f t="shared" si="31"/>
        <v>#REF!</v>
      </c>
      <c r="AB34" s="113" t="e">
        <f t="shared" ref="AB34:AO34" si="32">ROUNDUP(AB14*0.87,)</f>
        <v>#REF!</v>
      </c>
      <c r="AC34" s="113" t="e">
        <f t="shared" si="32"/>
        <v>#REF!</v>
      </c>
      <c r="AD34" s="113" t="e">
        <f t="shared" si="32"/>
        <v>#REF!</v>
      </c>
      <c r="AE34" s="113" t="e">
        <f t="shared" si="32"/>
        <v>#REF!</v>
      </c>
      <c r="AF34" s="113" t="e">
        <f t="shared" si="32"/>
        <v>#REF!</v>
      </c>
      <c r="AG34" s="113" t="e">
        <f t="shared" si="32"/>
        <v>#REF!</v>
      </c>
      <c r="AH34" s="113" t="e">
        <f t="shared" si="32"/>
        <v>#REF!</v>
      </c>
      <c r="AI34" s="113" t="e">
        <f t="shared" si="32"/>
        <v>#REF!</v>
      </c>
      <c r="AJ34" s="113" t="e">
        <f t="shared" si="32"/>
        <v>#REF!</v>
      </c>
      <c r="AK34" s="113" t="e">
        <f t="shared" si="32"/>
        <v>#REF!</v>
      </c>
      <c r="AL34" s="165" t="e">
        <f t="shared" si="32"/>
        <v>#REF!</v>
      </c>
      <c r="AM34" s="165" t="e">
        <f t="shared" si="32"/>
        <v>#REF!</v>
      </c>
      <c r="AN34" s="165" t="e">
        <f t="shared" si="32"/>
        <v>#REF!</v>
      </c>
      <c r="AO34" s="165" t="e">
        <f t="shared" si="32"/>
        <v>#REF!</v>
      </c>
    </row>
    <row r="35" spans="1:41" x14ac:dyDescent="0.2">
      <c r="A35" s="86" t="s">
        <v>136</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66"/>
      <c r="AM35" s="166"/>
      <c r="AN35" s="166"/>
      <c r="AO35" s="166"/>
    </row>
    <row r="36" spans="1:41" x14ac:dyDescent="0.2">
      <c r="A36" s="88">
        <v>1</v>
      </c>
      <c r="B36" s="113" t="e">
        <f t="shared" ref="B36:J37" si="33">B16*0.87</f>
        <v>#REF!</v>
      </c>
      <c r="C36" s="113" t="e">
        <f t="shared" si="33"/>
        <v>#REF!</v>
      </c>
      <c r="D36" s="113" t="e">
        <f t="shared" si="33"/>
        <v>#REF!</v>
      </c>
      <c r="E36" s="113" t="e">
        <f t="shared" si="33"/>
        <v>#REF!</v>
      </c>
      <c r="F36" s="113" t="e">
        <f t="shared" si="33"/>
        <v>#REF!</v>
      </c>
      <c r="G36" s="113" t="e">
        <f t="shared" si="33"/>
        <v>#REF!</v>
      </c>
      <c r="H36" s="113" t="e">
        <f t="shared" si="33"/>
        <v>#REF!</v>
      </c>
      <c r="I36" s="113" t="e">
        <f t="shared" si="33"/>
        <v>#REF!</v>
      </c>
      <c r="J36" s="113" t="e">
        <f t="shared" si="33"/>
        <v>#REF!</v>
      </c>
      <c r="K36" s="113" t="e">
        <f t="shared" si="13"/>
        <v>#REF!</v>
      </c>
      <c r="L36" s="113" t="e">
        <f t="shared" ref="L36:Q36" si="34">ROUNDUP(L16*0.87,)</f>
        <v>#REF!</v>
      </c>
      <c r="M36" s="113" t="e">
        <f t="shared" si="34"/>
        <v>#REF!</v>
      </c>
      <c r="N36" s="113" t="e">
        <f t="shared" si="34"/>
        <v>#REF!</v>
      </c>
      <c r="O36" s="113" t="e">
        <f t="shared" si="34"/>
        <v>#REF!</v>
      </c>
      <c r="P36" s="113" t="e">
        <f t="shared" si="34"/>
        <v>#REF!</v>
      </c>
      <c r="Q36" s="113" t="e">
        <f t="shared" si="34"/>
        <v>#REF!</v>
      </c>
      <c r="R36" s="113" t="e">
        <f t="shared" ref="R36:T37" si="35">ROUNDUP(R16*0.87,)</f>
        <v>#REF!</v>
      </c>
      <c r="S36" s="113" t="e">
        <f t="shared" si="35"/>
        <v>#REF!</v>
      </c>
      <c r="T36" s="113" t="e">
        <f t="shared" si="35"/>
        <v>#REF!</v>
      </c>
      <c r="U36" s="113" t="e">
        <f t="shared" ref="U36:AA36" si="36">ROUNDUP(U16*0.87,)</f>
        <v>#REF!</v>
      </c>
      <c r="V36" s="113" t="e">
        <f t="shared" si="36"/>
        <v>#REF!</v>
      </c>
      <c r="W36" s="113" t="e">
        <f t="shared" si="36"/>
        <v>#REF!</v>
      </c>
      <c r="X36" s="113" t="e">
        <f t="shared" si="36"/>
        <v>#REF!</v>
      </c>
      <c r="Y36" s="113" t="e">
        <f t="shared" si="36"/>
        <v>#REF!</v>
      </c>
      <c r="Z36" s="113" t="e">
        <f t="shared" si="36"/>
        <v>#REF!</v>
      </c>
      <c r="AA36" s="113" t="e">
        <f t="shared" si="36"/>
        <v>#REF!</v>
      </c>
      <c r="AB36" s="113" t="e">
        <f t="shared" ref="AB36:AO36" si="37">ROUNDUP(AB16*0.87,)</f>
        <v>#REF!</v>
      </c>
      <c r="AC36" s="113" t="e">
        <f t="shared" si="37"/>
        <v>#REF!</v>
      </c>
      <c r="AD36" s="113" t="e">
        <f t="shared" si="37"/>
        <v>#REF!</v>
      </c>
      <c r="AE36" s="113" t="e">
        <f t="shared" si="37"/>
        <v>#REF!</v>
      </c>
      <c r="AF36" s="113" t="e">
        <f t="shared" si="37"/>
        <v>#REF!</v>
      </c>
      <c r="AG36" s="113" t="e">
        <f t="shared" si="37"/>
        <v>#REF!</v>
      </c>
      <c r="AH36" s="113" t="e">
        <f t="shared" si="37"/>
        <v>#REF!</v>
      </c>
      <c r="AI36" s="113" t="e">
        <f t="shared" si="37"/>
        <v>#REF!</v>
      </c>
      <c r="AJ36" s="113" t="e">
        <f t="shared" si="37"/>
        <v>#REF!</v>
      </c>
      <c r="AK36" s="113" t="e">
        <f t="shared" si="37"/>
        <v>#REF!</v>
      </c>
      <c r="AL36" s="165" t="e">
        <f t="shared" si="37"/>
        <v>#REF!</v>
      </c>
      <c r="AM36" s="165" t="e">
        <f t="shared" si="37"/>
        <v>#REF!</v>
      </c>
      <c r="AN36" s="165" t="e">
        <f t="shared" si="37"/>
        <v>#REF!</v>
      </c>
      <c r="AO36" s="165" t="e">
        <f t="shared" si="37"/>
        <v>#REF!</v>
      </c>
    </row>
    <row r="37" spans="1:41" x14ac:dyDescent="0.2">
      <c r="A37" s="88">
        <v>2</v>
      </c>
      <c r="B37" s="113" t="e">
        <f t="shared" si="33"/>
        <v>#REF!</v>
      </c>
      <c r="C37" s="113" t="e">
        <f t="shared" si="33"/>
        <v>#REF!</v>
      </c>
      <c r="D37" s="113" t="e">
        <f t="shared" si="33"/>
        <v>#REF!</v>
      </c>
      <c r="E37" s="113" t="e">
        <f t="shared" si="33"/>
        <v>#REF!</v>
      </c>
      <c r="F37" s="113" t="e">
        <f t="shared" si="33"/>
        <v>#REF!</v>
      </c>
      <c r="G37" s="113" t="e">
        <f t="shared" si="33"/>
        <v>#REF!</v>
      </c>
      <c r="H37" s="113" t="e">
        <f t="shared" si="33"/>
        <v>#REF!</v>
      </c>
      <c r="I37" s="113" t="e">
        <f t="shared" si="33"/>
        <v>#REF!</v>
      </c>
      <c r="J37" s="113" t="e">
        <f t="shared" si="33"/>
        <v>#REF!</v>
      </c>
      <c r="K37" s="113" t="e">
        <f t="shared" si="13"/>
        <v>#REF!</v>
      </c>
      <c r="L37" s="113" t="e">
        <f t="shared" ref="L37:Q37" si="38">ROUNDUP(L17*0.87,)</f>
        <v>#REF!</v>
      </c>
      <c r="M37" s="113" t="e">
        <f t="shared" si="38"/>
        <v>#REF!</v>
      </c>
      <c r="N37" s="113" t="e">
        <f t="shared" si="38"/>
        <v>#REF!</v>
      </c>
      <c r="O37" s="113" t="e">
        <f t="shared" si="38"/>
        <v>#REF!</v>
      </c>
      <c r="P37" s="113" t="e">
        <f t="shared" si="38"/>
        <v>#REF!</v>
      </c>
      <c r="Q37" s="113" t="e">
        <f t="shared" si="38"/>
        <v>#REF!</v>
      </c>
      <c r="R37" s="113" t="e">
        <f t="shared" si="35"/>
        <v>#REF!</v>
      </c>
      <c r="S37" s="113" t="e">
        <f t="shared" si="35"/>
        <v>#REF!</v>
      </c>
      <c r="T37" s="113" t="e">
        <f t="shared" si="35"/>
        <v>#REF!</v>
      </c>
      <c r="U37" s="113" t="e">
        <f t="shared" ref="U37:AA37" si="39">ROUNDUP(U17*0.87,)</f>
        <v>#REF!</v>
      </c>
      <c r="V37" s="113" t="e">
        <f t="shared" si="39"/>
        <v>#REF!</v>
      </c>
      <c r="W37" s="113" t="e">
        <f t="shared" si="39"/>
        <v>#REF!</v>
      </c>
      <c r="X37" s="113" t="e">
        <f t="shared" si="39"/>
        <v>#REF!</v>
      </c>
      <c r="Y37" s="113" t="e">
        <f t="shared" si="39"/>
        <v>#REF!</v>
      </c>
      <c r="Z37" s="113" t="e">
        <f t="shared" si="39"/>
        <v>#REF!</v>
      </c>
      <c r="AA37" s="113" t="e">
        <f t="shared" si="39"/>
        <v>#REF!</v>
      </c>
      <c r="AB37" s="113" t="e">
        <f t="shared" ref="AB37:AO37" si="40">ROUNDUP(AB17*0.87,)</f>
        <v>#REF!</v>
      </c>
      <c r="AC37" s="113" t="e">
        <f t="shared" si="40"/>
        <v>#REF!</v>
      </c>
      <c r="AD37" s="113" t="e">
        <f t="shared" si="40"/>
        <v>#REF!</v>
      </c>
      <c r="AE37" s="113" t="e">
        <f t="shared" si="40"/>
        <v>#REF!</v>
      </c>
      <c r="AF37" s="113" t="e">
        <f t="shared" si="40"/>
        <v>#REF!</v>
      </c>
      <c r="AG37" s="113" t="e">
        <f t="shared" si="40"/>
        <v>#REF!</v>
      </c>
      <c r="AH37" s="113" t="e">
        <f t="shared" si="40"/>
        <v>#REF!</v>
      </c>
      <c r="AI37" s="113" t="e">
        <f t="shared" si="40"/>
        <v>#REF!</v>
      </c>
      <c r="AJ37" s="113" t="e">
        <f t="shared" si="40"/>
        <v>#REF!</v>
      </c>
      <c r="AK37" s="113" t="e">
        <f t="shared" si="40"/>
        <v>#REF!</v>
      </c>
      <c r="AL37" s="165" t="e">
        <f t="shared" si="40"/>
        <v>#REF!</v>
      </c>
      <c r="AM37" s="165" t="e">
        <f t="shared" si="40"/>
        <v>#REF!</v>
      </c>
      <c r="AN37" s="165" t="e">
        <f t="shared" si="40"/>
        <v>#REF!</v>
      </c>
      <c r="AO37" s="165" t="e">
        <f t="shared" si="40"/>
        <v>#REF!</v>
      </c>
    </row>
    <row r="38" spans="1:41" x14ac:dyDescent="0.2">
      <c r="A38" s="86" t="s">
        <v>138</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67"/>
      <c r="AM38" s="167"/>
      <c r="AN38" s="167"/>
      <c r="AO38" s="167"/>
    </row>
    <row r="39" spans="1:41" x14ac:dyDescent="0.2">
      <c r="A39" s="87" t="s">
        <v>78</v>
      </c>
      <c r="B39" s="113" t="e">
        <f t="shared" ref="B39:J39" si="41">B19*0.87</f>
        <v>#REF!</v>
      </c>
      <c r="C39" s="113" t="e">
        <f t="shared" si="41"/>
        <v>#REF!</v>
      </c>
      <c r="D39" s="113" t="e">
        <f t="shared" si="41"/>
        <v>#REF!</v>
      </c>
      <c r="E39" s="113" t="e">
        <f t="shared" si="41"/>
        <v>#REF!</v>
      </c>
      <c r="F39" s="113" t="e">
        <f t="shared" si="41"/>
        <v>#REF!</v>
      </c>
      <c r="G39" s="113" t="e">
        <f t="shared" si="41"/>
        <v>#REF!</v>
      </c>
      <c r="H39" s="113" t="e">
        <f t="shared" si="41"/>
        <v>#REF!</v>
      </c>
      <c r="I39" s="113" t="e">
        <f t="shared" si="41"/>
        <v>#REF!</v>
      </c>
      <c r="J39" s="113" t="e">
        <f t="shared" si="41"/>
        <v>#REF!</v>
      </c>
      <c r="K39" s="113" t="e">
        <f t="shared" si="13"/>
        <v>#REF!</v>
      </c>
      <c r="L39" s="113" t="e">
        <f t="shared" ref="L39:Q39" si="42">ROUNDUP(L19*0.87,)</f>
        <v>#REF!</v>
      </c>
      <c r="M39" s="113" t="e">
        <f t="shared" si="42"/>
        <v>#REF!</v>
      </c>
      <c r="N39" s="113" t="e">
        <f t="shared" si="42"/>
        <v>#REF!</v>
      </c>
      <c r="O39" s="113" t="e">
        <f t="shared" si="42"/>
        <v>#REF!</v>
      </c>
      <c r="P39" s="113" t="e">
        <f t="shared" si="42"/>
        <v>#REF!</v>
      </c>
      <c r="Q39" s="113" t="e">
        <f t="shared" si="42"/>
        <v>#REF!</v>
      </c>
      <c r="R39" s="113" t="e">
        <f>ROUNDUP(R19*0.87,)</f>
        <v>#REF!</v>
      </c>
      <c r="S39" s="113" t="e">
        <f>ROUNDUP(S19*0.87,)</f>
        <v>#REF!</v>
      </c>
      <c r="T39" s="113" t="e">
        <f>ROUNDUP(T19*0.87,)</f>
        <v>#REF!</v>
      </c>
      <c r="U39" s="113" t="e">
        <f t="shared" ref="U39:AA39" si="43">ROUNDUP(U19*0.87,)</f>
        <v>#REF!</v>
      </c>
      <c r="V39" s="113" t="e">
        <f t="shared" si="43"/>
        <v>#REF!</v>
      </c>
      <c r="W39" s="113" t="e">
        <f t="shared" si="43"/>
        <v>#REF!</v>
      </c>
      <c r="X39" s="113" t="e">
        <f t="shared" si="43"/>
        <v>#REF!</v>
      </c>
      <c r="Y39" s="113" t="e">
        <f t="shared" si="43"/>
        <v>#REF!</v>
      </c>
      <c r="Z39" s="113" t="e">
        <f t="shared" si="43"/>
        <v>#REF!</v>
      </c>
      <c r="AA39" s="113" t="e">
        <f t="shared" si="43"/>
        <v>#REF!</v>
      </c>
      <c r="AB39" s="113" t="e">
        <f t="shared" ref="AB39:AO39" si="44">ROUNDUP(AB19*0.87,)</f>
        <v>#REF!</v>
      </c>
      <c r="AC39" s="113" t="e">
        <f t="shared" si="44"/>
        <v>#REF!</v>
      </c>
      <c r="AD39" s="113" t="e">
        <f t="shared" si="44"/>
        <v>#REF!</v>
      </c>
      <c r="AE39" s="113" t="e">
        <f t="shared" si="44"/>
        <v>#REF!</v>
      </c>
      <c r="AF39" s="113" t="e">
        <f t="shared" si="44"/>
        <v>#REF!</v>
      </c>
      <c r="AG39" s="113" t="e">
        <f t="shared" si="44"/>
        <v>#REF!</v>
      </c>
      <c r="AH39" s="113" t="e">
        <f t="shared" si="44"/>
        <v>#REF!</v>
      </c>
      <c r="AI39" s="113" t="e">
        <f t="shared" si="44"/>
        <v>#REF!</v>
      </c>
      <c r="AJ39" s="113" t="e">
        <f t="shared" si="44"/>
        <v>#REF!</v>
      </c>
      <c r="AK39" s="113" t="e">
        <f t="shared" si="44"/>
        <v>#REF!</v>
      </c>
      <c r="AL39" s="165" t="e">
        <f t="shared" si="44"/>
        <v>#REF!</v>
      </c>
      <c r="AM39" s="165" t="e">
        <f t="shared" si="44"/>
        <v>#REF!</v>
      </c>
      <c r="AN39" s="165" t="e">
        <f t="shared" si="44"/>
        <v>#REF!</v>
      </c>
      <c r="AO39" s="165" t="e">
        <f t="shared" si="44"/>
        <v>#REF!</v>
      </c>
    </row>
    <row r="40" spans="1:41" x14ac:dyDescent="0.2">
      <c r="A40" s="86" t="s">
        <v>137</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66"/>
      <c r="AM40" s="166"/>
      <c r="AN40" s="166"/>
      <c r="AO40" s="166"/>
    </row>
    <row r="41" spans="1:41" x14ac:dyDescent="0.2">
      <c r="A41" s="87" t="s">
        <v>67</v>
      </c>
      <c r="B41" s="113" t="e">
        <f t="shared" ref="B41:J41" si="45">B21*0.87</f>
        <v>#REF!</v>
      </c>
      <c r="C41" s="113" t="e">
        <f t="shared" si="45"/>
        <v>#REF!</v>
      </c>
      <c r="D41" s="113" t="e">
        <f t="shared" si="45"/>
        <v>#REF!</v>
      </c>
      <c r="E41" s="113" t="e">
        <f t="shared" si="45"/>
        <v>#REF!</v>
      </c>
      <c r="F41" s="113" t="e">
        <f t="shared" si="45"/>
        <v>#REF!</v>
      </c>
      <c r="G41" s="113" t="e">
        <f t="shared" si="45"/>
        <v>#REF!</v>
      </c>
      <c r="H41" s="113" t="e">
        <f t="shared" si="45"/>
        <v>#REF!</v>
      </c>
      <c r="I41" s="113" t="e">
        <f t="shared" si="45"/>
        <v>#REF!</v>
      </c>
      <c r="J41" s="113" t="e">
        <f t="shared" si="45"/>
        <v>#REF!</v>
      </c>
      <c r="K41" s="113" t="e">
        <f t="shared" si="13"/>
        <v>#REF!</v>
      </c>
      <c r="L41" s="113" t="e">
        <f t="shared" ref="L41:Q41" si="46">ROUNDUP(L21*0.87,)</f>
        <v>#REF!</v>
      </c>
      <c r="M41" s="113" t="e">
        <f t="shared" si="46"/>
        <v>#REF!</v>
      </c>
      <c r="N41" s="113" t="e">
        <f t="shared" si="46"/>
        <v>#REF!</v>
      </c>
      <c r="O41" s="113" t="e">
        <f t="shared" si="46"/>
        <v>#REF!</v>
      </c>
      <c r="P41" s="113" t="e">
        <f t="shared" si="46"/>
        <v>#REF!</v>
      </c>
      <c r="Q41" s="113" t="e">
        <f t="shared" si="46"/>
        <v>#REF!</v>
      </c>
      <c r="R41" s="113" t="e">
        <f>ROUNDUP(R21*0.87,)</f>
        <v>#REF!</v>
      </c>
      <c r="S41" s="113" t="e">
        <f>ROUNDUP(S21*0.87,)</f>
        <v>#REF!</v>
      </c>
      <c r="T41" s="113" t="e">
        <f>ROUNDUP(T21*0.87,)</f>
        <v>#REF!</v>
      </c>
      <c r="U41" s="113" t="e">
        <f t="shared" ref="U41:AA41" si="47">ROUNDUP(U21*0.87,)</f>
        <v>#REF!</v>
      </c>
      <c r="V41" s="113" t="e">
        <f t="shared" si="47"/>
        <v>#REF!</v>
      </c>
      <c r="W41" s="113" t="e">
        <f t="shared" si="47"/>
        <v>#REF!</v>
      </c>
      <c r="X41" s="113" t="e">
        <f t="shared" si="47"/>
        <v>#REF!</v>
      </c>
      <c r="Y41" s="113" t="e">
        <f t="shared" si="47"/>
        <v>#REF!</v>
      </c>
      <c r="Z41" s="113" t="e">
        <f t="shared" si="47"/>
        <v>#REF!</v>
      </c>
      <c r="AA41" s="113" t="e">
        <f t="shared" si="47"/>
        <v>#REF!</v>
      </c>
      <c r="AB41" s="113" t="e">
        <f t="shared" ref="AB41:AO41" si="48">ROUNDUP(AB21*0.87,)</f>
        <v>#REF!</v>
      </c>
      <c r="AC41" s="113" t="e">
        <f t="shared" si="48"/>
        <v>#REF!</v>
      </c>
      <c r="AD41" s="113" t="e">
        <f t="shared" si="48"/>
        <v>#REF!</v>
      </c>
      <c r="AE41" s="113" t="e">
        <f t="shared" si="48"/>
        <v>#REF!</v>
      </c>
      <c r="AF41" s="113" t="e">
        <f t="shared" si="48"/>
        <v>#REF!</v>
      </c>
      <c r="AG41" s="113" t="e">
        <f t="shared" si="48"/>
        <v>#REF!</v>
      </c>
      <c r="AH41" s="113" t="e">
        <f t="shared" si="48"/>
        <v>#REF!</v>
      </c>
      <c r="AI41" s="113" t="e">
        <f t="shared" si="48"/>
        <v>#REF!</v>
      </c>
      <c r="AJ41" s="113" t="e">
        <f t="shared" si="48"/>
        <v>#REF!</v>
      </c>
      <c r="AK41" s="113" t="e">
        <f t="shared" si="48"/>
        <v>#REF!</v>
      </c>
      <c r="AL41" s="165" t="e">
        <f t="shared" si="48"/>
        <v>#REF!</v>
      </c>
      <c r="AM41" s="165" t="e">
        <f t="shared" si="48"/>
        <v>#REF!</v>
      </c>
      <c r="AN41" s="168" t="e">
        <f t="shared" si="48"/>
        <v>#REF!</v>
      </c>
      <c r="AO41" s="165" t="e">
        <f t="shared" si="48"/>
        <v>#REF!</v>
      </c>
    </row>
    <row r="42" spans="1:41" ht="10.35" customHeight="1" thickBot="1" x14ac:dyDescent="0.25">
      <c r="A42" s="77"/>
      <c r="S42" s="114"/>
      <c r="T42" s="114"/>
      <c r="U42" s="114"/>
      <c r="V42" s="114"/>
      <c r="W42" s="114"/>
      <c r="X42" s="114"/>
      <c r="Y42" s="114"/>
      <c r="Z42" s="114"/>
      <c r="AA42" s="114"/>
      <c r="AB42" s="114"/>
      <c r="AC42" s="114"/>
      <c r="AD42" s="114"/>
      <c r="AE42" s="114"/>
      <c r="AF42" s="114"/>
      <c r="AG42" s="114"/>
    </row>
    <row r="43" spans="1:41" ht="12.75" thickBot="1" x14ac:dyDescent="0.25">
      <c r="A43" s="149" t="s">
        <v>127</v>
      </c>
    </row>
    <row r="44" spans="1:41" x14ac:dyDescent="0.2">
      <c r="A44" s="81" t="s">
        <v>128</v>
      </c>
    </row>
    <row r="45" spans="1:41" x14ac:dyDescent="0.2">
      <c r="A45" s="81" t="s">
        <v>129</v>
      </c>
    </row>
    <row r="46" spans="1:41" ht="12" customHeight="1" x14ac:dyDescent="0.2">
      <c r="A46" s="97" t="s">
        <v>130</v>
      </c>
    </row>
    <row r="47" spans="1:41" x14ac:dyDescent="0.2">
      <c r="A47" s="81" t="s">
        <v>131</v>
      </c>
    </row>
    <row r="48" spans="1:41" ht="11.45" customHeight="1" thickBot="1" x14ac:dyDescent="0.25">
      <c r="A48" s="77"/>
    </row>
    <row r="49" spans="1:1" ht="12.75" thickBot="1" x14ac:dyDescent="0.25">
      <c r="A49" s="149" t="s">
        <v>139</v>
      </c>
    </row>
    <row r="50" spans="1:1" x14ac:dyDescent="0.2">
      <c r="A50" s="150" t="s">
        <v>160</v>
      </c>
    </row>
    <row r="51" spans="1:1" ht="12.75" thickBot="1" x14ac:dyDescent="0.25">
      <c r="A51" s="20"/>
    </row>
    <row r="52" spans="1:1" ht="12.75" thickBot="1" x14ac:dyDescent="0.25">
      <c r="A52" s="151" t="s">
        <v>132</v>
      </c>
    </row>
    <row r="53" spans="1:1" ht="48" x14ac:dyDescent="0.2">
      <c r="A53" s="124" t="s">
        <v>161</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6"/>
  <dimension ref="A1:AO33"/>
  <sheetViews>
    <sheetView zoomScaleNormal="100" workbookViewId="0">
      <pane xSplit="10" topLeftCell="AF1" activePane="topRight" state="frozen"/>
      <selection pane="topRight" activeCell="AO21" sqref="AO21"/>
    </sheetView>
  </sheetViews>
  <sheetFormatPr defaultColWidth="9" defaultRowHeight="12" x14ac:dyDescent="0.2"/>
  <cols>
    <col min="1" max="1" width="80.5703125" style="65" customWidth="1"/>
    <col min="2" max="40" width="0" style="65" hidden="1" customWidth="1"/>
    <col min="41" max="16384" width="9" style="65"/>
  </cols>
  <sheetData>
    <row r="1" spans="1:41" ht="11.45" customHeight="1" x14ac:dyDescent="0.2">
      <c r="A1" s="83" t="s">
        <v>133</v>
      </c>
    </row>
    <row r="2" spans="1:41" ht="11.45" customHeight="1" x14ac:dyDescent="0.2">
      <c r="A2" s="125" t="s">
        <v>140</v>
      </c>
    </row>
    <row r="3" spans="1:41" ht="11.45" customHeight="1" x14ac:dyDescent="0.2">
      <c r="A3" s="125"/>
    </row>
    <row r="4" spans="1:41" ht="11.45" customHeight="1" x14ac:dyDescent="0.2">
      <c r="A4" s="125" t="s">
        <v>125</v>
      </c>
      <c r="K4" s="79" t="e">
        <f>'C завтраками| Bed and breakfast'!#REF!</f>
        <v>#REF!</v>
      </c>
      <c r="L4" s="79" t="e">
        <f>'C завтраками| Bed and breakfast'!#REF!</f>
        <v>#REF!</v>
      </c>
      <c r="M4" s="112" t="e">
        <f>'C завтраками| Bed and breakfast'!#REF!</f>
        <v>#REF!</v>
      </c>
      <c r="N4" s="112" t="e">
        <f>'C завтраками| Bed and breakfast'!#REF!</f>
        <v>#REF!</v>
      </c>
      <c r="O4" s="112" t="e">
        <f>'C завтраками| Bed and breakfast'!#REF!</f>
        <v>#REF!</v>
      </c>
      <c r="P4" s="112" t="e">
        <f>'C завтраками| Bed and breakfast'!#REF!</f>
        <v>#REF!</v>
      </c>
      <c r="Q4" s="112" t="e">
        <f>'C завтраками| Bed and breakfast'!#REF!</f>
        <v>#REF!</v>
      </c>
      <c r="R4" s="112" t="e">
        <f>'C завтраками| Bed and breakfast'!#REF!</f>
        <v>#REF!</v>
      </c>
      <c r="S4" s="156" t="e">
        <f>'C завтраками| Bed and breakfast'!#REF!</f>
        <v>#REF!</v>
      </c>
      <c r="T4" s="156" t="e">
        <f>'C завтраками| Bed and breakfast'!#REF!</f>
        <v>#REF!</v>
      </c>
      <c r="U4" s="156" t="e">
        <f>'C завтраками| Bed and breakfast'!#REF!</f>
        <v>#REF!</v>
      </c>
      <c r="V4" s="156" t="e">
        <f>'C завтраками| Bed and breakfast'!#REF!</f>
        <v>#REF!</v>
      </c>
      <c r="W4" s="156" t="e">
        <f>'C завтраками| Bed and breakfast'!#REF!</f>
        <v>#REF!</v>
      </c>
      <c r="X4" s="156" t="e">
        <f>'C завтраками| Bed and breakfast'!#REF!</f>
        <v>#REF!</v>
      </c>
      <c r="Y4" s="156" t="e">
        <f>'C завтраками| Bed and breakfast'!#REF!</f>
        <v>#REF!</v>
      </c>
      <c r="Z4" s="156" t="e">
        <f>'C завтраками| Bed and breakfast'!#REF!</f>
        <v>#REF!</v>
      </c>
      <c r="AA4" s="156" t="e">
        <f>'C завтраками| Bed and breakfast'!#REF!</f>
        <v>#REF!</v>
      </c>
      <c r="AB4" s="156" t="e">
        <f>'C завтраками| Bed and breakfast'!#REF!</f>
        <v>#REF!</v>
      </c>
      <c r="AC4" s="144" t="e">
        <f>'C завтраками| Bed and breakfast'!#REF!</f>
        <v>#REF!</v>
      </c>
      <c r="AD4" s="144" t="e">
        <f>'C завтраками| Bed and breakfast'!#REF!</f>
        <v>#REF!</v>
      </c>
      <c r="AE4" s="144" t="e">
        <f>'C завтраками| Bed and breakfast'!#REF!</f>
        <v>#REF!</v>
      </c>
      <c r="AF4" s="156" t="e">
        <f>'C завтраками| Bed and breakfast'!#REF!</f>
        <v>#REF!</v>
      </c>
      <c r="AG4" s="156" t="e">
        <f>'C завтраками| Bed and breakfast'!#REF!</f>
        <v>#REF!</v>
      </c>
      <c r="AH4" s="156" t="e">
        <f>'C завтраками| Bed and breakfast'!#REF!</f>
        <v>#REF!</v>
      </c>
      <c r="AI4" s="156" t="e">
        <f>'C завтраками| Bed and breakfast'!#REF!</f>
        <v>#REF!</v>
      </c>
      <c r="AJ4" s="156" t="e">
        <f>'C завтраками| Bed and breakfast'!#REF!</f>
        <v>#REF!</v>
      </c>
      <c r="AK4" s="156" t="e">
        <f>'C завтраками| Bed and breakfast'!#REF!</f>
        <v>#REF!</v>
      </c>
      <c r="AL4" s="156" t="e">
        <f>'C завтраками| Bed and breakfast'!#REF!</f>
        <v>#REF!</v>
      </c>
      <c r="AM4" s="156" t="e">
        <f>'C завтраками| Bed and breakfast'!#REF!</f>
        <v>#REF!</v>
      </c>
      <c r="AN4" s="144" t="e">
        <f>'C завтраками| Bed and breakfast'!#REF!</f>
        <v>#REF!</v>
      </c>
      <c r="AO4" s="144" t="e">
        <f>'C завтраками| Bed and breakfast'!#REF!</f>
        <v>#REF!</v>
      </c>
    </row>
    <row r="5" spans="1:41" s="34" customFormat="1" ht="21.6" customHeight="1" x14ac:dyDescent="0.2">
      <c r="A5" s="67" t="s">
        <v>124</v>
      </c>
      <c r="B5" s="112" t="e">
        <f>'C завтраками| Bed and breakfast'!#REF!</f>
        <v>#REF!</v>
      </c>
      <c r="C5" s="112" t="e">
        <f>'C завтраками| Bed and breakfast'!#REF!</f>
        <v>#REF!</v>
      </c>
      <c r="D5" s="112" t="e">
        <f>'C завтраками| Bed and breakfast'!#REF!</f>
        <v>#REF!</v>
      </c>
      <c r="E5" s="112" t="e">
        <f>'C завтраками| Bed and breakfast'!#REF!</f>
        <v>#REF!</v>
      </c>
      <c r="F5" s="112" t="e">
        <f>'C завтраками| Bed and breakfast'!#REF!</f>
        <v>#REF!</v>
      </c>
      <c r="G5" s="112" t="e">
        <f>'C завтраками| Bed and breakfast'!#REF!</f>
        <v>#REF!</v>
      </c>
      <c r="H5" s="112" t="e">
        <f>'C завтраками| Bed and breakfast'!#REF!</f>
        <v>#REF!</v>
      </c>
      <c r="I5" s="112" t="e">
        <f>'C завтраками| Bed and breakfast'!#REF!</f>
        <v>#REF!</v>
      </c>
      <c r="J5" s="112" t="e">
        <f>'C завтраками| Bed and breakfast'!#REF!</f>
        <v>#REF!</v>
      </c>
      <c r="K5" s="79" t="e">
        <f>'C завтраками| Bed and breakfast'!#REF!</f>
        <v>#REF!</v>
      </c>
      <c r="L5" s="79" t="e">
        <f>'C завтраками| Bed and breakfast'!#REF!</f>
        <v>#REF!</v>
      </c>
      <c r="M5" s="112" t="e">
        <f>'C завтраками| Bed and breakfast'!#REF!</f>
        <v>#REF!</v>
      </c>
      <c r="N5" s="112" t="e">
        <f>'C завтраками| Bed and breakfast'!#REF!</f>
        <v>#REF!</v>
      </c>
      <c r="O5" s="112" t="e">
        <f>'C завтраками| Bed and breakfast'!#REF!</f>
        <v>#REF!</v>
      </c>
      <c r="P5" s="112" t="e">
        <f>'C завтраками| Bed and breakfast'!#REF!</f>
        <v>#REF!</v>
      </c>
      <c r="Q5" s="112" t="e">
        <f>'C завтраками| Bed and breakfast'!#REF!</f>
        <v>#REF!</v>
      </c>
      <c r="R5" s="112" t="e">
        <f>'C завтраками| Bed and breakfast'!#REF!</f>
        <v>#REF!</v>
      </c>
      <c r="S5" s="156" t="e">
        <f>'C завтраками| Bed and breakfast'!#REF!</f>
        <v>#REF!</v>
      </c>
      <c r="T5" s="156" t="e">
        <f>'C завтраками| Bed and breakfast'!#REF!</f>
        <v>#REF!</v>
      </c>
      <c r="U5" s="156" t="e">
        <f>'C завтраками| Bed and breakfast'!#REF!</f>
        <v>#REF!</v>
      </c>
      <c r="V5" s="156" t="e">
        <f>'C завтраками| Bed and breakfast'!#REF!</f>
        <v>#REF!</v>
      </c>
      <c r="W5" s="156" t="e">
        <f>'C завтраками| Bed and breakfast'!#REF!</f>
        <v>#REF!</v>
      </c>
      <c r="X5" s="156" t="e">
        <f>'C завтраками| Bed and breakfast'!#REF!</f>
        <v>#REF!</v>
      </c>
      <c r="Y5" s="156" t="e">
        <f>'C завтраками| Bed and breakfast'!#REF!</f>
        <v>#REF!</v>
      </c>
      <c r="Z5" s="156" t="e">
        <f>'C завтраками| Bed and breakfast'!#REF!</f>
        <v>#REF!</v>
      </c>
      <c r="AA5" s="156" t="e">
        <f>'C завтраками| Bed and breakfast'!#REF!</f>
        <v>#REF!</v>
      </c>
      <c r="AB5" s="156" t="e">
        <f>'C завтраками| Bed and breakfast'!#REF!</f>
        <v>#REF!</v>
      </c>
      <c r="AC5" s="144" t="e">
        <f>'C завтраками| Bed and breakfast'!#REF!</f>
        <v>#REF!</v>
      </c>
      <c r="AD5" s="144" t="e">
        <f>'C завтраками| Bed and breakfast'!#REF!</f>
        <v>#REF!</v>
      </c>
      <c r="AE5" s="144" t="e">
        <f>'C завтраками| Bed and breakfast'!#REF!</f>
        <v>#REF!</v>
      </c>
      <c r="AF5" s="156" t="e">
        <f>'C завтраками| Bed and breakfast'!#REF!</f>
        <v>#REF!</v>
      </c>
      <c r="AG5" s="156" t="e">
        <f>'C завтраками| Bed and breakfast'!#REF!</f>
        <v>#REF!</v>
      </c>
      <c r="AH5" s="156" t="e">
        <f>'C завтраками| Bed and breakfast'!#REF!</f>
        <v>#REF!</v>
      </c>
      <c r="AI5" s="156" t="e">
        <f>'C завтраками| Bed and breakfast'!#REF!</f>
        <v>#REF!</v>
      </c>
      <c r="AJ5" s="156" t="e">
        <f>'C завтраками| Bed and breakfast'!#REF!</f>
        <v>#REF!</v>
      </c>
      <c r="AK5" s="156" t="e">
        <f>'C завтраками| Bed and breakfast'!#REF!</f>
        <v>#REF!</v>
      </c>
      <c r="AL5" s="156" t="e">
        <f>'C завтраками| Bed and breakfast'!#REF!</f>
        <v>#REF!</v>
      </c>
      <c r="AM5" s="156" t="e">
        <f>'C завтраками| Bed and breakfast'!#REF!</f>
        <v>#REF!</v>
      </c>
      <c r="AN5" s="144" t="e">
        <f>'C завтраками| Bed and breakfast'!#REF!</f>
        <v>#REF!</v>
      </c>
      <c r="AO5" s="144" t="e">
        <f>'C завтраками| Bed and breakfast'!#REF!</f>
        <v>#REF!</v>
      </c>
    </row>
    <row r="6" spans="1:41" x14ac:dyDescent="0.2">
      <c r="A6" s="73" t="s">
        <v>144</v>
      </c>
      <c r="AL6" s="88"/>
      <c r="AM6" s="88"/>
      <c r="AN6" s="88"/>
      <c r="AO6" s="88"/>
    </row>
    <row r="7" spans="1:41" x14ac:dyDescent="0.2">
      <c r="A7" s="74">
        <v>1</v>
      </c>
      <c r="B7" s="113" t="e">
        <f>'C завтраками| Bed and breakfast'!#REF!*0.85</f>
        <v>#REF!</v>
      </c>
      <c r="C7" s="113" t="e">
        <f>'C завтраками| Bed and breakfast'!#REF!*0.85</f>
        <v>#REF!</v>
      </c>
      <c r="D7" s="113" t="e">
        <f>'C завтраками| Bed and breakfast'!#REF!*0.85</f>
        <v>#REF!</v>
      </c>
      <c r="E7" s="113" t="e">
        <f>'C завтраками| Bed and breakfast'!#REF!*0.85</f>
        <v>#REF!</v>
      </c>
      <c r="F7" s="113" t="e">
        <f>'C завтраками| Bed and breakfast'!#REF!*0.85</f>
        <v>#REF!</v>
      </c>
      <c r="G7" s="113" t="e">
        <f>'C завтраками| Bed and breakfast'!#REF!*0.85</f>
        <v>#REF!</v>
      </c>
      <c r="H7" s="113" t="e">
        <f>'C завтраками| Bed and breakfast'!#REF!*0.85</f>
        <v>#REF!</v>
      </c>
      <c r="I7" s="113" t="e">
        <f>'C завтраками| Bed and breakfast'!#REF!*0.85</f>
        <v>#REF!</v>
      </c>
      <c r="J7" s="113" t="e">
        <f>'C завтраками| Bed and breakfast'!#REF!*0.85</f>
        <v>#REF!</v>
      </c>
      <c r="K7" s="113" t="e">
        <f>'C завтраками| Bed and breakfast'!#REF!*0.85</f>
        <v>#REF!</v>
      </c>
      <c r="L7" s="113" t="e">
        <f>'C завтраками| Bed and breakfast'!#REF!*0.85</f>
        <v>#REF!</v>
      </c>
      <c r="M7" s="113" t="e">
        <f>'C завтраками| Bed and breakfast'!#REF!*0.85</f>
        <v>#REF!</v>
      </c>
      <c r="N7" s="113" t="e">
        <f>'C завтраками| Bed and breakfast'!#REF!*0.85</f>
        <v>#REF!</v>
      </c>
      <c r="O7" s="113" t="e">
        <f>'C завтраками| Bed and breakfast'!#REF!*0.85</f>
        <v>#REF!</v>
      </c>
      <c r="P7" s="113" t="e">
        <f>'C завтраками| Bed and breakfast'!#REF!*0.85</f>
        <v>#REF!</v>
      </c>
      <c r="Q7" s="113" t="e">
        <f>'C завтраками| Bed and breakfast'!#REF!*0.85</f>
        <v>#REF!</v>
      </c>
      <c r="R7" s="113" t="e">
        <f>'C завтраками| Bed and breakfast'!#REF!*0.85</f>
        <v>#REF!</v>
      </c>
      <c r="S7" s="113" t="e">
        <f>'C завтраками| Bed and breakfast'!#REF!*0.85</f>
        <v>#REF!</v>
      </c>
      <c r="T7" s="113" t="e">
        <f>'C завтраками| Bed and breakfast'!#REF!*0.85</f>
        <v>#REF!</v>
      </c>
      <c r="U7" s="113" t="e">
        <f>'C завтраками| Bed and breakfast'!#REF!*0.85</f>
        <v>#REF!</v>
      </c>
      <c r="V7" s="113" t="e">
        <f>'C завтраками| Bed and breakfast'!#REF!*0.85</f>
        <v>#REF!</v>
      </c>
      <c r="W7" s="113" t="e">
        <f>'C завтраками| Bed and breakfast'!#REF!*0.85</f>
        <v>#REF!</v>
      </c>
      <c r="X7" s="113" t="e">
        <f>'C завтраками| Bed and breakfast'!#REF!*0.85</f>
        <v>#REF!</v>
      </c>
      <c r="Y7" s="113" t="e">
        <f>'C завтраками| Bed and breakfast'!#REF!*0.85</f>
        <v>#REF!</v>
      </c>
      <c r="Z7" s="113" t="e">
        <f>'C завтраками| Bed and breakfast'!#REF!*0.85</f>
        <v>#REF!</v>
      </c>
      <c r="AA7" s="113" t="e">
        <f>'C завтраками| Bed and breakfast'!#REF!*0.85</f>
        <v>#REF!</v>
      </c>
      <c r="AB7" s="113" t="e">
        <f>'C завтраками| Bed and breakfast'!#REF!*0.85</f>
        <v>#REF!</v>
      </c>
      <c r="AC7" s="113" t="e">
        <f>'C завтраками| Bed and breakfast'!#REF!*0.85</f>
        <v>#REF!</v>
      </c>
      <c r="AD7" s="113" t="e">
        <f>'C завтраками| Bed and breakfast'!#REF!*0.85</f>
        <v>#REF!</v>
      </c>
      <c r="AE7" s="113" t="e">
        <f>'C завтраками| Bed and breakfast'!#REF!*0.85</f>
        <v>#REF!</v>
      </c>
      <c r="AF7" s="113" t="e">
        <f>'C завтраками| Bed and breakfast'!#REF!*0.85</f>
        <v>#REF!</v>
      </c>
      <c r="AG7" s="113" t="e">
        <f>'C завтраками| Bed and breakfast'!#REF!*0.85</f>
        <v>#REF!</v>
      </c>
      <c r="AH7" s="113" t="e">
        <f>'C завтраками| Bed and breakfast'!#REF!*0.85</f>
        <v>#REF!</v>
      </c>
      <c r="AI7" s="113" t="e">
        <f>'C завтраками| Bed and breakfast'!#REF!*0.85</f>
        <v>#REF!</v>
      </c>
      <c r="AJ7" s="113" t="e">
        <f>'C завтраками| Bed and breakfast'!#REF!*0.85</f>
        <v>#REF!</v>
      </c>
      <c r="AK7" s="113" t="e">
        <f>'C завтраками| Bed and breakfast'!#REF!*0.85</f>
        <v>#REF!</v>
      </c>
      <c r="AL7" s="165" t="e">
        <f>'C завтраками| Bed and breakfast'!#REF!*0.85</f>
        <v>#REF!</v>
      </c>
      <c r="AM7" s="165" t="e">
        <f>'C завтраками| Bed and breakfast'!#REF!*0.85</f>
        <v>#REF!</v>
      </c>
      <c r="AN7" s="165" t="e">
        <f>'C завтраками| Bed and breakfast'!#REF!*0.85</f>
        <v>#REF!</v>
      </c>
      <c r="AO7" s="165" t="e">
        <f>'C завтраками| Bed and breakfast'!#REF!*0.85</f>
        <v>#REF!</v>
      </c>
    </row>
    <row r="8" spans="1:41" x14ac:dyDescent="0.2">
      <c r="A8" s="74">
        <v>2</v>
      </c>
      <c r="B8" s="113" t="e">
        <f>'C завтраками| Bed and breakfast'!#REF!*0.85</f>
        <v>#REF!</v>
      </c>
      <c r="C8" s="113" t="e">
        <f>'C завтраками| Bed and breakfast'!#REF!*0.85</f>
        <v>#REF!</v>
      </c>
      <c r="D8" s="113" t="e">
        <f>'C завтраками| Bed and breakfast'!#REF!*0.85</f>
        <v>#REF!</v>
      </c>
      <c r="E8" s="113" t="e">
        <f>'C завтраками| Bed and breakfast'!#REF!*0.85</f>
        <v>#REF!</v>
      </c>
      <c r="F8" s="113" t="e">
        <f>'C завтраками| Bed and breakfast'!#REF!*0.85</f>
        <v>#REF!</v>
      </c>
      <c r="G8" s="113" t="e">
        <f>'C завтраками| Bed and breakfast'!#REF!*0.85</f>
        <v>#REF!</v>
      </c>
      <c r="H8" s="113" t="e">
        <f>'C завтраками| Bed and breakfast'!#REF!*0.85</f>
        <v>#REF!</v>
      </c>
      <c r="I8" s="113" t="e">
        <f>'C завтраками| Bed and breakfast'!#REF!*0.85</f>
        <v>#REF!</v>
      </c>
      <c r="J8" s="113" t="e">
        <f>'C завтраками| Bed and breakfast'!#REF!*0.85</f>
        <v>#REF!</v>
      </c>
      <c r="K8" s="113" t="e">
        <f>'C завтраками| Bed and breakfast'!#REF!*0.85</f>
        <v>#REF!</v>
      </c>
      <c r="L8" s="113" t="e">
        <f>'C завтраками| Bed and breakfast'!#REF!*0.85</f>
        <v>#REF!</v>
      </c>
      <c r="M8" s="113" t="e">
        <f>'C завтраками| Bed and breakfast'!#REF!*0.85</f>
        <v>#REF!</v>
      </c>
      <c r="N8" s="113" t="e">
        <f>'C завтраками| Bed and breakfast'!#REF!*0.85</f>
        <v>#REF!</v>
      </c>
      <c r="O8" s="113" t="e">
        <f>'C завтраками| Bed and breakfast'!#REF!*0.85</f>
        <v>#REF!</v>
      </c>
      <c r="P8" s="113" t="e">
        <f>'C завтраками| Bed and breakfast'!#REF!*0.85</f>
        <v>#REF!</v>
      </c>
      <c r="Q8" s="113" t="e">
        <f>'C завтраками| Bed and breakfast'!#REF!*0.85</f>
        <v>#REF!</v>
      </c>
      <c r="R8" s="113" t="e">
        <f>'C завтраками| Bed and breakfast'!#REF!*0.85</f>
        <v>#REF!</v>
      </c>
      <c r="S8" s="113" t="e">
        <f>'C завтраками| Bed and breakfast'!#REF!*0.85</f>
        <v>#REF!</v>
      </c>
      <c r="T8" s="113" t="e">
        <f>'C завтраками| Bed and breakfast'!#REF!*0.85</f>
        <v>#REF!</v>
      </c>
      <c r="U8" s="113" t="e">
        <f>'C завтраками| Bed and breakfast'!#REF!*0.85</f>
        <v>#REF!</v>
      </c>
      <c r="V8" s="113" t="e">
        <f>'C завтраками| Bed and breakfast'!#REF!*0.85</f>
        <v>#REF!</v>
      </c>
      <c r="W8" s="113" t="e">
        <f>'C завтраками| Bed and breakfast'!#REF!*0.85</f>
        <v>#REF!</v>
      </c>
      <c r="X8" s="113" t="e">
        <f>'C завтраками| Bed and breakfast'!#REF!*0.85</f>
        <v>#REF!</v>
      </c>
      <c r="Y8" s="113" t="e">
        <f>'C завтраками| Bed and breakfast'!#REF!*0.85</f>
        <v>#REF!</v>
      </c>
      <c r="Z8" s="113" t="e">
        <f>'C завтраками| Bed and breakfast'!#REF!*0.85</f>
        <v>#REF!</v>
      </c>
      <c r="AA8" s="113" t="e">
        <f>'C завтраками| Bed and breakfast'!#REF!*0.85</f>
        <v>#REF!</v>
      </c>
      <c r="AB8" s="113" t="e">
        <f>'C завтраками| Bed and breakfast'!#REF!*0.85</f>
        <v>#REF!</v>
      </c>
      <c r="AC8" s="113" t="e">
        <f>'C завтраками| Bed and breakfast'!#REF!*0.85</f>
        <v>#REF!</v>
      </c>
      <c r="AD8" s="113" t="e">
        <f>'C завтраками| Bed and breakfast'!#REF!*0.85</f>
        <v>#REF!</v>
      </c>
      <c r="AE8" s="113" t="e">
        <f>'C завтраками| Bed and breakfast'!#REF!*0.85</f>
        <v>#REF!</v>
      </c>
      <c r="AF8" s="113" t="e">
        <f>'C завтраками| Bed and breakfast'!#REF!*0.85</f>
        <v>#REF!</v>
      </c>
      <c r="AG8" s="113" t="e">
        <f>'C завтраками| Bed and breakfast'!#REF!*0.85</f>
        <v>#REF!</v>
      </c>
      <c r="AH8" s="113" t="e">
        <f>'C завтраками| Bed and breakfast'!#REF!*0.85</f>
        <v>#REF!</v>
      </c>
      <c r="AI8" s="113" t="e">
        <f>'C завтраками| Bed and breakfast'!#REF!*0.85</f>
        <v>#REF!</v>
      </c>
      <c r="AJ8" s="113" t="e">
        <f>'C завтраками| Bed and breakfast'!#REF!*0.85</f>
        <v>#REF!</v>
      </c>
      <c r="AK8" s="113" t="e">
        <f>'C завтраками| Bed and breakfast'!#REF!*0.85</f>
        <v>#REF!</v>
      </c>
      <c r="AL8" s="165" t="e">
        <f>'C завтраками| Bed and breakfast'!#REF!*0.85</f>
        <v>#REF!</v>
      </c>
      <c r="AM8" s="165" t="e">
        <f>'C завтраками| Bed and breakfast'!#REF!*0.85</f>
        <v>#REF!</v>
      </c>
      <c r="AN8" s="165" t="e">
        <f>'C завтраками| Bed and breakfast'!#REF!*0.85</f>
        <v>#REF!</v>
      </c>
      <c r="AO8" s="165" t="e">
        <f>'C завтраками| Bed and breakfast'!#REF!*0.85</f>
        <v>#REF!</v>
      </c>
    </row>
    <row r="9" spans="1:41"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65"/>
      <c r="AM9" s="165"/>
      <c r="AN9" s="165"/>
      <c r="AO9" s="165"/>
    </row>
    <row r="10" spans="1:41" x14ac:dyDescent="0.2">
      <c r="A10" s="74">
        <v>1</v>
      </c>
      <c r="B10" s="113" t="e">
        <f>'C завтраками| Bed and breakfast'!#REF!*0.85</f>
        <v>#REF!</v>
      </c>
      <c r="C10" s="113" t="e">
        <f>'C завтраками| Bed and breakfast'!#REF!*0.85</f>
        <v>#REF!</v>
      </c>
      <c r="D10" s="113" t="e">
        <f>'C завтраками| Bed and breakfast'!#REF!*0.85</f>
        <v>#REF!</v>
      </c>
      <c r="E10" s="113" t="e">
        <f>'C завтраками| Bed and breakfast'!#REF!*0.85</f>
        <v>#REF!</v>
      </c>
      <c r="F10" s="113" t="e">
        <f>'C завтраками| Bed and breakfast'!#REF!*0.85</f>
        <v>#REF!</v>
      </c>
      <c r="G10" s="113" t="e">
        <f>'C завтраками| Bed and breakfast'!#REF!*0.85</f>
        <v>#REF!</v>
      </c>
      <c r="H10" s="113" t="e">
        <f>'C завтраками| Bed and breakfast'!#REF!*0.85</f>
        <v>#REF!</v>
      </c>
      <c r="I10" s="113" t="e">
        <f>'C завтраками| Bed and breakfast'!#REF!*0.85</f>
        <v>#REF!</v>
      </c>
      <c r="J10" s="113" t="e">
        <f>'C завтраками| Bed and breakfast'!#REF!*0.85</f>
        <v>#REF!</v>
      </c>
      <c r="K10" s="113" t="e">
        <f>'C завтраками| Bed and breakfast'!#REF!*0.85</f>
        <v>#REF!</v>
      </c>
      <c r="L10" s="113" t="e">
        <f>'C завтраками| Bed and breakfast'!#REF!*0.85</f>
        <v>#REF!</v>
      </c>
      <c r="M10" s="113" t="e">
        <f>'C завтраками| Bed and breakfast'!#REF!*0.85</f>
        <v>#REF!</v>
      </c>
      <c r="N10" s="113" t="e">
        <f>'C завтраками| Bed and breakfast'!#REF!*0.85</f>
        <v>#REF!</v>
      </c>
      <c r="O10" s="113" t="e">
        <f>'C завтраками| Bed and breakfast'!#REF!*0.85</f>
        <v>#REF!</v>
      </c>
      <c r="P10" s="113" t="e">
        <f>'C завтраками| Bed and breakfast'!#REF!*0.85</f>
        <v>#REF!</v>
      </c>
      <c r="Q10" s="113" t="e">
        <f>'C завтраками| Bed and breakfast'!#REF!*0.85</f>
        <v>#REF!</v>
      </c>
      <c r="R10" s="113" t="e">
        <f>'C завтраками| Bed and breakfast'!#REF!*0.85</f>
        <v>#REF!</v>
      </c>
      <c r="S10" s="113" t="e">
        <f>'C завтраками| Bed and breakfast'!#REF!*0.85</f>
        <v>#REF!</v>
      </c>
      <c r="T10" s="113" t="e">
        <f>'C завтраками| Bed and breakfast'!#REF!*0.85</f>
        <v>#REF!</v>
      </c>
      <c r="U10" s="113" t="e">
        <f>'C завтраками| Bed and breakfast'!#REF!*0.85</f>
        <v>#REF!</v>
      </c>
      <c r="V10" s="113" t="e">
        <f>'C завтраками| Bed and breakfast'!#REF!*0.85</f>
        <v>#REF!</v>
      </c>
      <c r="W10" s="113" t="e">
        <f>'C завтраками| Bed and breakfast'!#REF!*0.85</f>
        <v>#REF!</v>
      </c>
      <c r="X10" s="113" t="e">
        <f>'C завтраками| Bed and breakfast'!#REF!*0.85</f>
        <v>#REF!</v>
      </c>
      <c r="Y10" s="113" t="e">
        <f>'C завтраками| Bed and breakfast'!#REF!*0.85</f>
        <v>#REF!</v>
      </c>
      <c r="Z10" s="113" t="e">
        <f>'C завтраками| Bed and breakfast'!#REF!*0.85</f>
        <v>#REF!</v>
      </c>
      <c r="AA10" s="113" t="e">
        <f>'C завтраками| Bed and breakfast'!#REF!*0.85</f>
        <v>#REF!</v>
      </c>
      <c r="AB10" s="113" t="e">
        <f>'C завтраками| Bed and breakfast'!#REF!*0.85</f>
        <v>#REF!</v>
      </c>
      <c r="AC10" s="113" t="e">
        <f>'C завтраками| Bed and breakfast'!#REF!*0.85</f>
        <v>#REF!</v>
      </c>
      <c r="AD10" s="113" t="e">
        <f>'C завтраками| Bed and breakfast'!#REF!*0.85</f>
        <v>#REF!</v>
      </c>
      <c r="AE10" s="113" t="e">
        <f>'C завтраками| Bed and breakfast'!#REF!*0.85</f>
        <v>#REF!</v>
      </c>
      <c r="AF10" s="113" t="e">
        <f>'C завтраками| Bed and breakfast'!#REF!*0.85</f>
        <v>#REF!</v>
      </c>
      <c r="AG10" s="113" t="e">
        <f>'C завтраками| Bed and breakfast'!#REF!*0.85</f>
        <v>#REF!</v>
      </c>
      <c r="AH10" s="113" t="e">
        <f>'C завтраками| Bed and breakfast'!#REF!*0.85</f>
        <v>#REF!</v>
      </c>
      <c r="AI10" s="113" t="e">
        <f>'C завтраками| Bed and breakfast'!#REF!*0.85</f>
        <v>#REF!</v>
      </c>
      <c r="AJ10" s="113" t="e">
        <f>'C завтраками| Bed and breakfast'!#REF!*0.85</f>
        <v>#REF!</v>
      </c>
      <c r="AK10" s="113" t="e">
        <f>'C завтраками| Bed and breakfast'!#REF!*0.85</f>
        <v>#REF!</v>
      </c>
      <c r="AL10" s="165" t="e">
        <f>'C завтраками| Bed and breakfast'!#REF!*0.85</f>
        <v>#REF!</v>
      </c>
      <c r="AM10" s="165" t="e">
        <f>'C завтраками| Bed and breakfast'!#REF!*0.85</f>
        <v>#REF!</v>
      </c>
      <c r="AN10" s="165" t="e">
        <f>'C завтраками| Bed and breakfast'!#REF!*0.85</f>
        <v>#REF!</v>
      </c>
      <c r="AO10" s="165" t="e">
        <f>'C завтраками| Bed and breakfast'!#REF!*0.85</f>
        <v>#REF!</v>
      </c>
    </row>
    <row r="11" spans="1:41" x14ac:dyDescent="0.2">
      <c r="A11" s="74">
        <v>2</v>
      </c>
      <c r="B11" s="113" t="e">
        <f>'C завтраками| Bed and breakfast'!#REF!*0.85</f>
        <v>#REF!</v>
      </c>
      <c r="C11" s="113" t="e">
        <f>'C завтраками| Bed and breakfast'!#REF!*0.85</f>
        <v>#REF!</v>
      </c>
      <c r="D11" s="113" t="e">
        <f>'C завтраками| Bed and breakfast'!#REF!*0.85</f>
        <v>#REF!</v>
      </c>
      <c r="E11" s="113" t="e">
        <f>'C завтраками| Bed and breakfast'!#REF!*0.85</f>
        <v>#REF!</v>
      </c>
      <c r="F11" s="113" t="e">
        <f>'C завтраками| Bed and breakfast'!#REF!*0.85</f>
        <v>#REF!</v>
      </c>
      <c r="G11" s="113" t="e">
        <f>'C завтраками| Bed and breakfast'!#REF!*0.85</f>
        <v>#REF!</v>
      </c>
      <c r="H11" s="113" t="e">
        <f>'C завтраками| Bed and breakfast'!#REF!*0.85</f>
        <v>#REF!</v>
      </c>
      <c r="I11" s="113" t="e">
        <f>'C завтраками| Bed and breakfast'!#REF!*0.85</f>
        <v>#REF!</v>
      </c>
      <c r="J11" s="113" t="e">
        <f>'C завтраками| Bed and breakfast'!#REF!*0.85</f>
        <v>#REF!</v>
      </c>
      <c r="K11" s="113" t="e">
        <f>'C завтраками| Bed and breakfast'!#REF!*0.85</f>
        <v>#REF!</v>
      </c>
      <c r="L11" s="113" t="e">
        <f>'C завтраками| Bed and breakfast'!#REF!*0.85</f>
        <v>#REF!</v>
      </c>
      <c r="M11" s="113" t="e">
        <f>'C завтраками| Bed and breakfast'!#REF!*0.85</f>
        <v>#REF!</v>
      </c>
      <c r="N11" s="113" t="e">
        <f>'C завтраками| Bed and breakfast'!#REF!*0.85</f>
        <v>#REF!</v>
      </c>
      <c r="O11" s="113" t="e">
        <f>'C завтраками| Bed and breakfast'!#REF!*0.85</f>
        <v>#REF!</v>
      </c>
      <c r="P11" s="113" t="e">
        <f>'C завтраками| Bed and breakfast'!#REF!*0.85</f>
        <v>#REF!</v>
      </c>
      <c r="Q11" s="113" t="e">
        <f>'C завтраками| Bed and breakfast'!#REF!*0.85</f>
        <v>#REF!</v>
      </c>
      <c r="R11" s="113" t="e">
        <f>'C завтраками| Bed and breakfast'!#REF!*0.85</f>
        <v>#REF!</v>
      </c>
      <c r="S11" s="113" t="e">
        <f>'C завтраками| Bed and breakfast'!#REF!*0.85</f>
        <v>#REF!</v>
      </c>
      <c r="T11" s="113" t="e">
        <f>'C завтраками| Bed and breakfast'!#REF!*0.85</f>
        <v>#REF!</v>
      </c>
      <c r="U11" s="113" t="e">
        <f>'C завтраками| Bed and breakfast'!#REF!*0.85</f>
        <v>#REF!</v>
      </c>
      <c r="V11" s="113" t="e">
        <f>'C завтраками| Bed and breakfast'!#REF!*0.85</f>
        <v>#REF!</v>
      </c>
      <c r="W11" s="113" t="e">
        <f>'C завтраками| Bed and breakfast'!#REF!*0.85</f>
        <v>#REF!</v>
      </c>
      <c r="X11" s="113" t="e">
        <f>'C завтраками| Bed and breakfast'!#REF!*0.85</f>
        <v>#REF!</v>
      </c>
      <c r="Y11" s="113" t="e">
        <f>'C завтраками| Bed and breakfast'!#REF!*0.85</f>
        <v>#REF!</v>
      </c>
      <c r="Z11" s="113" t="e">
        <f>'C завтраками| Bed and breakfast'!#REF!*0.85</f>
        <v>#REF!</v>
      </c>
      <c r="AA11" s="113" t="e">
        <f>'C завтраками| Bed and breakfast'!#REF!*0.85</f>
        <v>#REF!</v>
      </c>
      <c r="AB11" s="113" t="e">
        <f>'C завтраками| Bed and breakfast'!#REF!*0.85</f>
        <v>#REF!</v>
      </c>
      <c r="AC11" s="113" t="e">
        <f>'C завтраками| Bed and breakfast'!#REF!*0.85</f>
        <v>#REF!</v>
      </c>
      <c r="AD11" s="113" t="e">
        <f>'C завтраками| Bed and breakfast'!#REF!*0.85</f>
        <v>#REF!</v>
      </c>
      <c r="AE11" s="113" t="e">
        <f>'C завтраками| Bed and breakfast'!#REF!*0.85</f>
        <v>#REF!</v>
      </c>
      <c r="AF11" s="113" t="e">
        <f>'C завтраками| Bed and breakfast'!#REF!*0.85</f>
        <v>#REF!</v>
      </c>
      <c r="AG11" s="113" t="e">
        <f>'C завтраками| Bed and breakfast'!#REF!*0.85</f>
        <v>#REF!</v>
      </c>
      <c r="AH11" s="113" t="e">
        <f>'C завтраками| Bed and breakfast'!#REF!*0.85</f>
        <v>#REF!</v>
      </c>
      <c r="AI11" s="113" t="e">
        <f>'C завтраками| Bed and breakfast'!#REF!*0.85</f>
        <v>#REF!</v>
      </c>
      <c r="AJ11" s="113" t="e">
        <f>'C завтраками| Bed and breakfast'!#REF!*0.85</f>
        <v>#REF!</v>
      </c>
      <c r="AK11" s="113" t="e">
        <f>'C завтраками| Bed and breakfast'!#REF!*0.85</f>
        <v>#REF!</v>
      </c>
      <c r="AL11" s="165" t="e">
        <f>'C завтраками| Bed and breakfast'!#REF!*0.85</f>
        <v>#REF!</v>
      </c>
      <c r="AM11" s="165" t="e">
        <f>'C завтраками| Bed and breakfast'!#REF!*0.85</f>
        <v>#REF!</v>
      </c>
      <c r="AN11" s="165" t="e">
        <f>'C завтраками| Bed and breakfast'!#REF!*0.85</f>
        <v>#REF!</v>
      </c>
      <c r="AO11" s="165" t="e">
        <f>'C завтраками| Bed and breakfast'!#REF!*0.85</f>
        <v>#REF!</v>
      </c>
    </row>
    <row r="12" spans="1:41"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65"/>
      <c r="AM12" s="165"/>
      <c r="AN12" s="165"/>
      <c r="AO12" s="165"/>
    </row>
    <row r="13" spans="1:41" x14ac:dyDescent="0.2">
      <c r="A13" s="87">
        <v>1</v>
      </c>
      <c r="B13" s="113" t="e">
        <f>'C завтраками| Bed and breakfast'!#REF!*0.85</f>
        <v>#REF!</v>
      </c>
      <c r="C13" s="113" t="e">
        <f>'C завтраками| Bed and breakfast'!#REF!*0.85</f>
        <v>#REF!</v>
      </c>
      <c r="D13" s="113" t="e">
        <f>'C завтраками| Bed and breakfast'!#REF!*0.85</f>
        <v>#REF!</v>
      </c>
      <c r="E13" s="113" t="e">
        <f>'C завтраками| Bed and breakfast'!#REF!*0.85</f>
        <v>#REF!</v>
      </c>
      <c r="F13" s="113" t="e">
        <f>'C завтраками| Bed and breakfast'!#REF!*0.85</f>
        <v>#REF!</v>
      </c>
      <c r="G13" s="113" t="e">
        <f>'C завтраками| Bed and breakfast'!#REF!*0.85</f>
        <v>#REF!</v>
      </c>
      <c r="H13" s="113" t="e">
        <f>'C завтраками| Bed and breakfast'!#REF!*0.85</f>
        <v>#REF!</v>
      </c>
      <c r="I13" s="113" t="e">
        <f>'C завтраками| Bed and breakfast'!#REF!*0.85</f>
        <v>#REF!</v>
      </c>
      <c r="J13" s="113" t="e">
        <f>'C завтраками| Bed and breakfast'!#REF!*0.85</f>
        <v>#REF!</v>
      </c>
      <c r="K13" s="113" t="e">
        <f>'C завтраками| Bed and breakfast'!#REF!*0.85</f>
        <v>#REF!</v>
      </c>
      <c r="L13" s="113" t="e">
        <f>'C завтраками| Bed and breakfast'!#REF!*0.85</f>
        <v>#REF!</v>
      </c>
      <c r="M13" s="113" t="e">
        <f>'C завтраками| Bed and breakfast'!#REF!*0.85</f>
        <v>#REF!</v>
      </c>
      <c r="N13" s="113" t="e">
        <f>'C завтраками| Bed and breakfast'!#REF!*0.85</f>
        <v>#REF!</v>
      </c>
      <c r="O13" s="113" t="e">
        <f>'C завтраками| Bed and breakfast'!#REF!*0.85</f>
        <v>#REF!</v>
      </c>
      <c r="P13" s="113" t="e">
        <f>'C завтраками| Bed and breakfast'!#REF!*0.85</f>
        <v>#REF!</v>
      </c>
      <c r="Q13" s="113" t="e">
        <f>'C завтраками| Bed and breakfast'!#REF!*0.85</f>
        <v>#REF!</v>
      </c>
      <c r="R13" s="113" t="e">
        <f>'C завтраками| Bed and breakfast'!#REF!*0.85</f>
        <v>#REF!</v>
      </c>
      <c r="S13" s="113" t="e">
        <f>'C завтраками| Bed and breakfast'!#REF!*0.85</f>
        <v>#REF!</v>
      </c>
      <c r="T13" s="113" t="e">
        <f>'C завтраками| Bed and breakfast'!#REF!*0.85</f>
        <v>#REF!</v>
      </c>
      <c r="U13" s="113" t="e">
        <f>'C завтраками| Bed and breakfast'!#REF!*0.85</f>
        <v>#REF!</v>
      </c>
      <c r="V13" s="113" t="e">
        <f>'C завтраками| Bed and breakfast'!#REF!*0.85</f>
        <v>#REF!</v>
      </c>
      <c r="W13" s="113" t="e">
        <f>'C завтраками| Bed and breakfast'!#REF!*0.85</f>
        <v>#REF!</v>
      </c>
      <c r="X13" s="113" t="e">
        <f>'C завтраками| Bed and breakfast'!#REF!*0.85</f>
        <v>#REF!</v>
      </c>
      <c r="Y13" s="113" t="e">
        <f>'C завтраками| Bed and breakfast'!#REF!*0.85</f>
        <v>#REF!</v>
      </c>
      <c r="Z13" s="113" t="e">
        <f>'C завтраками| Bed and breakfast'!#REF!*0.85</f>
        <v>#REF!</v>
      </c>
      <c r="AA13" s="113" t="e">
        <f>'C завтраками| Bed and breakfast'!#REF!*0.85</f>
        <v>#REF!</v>
      </c>
      <c r="AB13" s="113" t="e">
        <f>'C завтраками| Bed and breakfast'!#REF!*0.85</f>
        <v>#REF!</v>
      </c>
      <c r="AC13" s="113" t="e">
        <f>'C завтраками| Bed and breakfast'!#REF!*0.85</f>
        <v>#REF!</v>
      </c>
      <c r="AD13" s="113" t="e">
        <f>'C завтраками| Bed and breakfast'!#REF!*0.85</f>
        <v>#REF!</v>
      </c>
      <c r="AE13" s="113" t="e">
        <f>'C завтраками| Bed and breakfast'!#REF!*0.85</f>
        <v>#REF!</v>
      </c>
      <c r="AF13" s="113" t="e">
        <f>'C завтраками| Bed and breakfast'!#REF!*0.85</f>
        <v>#REF!</v>
      </c>
      <c r="AG13" s="113" t="e">
        <f>'C завтраками| Bed and breakfast'!#REF!*0.85</f>
        <v>#REF!</v>
      </c>
      <c r="AH13" s="113" t="e">
        <f>'C завтраками| Bed and breakfast'!#REF!*0.85</f>
        <v>#REF!</v>
      </c>
      <c r="AI13" s="113" t="e">
        <f>'C завтраками| Bed and breakfast'!#REF!*0.85</f>
        <v>#REF!</v>
      </c>
      <c r="AJ13" s="113" t="e">
        <f>'C завтраками| Bed and breakfast'!#REF!*0.85</f>
        <v>#REF!</v>
      </c>
      <c r="AK13" s="113" t="e">
        <f>'C завтраками| Bed and breakfast'!#REF!*0.85</f>
        <v>#REF!</v>
      </c>
      <c r="AL13" s="165" t="e">
        <f>'C завтраками| Bed and breakfast'!#REF!*0.85</f>
        <v>#REF!</v>
      </c>
      <c r="AM13" s="165" t="e">
        <f>'C завтраками| Bed and breakfast'!#REF!*0.85</f>
        <v>#REF!</v>
      </c>
      <c r="AN13" s="165" t="e">
        <f>'C завтраками| Bed and breakfast'!#REF!*0.85</f>
        <v>#REF!</v>
      </c>
      <c r="AO13" s="165" t="e">
        <f>'C завтраками| Bed and breakfast'!#REF!*0.85</f>
        <v>#REF!</v>
      </c>
    </row>
    <row r="14" spans="1:41" x14ac:dyDescent="0.2">
      <c r="A14" s="87">
        <v>2</v>
      </c>
      <c r="B14" s="113" t="e">
        <f>'C завтраками| Bed and breakfast'!#REF!*0.85</f>
        <v>#REF!</v>
      </c>
      <c r="C14" s="113" t="e">
        <f>'C завтраками| Bed and breakfast'!#REF!*0.85</f>
        <v>#REF!</v>
      </c>
      <c r="D14" s="113" t="e">
        <f>'C завтраками| Bed and breakfast'!#REF!*0.85</f>
        <v>#REF!</v>
      </c>
      <c r="E14" s="113" t="e">
        <f>'C завтраками| Bed and breakfast'!#REF!*0.85</f>
        <v>#REF!</v>
      </c>
      <c r="F14" s="113" t="e">
        <f>'C завтраками| Bed and breakfast'!#REF!*0.85</f>
        <v>#REF!</v>
      </c>
      <c r="G14" s="113" t="e">
        <f>'C завтраками| Bed and breakfast'!#REF!*0.85</f>
        <v>#REF!</v>
      </c>
      <c r="H14" s="113" t="e">
        <f>'C завтраками| Bed and breakfast'!#REF!*0.85</f>
        <v>#REF!</v>
      </c>
      <c r="I14" s="113" t="e">
        <f>'C завтраками| Bed and breakfast'!#REF!*0.85</f>
        <v>#REF!</v>
      </c>
      <c r="J14" s="113" t="e">
        <f>'C завтраками| Bed and breakfast'!#REF!*0.85</f>
        <v>#REF!</v>
      </c>
      <c r="K14" s="113" t="e">
        <f>'C завтраками| Bed and breakfast'!#REF!*0.85</f>
        <v>#REF!</v>
      </c>
      <c r="L14" s="113" t="e">
        <f>'C завтраками| Bed and breakfast'!#REF!*0.85</f>
        <v>#REF!</v>
      </c>
      <c r="M14" s="113" t="e">
        <f>'C завтраками| Bed and breakfast'!#REF!*0.85</f>
        <v>#REF!</v>
      </c>
      <c r="N14" s="113" t="e">
        <f>'C завтраками| Bed and breakfast'!#REF!*0.85</f>
        <v>#REF!</v>
      </c>
      <c r="O14" s="113" t="e">
        <f>'C завтраками| Bed and breakfast'!#REF!*0.85</f>
        <v>#REF!</v>
      </c>
      <c r="P14" s="113" t="e">
        <f>'C завтраками| Bed and breakfast'!#REF!*0.85</f>
        <v>#REF!</v>
      </c>
      <c r="Q14" s="113" t="e">
        <f>'C завтраками| Bed and breakfast'!#REF!*0.85</f>
        <v>#REF!</v>
      </c>
      <c r="R14" s="113" t="e">
        <f>'C завтраками| Bed and breakfast'!#REF!*0.85</f>
        <v>#REF!</v>
      </c>
      <c r="S14" s="113" t="e">
        <f>'C завтраками| Bed and breakfast'!#REF!*0.85</f>
        <v>#REF!</v>
      </c>
      <c r="T14" s="113" t="e">
        <f>'C завтраками| Bed and breakfast'!#REF!*0.85</f>
        <v>#REF!</v>
      </c>
      <c r="U14" s="113" t="e">
        <f>'C завтраками| Bed and breakfast'!#REF!*0.85</f>
        <v>#REF!</v>
      </c>
      <c r="V14" s="113" t="e">
        <f>'C завтраками| Bed and breakfast'!#REF!*0.85</f>
        <v>#REF!</v>
      </c>
      <c r="W14" s="113" t="e">
        <f>'C завтраками| Bed and breakfast'!#REF!*0.85</f>
        <v>#REF!</v>
      </c>
      <c r="X14" s="113" t="e">
        <f>'C завтраками| Bed and breakfast'!#REF!*0.85</f>
        <v>#REF!</v>
      </c>
      <c r="Y14" s="113" t="e">
        <f>'C завтраками| Bed and breakfast'!#REF!*0.85</f>
        <v>#REF!</v>
      </c>
      <c r="Z14" s="113" t="e">
        <f>'C завтраками| Bed and breakfast'!#REF!*0.85</f>
        <v>#REF!</v>
      </c>
      <c r="AA14" s="113" t="e">
        <f>'C завтраками| Bed and breakfast'!#REF!*0.85</f>
        <v>#REF!</v>
      </c>
      <c r="AB14" s="113" t="e">
        <f>'C завтраками| Bed and breakfast'!#REF!*0.85</f>
        <v>#REF!</v>
      </c>
      <c r="AC14" s="113" t="e">
        <f>'C завтраками| Bed and breakfast'!#REF!*0.85</f>
        <v>#REF!</v>
      </c>
      <c r="AD14" s="113" t="e">
        <f>'C завтраками| Bed and breakfast'!#REF!*0.85</f>
        <v>#REF!</v>
      </c>
      <c r="AE14" s="113" t="e">
        <f>'C завтраками| Bed and breakfast'!#REF!*0.85</f>
        <v>#REF!</v>
      </c>
      <c r="AF14" s="113" t="e">
        <f>'C завтраками| Bed and breakfast'!#REF!*0.85</f>
        <v>#REF!</v>
      </c>
      <c r="AG14" s="113" t="e">
        <f>'C завтраками| Bed and breakfast'!#REF!*0.85</f>
        <v>#REF!</v>
      </c>
      <c r="AH14" s="113" t="e">
        <f>'C завтраками| Bed and breakfast'!#REF!*0.85</f>
        <v>#REF!</v>
      </c>
      <c r="AI14" s="113" t="e">
        <f>'C завтраками| Bed and breakfast'!#REF!*0.85</f>
        <v>#REF!</v>
      </c>
      <c r="AJ14" s="113" t="e">
        <f>'C завтраками| Bed and breakfast'!#REF!*0.85</f>
        <v>#REF!</v>
      </c>
      <c r="AK14" s="113" t="e">
        <f>'C завтраками| Bed and breakfast'!#REF!*0.85</f>
        <v>#REF!</v>
      </c>
      <c r="AL14" s="165" t="e">
        <f>'C завтраками| Bed and breakfast'!#REF!*0.85</f>
        <v>#REF!</v>
      </c>
      <c r="AM14" s="165" t="e">
        <f>'C завтраками| Bed and breakfast'!#REF!*0.85</f>
        <v>#REF!</v>
      </c>
      <c r="AN14" s="165" t="e">
        <f>'C завтраками| Bed and breakfast'!#REF!*0.85</f>
        <v>#REF!</v>
      </c>
      <c r="AO14" s="165" t="e">
        <f>'C завтраками| Bed and breakfast'!#REF!*0.85</f>
        <v>#REF!</v>
      </c>
    </row>
    <row r="15" spans="1:41"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66"/>
      <c r="AM15" s="166"/>
      <c r="AN15" s="166"/>
      <c r="AO15" s="166"/>
    </row>
    <row r="16" spans="1:41" x14ac:dyDescent="0.2">
      <c r="A16" s="87">
        <v>1</v>
      </c>
      <c r="B16" s="113" t="e">
        <f>'C завтраками| Bed and breakfast'!#REF!*0.85</f>
        <v>#REF!</v>
      </c>
      <c r="C16" s="113" t="e">
        <f>'C завтраками| Bed and breakfast'!#REF!*0.85</f>
        <v>#REF!</v>
      </c>
      <c r="D16" s="113" t="e">
        <f>'C завтраками| Bed and breakfast'!#REF!*0.85</f>
        <v>#REF!</v>
      </c>
      <c r="E16" s="113" t="e">
        <f>'C завтраками| Bed and breakfast'!#REF!*0.85</f>
        <v>#REF!</v>
      </c>
      <c r="F16" s="113" t="e">
        <f>'C завтраками| Bed and breakfast'!#REF!*0.85</f>
        <v>#REF!</v>
      </c>
      <c r="G16" s="113" t="e">
        <f>'C завтраками| Bed and breakfast'!#REF!*0.85</f>
        <v>#REF!</v>
      </c>
      <c r="H16" s="113" t="e">
        <f>'C завтраками| Bed and breakfast'!#REF!*0.85</f>
        <v>#REF!</v>
      </c>
      <c r="I16" s="113" t="e">
        <f>'C завтраками| Bed and breakfast'!#REF!*0.85</f>
        <v>#REF!</v>
      </c>
      <c r="J16" s="113" t="e">
        <f>'C завтраками| Bed and breakfast'!#REF!*0.85</f>
        <v>#REF!</v>
      </c>
      <c r="K16" s="113" t="e">
        <f>'C завтраками| Bed and breakfast'!#REF!*0.85</f>
        <v>#REF!</v>
      </c>
      <c r="L16" s="113" t="e">
        <f>'C завтраками| Bed and breakfast'!#REF!*0.85</f>
        <v>#REF!</v>
      </c>
      <c r="M16" s="113" t="e">
        <f>'C завтраками| Bed and breakfast'!#REF!*0.85</f>
        <v>#REF!</v>
      </c>
      <c r="N16" s="113" t="e">
        <f>'C завтраками| Bed and breakfast'!#REF!*0.85</f>
        <v>#REF!</v>
      </c>
      <c r="O16" s="113" t="e">
        <f>'C завтраками| Bed and breakfast'!#REF!*0.85</f>
        <v>#REF!</v>
      </c>
      <c r="P16" s="113" t="e">
        <f>'C завтраками| Bed and breakfast'!#REF!*0.85</f>
        <v>#REF!</v>
      </c>
      <c r="Q16" s="113" t="e">
        <f>'C завтраками| Bed and breakfast'!#REF!*0.85</f>
        <v>#REF!</v>
      </c>
      <c r="R16" s="113" t="e">
        <f>'C завтраками| Bed and breakfast'!#REF!*0.85</f>
        <v>#REF!</v>
      </c>
      <c r="S16" s="113" t="e">
        <f>'C завтраками| Bed and breakfast'!#REF!*0.85</f>
        <v>#REF!</v>
      </c>
      <c r="T16" s="113" t="e">
        <f>'C завтраками| Bed and breakfast'!#REF!*0.85</f>
        <v>#REF!</v>
      </c>
      <c r="U16" s="113" t="e">
        <f>'C завтраками| Bed and breakfast'!#REF!*0.85</f>
        <v>#REF!</v>
      </c>
      <c r="V16" s="113" t="e">
        <f>'C завтраками| Bed and breakfast'!#REF!*0.85</f>
        <v>#REF!</v>
      </c>
      <c r="W16" s="113" t="e">
        <f>'C завтраками| Bed and breakfast'!#REF!*0.85</f>
        <v>#REF!</v>
      </c>
      <c r="X16" s="113" t="e">
        <f>'C завтраками| Bed and breakfast'!#REF!*0.85</f>
        <v>#REF!</v>
      </c>
      <c r="Y16" s="113" t="e">
        <f>'C завтраками| Bed and breakfast'!#REF!*0.85</f>
        <v>#REF!</v>
      </c>
      <c r="Z16" s="113" t="e">
        <f>'C завтраками| Bed and breakfast'!#REF!*0.85</f>
        <v>#REF!</v>
      </c>
      <c r="AA16" s="113" t="e">
        <f>'C завтраками| Bed and breakfast'!#REF!*0.85</f>
        <v>#REF!</v>
      </c>
      <c r="AB16" s="113" t="e">
        <f>'C завтраками| Bed and breakfast'!#REF!*0.85</f>
        <v>#REF!</v>
      </c>
      <c r="AC16" s="113" t="e">
        <f>'C завтраками| Bed and breakfast'!#REF!*0.85</f>
        <v>#REF!</v>
      </c>
      <c r="AD16" s="113" t="e">
        <f>'C завтраками| Bed and breakfast'!#REF!*0.85</f>
        <v>#REF!</v>
      </c>
      <c r="AE16" s="113" t="e">
        <f>'C завтраками| Bed and breakfast'!#REF!*0.85</f>
        <v>#REF!</v>
      </c>
      <c r="AF16" s="113" t="e">
        <f>'C завтраками| Bed and breakfast'!#REF!*0.85</f>
        <v>#REF!</v>
      </c>
      <c r="AG16" s="113" t="e">
        <f>'C завтраками| Bed and breakfast'!#REF!*0.85</f>
        <v>#REF!</v>
      </c>
      <c r="AH16" s="113" t="e">
        <f>'C завтраками| Bed and breakfast'!#REF!*0.85</f>
        <v>#REF!</v>
      </c>
      <c r="AI16" s="113" t="e">
        <f>'C завтраками| Bed and breakfast'!#REF!*0.85</f>
        <v>#REF!</v>
      </c>
      <c r="AJ16" s="113" t="e">
        <f>'C завтраками| Bed and breakfast'!#REF!*0.85</f>
        <v>#REF!</v>
      </c>
      <c r="AK16" s="113" t="e">
        <f>'C завтраками| Bed and breakfast'!#REF!*0.85</f>
        <v>#REF!</v>
      </c>
      <c r="AL16" s="165" t="e">
        <f>'C завтраками| Bed and breakfast'!#REF!*0.85</f>
        <v>#REF!</v>
      </c>
      <c r="AM16" s="165" t="e">
        <f>'C завтраками| Bed and breakfast'!#REF!*0.85</f>
        <v>#REF!</v>
      </c>
      <c r="AN16" s="165" t="e">
        <f>'C завтраками| Bed and breakfast'!#REF!*0.85</f>
        <v>#REF!</v>
      </c>
      <c r="AO16" s="165" t="e">
        <f>'C завтраками| Bed and breakfast'!#REF!*0.85</f>
        <v>#REF!</v>
      </c>
    </row>
    <row r="17" spans="1:41" x14ac:dyDescent="0.2">
      <c r="A17" s="87">
        <v>2</v>
      </c>
      <c r="B17" s="113" t="e">
        <f>'C завтраками| Bed and breakfast'!#REF!*0.85</f>
        <v>#REF!</v>
      </c>
      <c r="C17" s="113" t="e">
        <f>'C завтраками| Bed and breakfast'!#REF!*0.85</f>
        <v>#REF!</v>
      </c>
      <c r="D17" s="113" t="e">
        <f>'C завтраками| Bed and breakfast'!#REF!*0.85</f>
        <v>#REF!</v>
      </c>
      <c r="E17" s="113" t="e">
        <f>'C завтраками| Bed and breakfast'!#REF!*0.85</f>
        <v>#REF!</v>
      </c>
      <c r="F17" s="113" t="e">
        <f>'C завтраками| Bed and breakfast'!#REF!*0.85</f>
        <v>#REF!</v>
      </c>
      <c r="G17" s="113" t="e">
        <f>'C завтраками| Bed and breakfast'!#REF!*0.85</f>
        <v>#REF!</v>
      </c>
      <c r="H17" s="113" t="e">
        <f>'C завтраками| Bed and breakfast'!#REF!*0.85</f>
        <v>#REF!</v>
      </c>
      <c r="I17" s="113" t="e">
        <f>'C завтраками| Bed and breakfast'!#REF!*0.85</f>
        <v>#REF!</v>
      </c>
      <c r="J17" s="113" t="e">
        <f>'C завтраками| Bed and breakfast'!#REF!*0.85</f>
        <v>#REF!</v>
      </c>
      <c r="K17" s="113" t="e">
        <f>'C завтраками| Bed and breakfast'!#REF!*0.85</f>
        <v>#REF!</v>
      </c>
      <c r="L17" s="113" t="e">
        <f>'C завтраками| Bed and breakfast'!#REF!*0.85</f>
        <v>#REF!</v>
      </c>
      <c r="M17" s="113" t="e">
        <f>'C завтраками| Bed and breakfast'!#REF!*0.85</f>
        <v>#REF!</v>
      </c>
      <c r="N17" s="113" t="e">
        <f>'C завтраками| Bed and breakfast'!#REF!*0.85</f>
        <v>#REF!</v>
      </c>
      <c r="O17" s="113" t="e">
        <f>'C завтраками| Bed and breakfast'!#REF!*0.85</f>
        <v>#REF!</v>
      </c>
      <c r="P17" s="113" t="e">
        <f>'C завтраками| Bed and breakfast'!#REF!*0.85</f>
        <v>#REF!</v>
      </c>
      <c r="Q17" s="113" t="e">
        <f>'C завтраками| Bed and breakfast'!#REF!*0.85</f>
        <v>#REF!</v>
      </c>
      <c r="R17" s="113" t="e">
        <f>'C завтраками| Bed and breakfast'!#REF!*0.85</f>
        <v>#REF!</v>
      </c>
      <c r="S17" s="113" t="e">
        <f>'C завтраками| Bed and breakfast'!#REF!*0.85</f>
        <v>#REF!</v>
      </c>
      <c r="T17" s="113" t="e">
        <f>'C завтраками| Bed and breakfast'!#REF!*0.85</f>
        <v>#REF!</v>
      </c>
      <c r="U17" s="113" t="e">
        <f>'C завтраками| Bed and breakfast'!#REF!*0.85</f>
        <v>#REF!</v>
      </c>
      <c r="V17" s="113" t="e">
        <f>'C завтраками| Bed and breakfast'!#REF!*0.85</f>
        <v>#REF!</v>
      </c>
      <c r="W17" s="113" t="e">
        <f>'C завтраками| Bed and breakfast'!#REF!*0.85</f>
        <v>#REF!</v>
      </c>
      <c r="X17" s="113" t="e">
        <f>'C завтраками| Bed and breakfast'!#REF!*0.85</f>
        <v>#REF!</v>
      </c>
      <c r="Y17" s="113" t="e">
        <f>'C завтраками| Bed and breakfast'!#REF!*0.85</f>
        <v>#REF!</v>
      </c>
      <c r="Z17" s="113" t="e">
        <f>'C завтраками| Bed and breakfast'!#REF!*0.85</f>
        <v>#REF!</v>
      </c>
      <c r="AA17" s="113" t="e">
        <f>'C завтраками| Bed and breakfast'!#REF!*0.85</f>
        <v>#REF!</v>
      </c>
      <c r="AB17" s="113" t="e">
        <f>'C завтраками| Bed and breakfast'!#REF!*0.85</f>
        <v>#REF!</v>
      </c>
      <c r="AC17" s="113" t="e">
        <f>'C завтраками| Bed and breakfast'!#REF!*0.85</f>
        <v>#REF!</v>
      </c>
      <c r="AD17" s="113" t="e">
        <f>'C завтраками| Bed and breakfast'!#REF!*0.85</f>
        <v>#REF!</v>
      </c>
      <c r="AE17" s="113" t="e">
        <f>'C завтраками| Bed and breakfast'!#REF!*0.85</f>
        <v>#REF!</v>
      </c>
      <c r="AF17" s="113" t="e">
        <f>'C завтраками| Bed and breakfast'!#REF!*0.85</f>
        <v>#REF!</v>
      </c>
      <c r="AG17" s="113" t="e">
        <f>'C завтраками| Bed and breakfast'!#REF!*0.85</f>
        <v>#REF!</v>
      </c>
      <c r="AH17" s="113" t="e">
        <f>'C завтраками| Bed and breakfast'!#REF!*0.85</f>
        <v>#REF!</v>
      </c>
      <c r="AI17" s="113" t="e">
        <f>'C завтраками| Bed and breakfast'!#REF!*0.85</f>
        <v>#REF!</v>
      </c>
      <c r="AJ17" s="113" t="e">
        <f>'C завтраками| Bed and breakfast'!#REF!*0.85</f>
        <v>#REF!</v>
      </c>
      <c r="AK17" s="113" t="e">
        <f>'C завтраками| Bed and breakfast'!#REF!*0.85</f>
        <v>#REF!</v>
      </c>
      <c r="AL17" s="165" t="e">
        <f>'C завтраками| Bed and breakfast'!#REF!*0.85</f>
        <v>#REF!</v>
      </c>
      <c r="AM17" s="165" t="e">
        <f>'C завтраками| Bed and breakfast'!#REF!*0.85</f>
        <v>#REF!</v>
      </c>
      <c r="AN17" s="165" t="e">
        <f>'C завтраками| Bed and breakfast'!#REF!*0.85</f>
        <v>#REF!</v>
      </c>
      <c r="AO17" s="165" t="e">
        <f>'C завтраками| Bed and breakfast'!#REF!*0.85</f>
        <v>#REF!</v>
      </c>
    </row>
    <row r="18" spans="1:41"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67"/>
      <c r="AM18" s="167"/>
      <c r="AN18" s="167"/>
      <c r="AO18" s="167"/>
    </row>
    <row r="19" spans="1:41" x14ac:dyDescent="0.2">
      <c r="A19" s="87" t="s">
        <v>78</v>
      </c>
      <c r="B19" s="113" t="e">
        <f>'C завтраками| Bed and breakfast'!#REF!*0.85</f>
        <v>#REF!</v>
      </c>
      <c r="C19" s="113" t="e">
        <f>'C завтраками| Bed and breakfast'!#REF!*0.85</f>
        <v>#REF!</v>
      </c>
      <c r="D19" s="113" t="e">
        <f>'C завтраками| Bed and breakfast'!#REF!*0.85</f>
        <v>#REF!</v>
      </c>
      <c r="E19" s="113" t="e">
        <f>'C завтраками| Bed and breakfast'!#REF!*0.85</f>
        <v>#REF!</v>
      </c>
      <c r="F19" s="113" t="e">
        <f>'C завтраками| Bed and breakfast'!#REF!*0.85</f>
        <v>#REF!</v>
      </c>
      <c r="G19" s="113" t="e">
        <f>'C завтраками| Bed and breakfast'!#REF!*0.85</f>
        <v>#REF!</v>
      </c>
      <c r="H19" s="113" t="e">
        <f>'C завтраками| Bed and breakfast'!#REF!*0.85</f>
        <v>#REF!</v>
      </c>
      <c r="I19" s="113" t="e">
        <f>'C завтраками| Bed and breakfast'!#REF!*0.85</f>
        <v>#REF!</v>
      </c>
      <c r="J19" s="113" t="e">
        <f>'C завтраками| Bed and breakfast'!#REF!*0.85</f>
        <v>#REF!</v>
      </c>
      <c r="K19" s="113" t="e">
        <f>'C завтраками| Bed and breakfast'!#REF!*0.85</f>
        <v>#REF!</v>
      </c>
      <c r="L19" s="113" t="e">
        <f>'C завтраками| Bed and breakfast'!#REF!*0.85</f>
        <v>#REF!</v>
      </c>
      <c r="M19" s="113" t="e">
        <f>'C завтраками| Bed and breakfast'!#REF!*0.85</f>
        <v>#REF!</v>
      </c>
      <c r="N19" s="113" t="e">
        <f>'C завтраками| Bed and breakfast'!#REF!*0.85</f>
        <v>#REF!</v>
      </c>
      <c r="O19" s="113" t="e">
        <f>'C завтраками| Bed and breakfast'!#REF!*0.85</f>
        <v>#REF!</v>
      </c>
      <c r="P19" s="113" t="e">
        <f>'C завтраками| Bed and breakfast'!#REF!*0.85</f>
        <v>#REF!</v>
      </c>
      <c r="Q19" s="113" t="e">
        <f>'C завтраками| Bed and breakfast'!#REF!*0.85</f>
        <v>#REF!</v>
      </c>
      <c r="R19" s="113" t="e">
        <f>'C завтраками| Bed and breakfast'!#REF!*0.85</f>
        <v>#REF!</v>
      </c>
      <c r="S19" s="113" t="e">
        <f>'C завтраками| Bed and breakfast'!#REF!*0.85</f>
        <v>#REF!</v>
      </c>
      <c r="T19" s="113" t="e">
        <f>'C завтраками| Bed and breakfast'!#REF!*0.85</f>
        <v>#REF!</v>
      </c>
      <c r="U19" s="113" t="e">
        <f>'C завтраками| Bed and breakfast'!#REF!*0.85</f>
        <v>#REF!</v>
      </c>
      <c r="V19" s="113" t="e">
        <f>'C завтраками| Bed and breakfast'!#REF!*0.85</f>
        <v>#REF!</v>
      </c>
      <c r="W19" s="113" t="e">
        <f>'C завтраками| Bed and breakfast'!#REF!*0.85</f>
        <v>#REF!</v>
      </c>
      <c r="X19" s="113" t="e">
        <f>'C завтраками| Bed and breakfast'!#REF!*0.85</f>
        <v>#REF!</v>
      </c>
      <c r="Y19" s="113" t="e">
        <f>'C завтраками| Bed and breakfast'!#REF!*0.85</f>
        <v>#REF!</v>
      </c>
      <c r="Z19" s="113" t="e">
        <f>'C завтраками| Bed and breakfast'!#REF!*0.85</f>
        <v>#REF!</v>
      </c>
      <c r="AA19" s="113" t="e">
        <f>'C завтраками| Bed and breakfast'!#REF!*0.85</f>
        <v>#REF!</v>
      </c>
      <c r="AB19" s="113" t="e">
        <f>'C завтраками| Bed and breakfast'!#REF!*0.85</f>
        <v>#REF!</v>
      </c>
      <c r="AC19" s="113" t="e">
        <f>'C завтраками| Bed and breakfast'!#REF!*0.85</f>
        <v>#REF!</v>
      </c>
      <c r="AD19" s="113" t="e">
        <f>'C завтраками| Bed and breakfast'!#REF!*0.85</f>
        <v>#REF!</v>
      </c>
      <c r="AE19" s="113" t="e">
        <f>'C завтраками| Bed and breakfast'!#REF!*0.85</f>
        <v>#REF!</v>
      </c>
      <c r="AF19" s="113" t="e">
        <f>'C завтраками| Bed and breakfast'!#REF!*0.85</f>
        <v>#REF!</v>
      </c>
      <c r="AG19" s="113" t="e">
        <f>'C завтраками| Bed and breakfast'!#REF!*0.85</f>
        <v>#REF!</v>
      </c>
      <c r="AH19" s="113" t="e">
        <f>'C завтраками| Bed and breakfast'!#REF!*0.85</f>
        <v>#REF!</v>
      </c>
      <c r="AI19" s="113" t="e">
        <f>'C завтраками| Bed and breakfast'!#REF!*0.85</f>
        <v>#REF!</v>
      </c>
      <c r="AJ19" s="113" t="e">
        <f>'C завтраками| Bed and breakfast'!#REF!*0.85</f>
        <v>#REF!</v>
      </c>
      <c r="AK19" s="113" t="e">
        <f>'C завтраками| Bed and breakfast'!#REF!*0.85</f>
        <v>#REF!</v>
      </c>
      <c r="AL19" s="165" t="e">
        <f>'C завтраками| Bed and breakfast'!#REF!*0.85</f>
        <v>#REF!</v>
      </c>
      <c r="AM19" s="165" t="e">
        <f>'C завтраками| Bed and breakfast'!#REF!*0.85</f>
        <v>#REF!</v>
      </c>
      <c r="AN19" s="165" t="e">
        <f>'C завтраками| Bed and breakfast'!#REF!*0.85</f>
        <v>#REF!</v>
      </c>
      <c r="AO19" s="165" t="e">
        <f>'C завтраками| Bed and breakfast'!#REF!*0.85</f>
        <v>#REF!</v>
      </c>
    </row>
    <row r="20" spans="1:41"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66"/>
      <c r="AM20" s="166"/>
      <c r="AN20" s="166"/>
      <c r="AO20" s="166"/>
    </row>
    <row r="21" spans="1:41" x14ac:dyDescent="0.2">
      <c r="A21" s="87" t="s">
        <v>67</v>
      </c>
      <c r="B21" s="113" t="e">
        <f>'C завтраками| Bed and breakfast'!#REF!*0.85</f>
        <v>#REF!</v>
      </c>
      <c r="C21" s="113" t="e">
        <f>'C завтраками| Bed and breakfast'!#REF!*0.85</f>
        <v>#REF!</v>
      </c>
      <c r="D21" s="113" t="e">
        <f>'C завтраками| Bed and breakfast'!#REF!*0.85</f>
        <v>#REF!</v>
      </c>
      <c r="E21" s="113" t="e">
        <f>'C завтраками| Bed and breakfast'!#REF!*0.85</f>
        <v>#REF!</v>
      </c>
      <c r="F21" s="113" t="e">
        <f>'C завтраками| Bed and breakfast'!#REF!*0.85</f>
        <v>#REF!</v>
      </c>
      <c r="G21" s="113" t="e">
        <f>'C завтраками| Bed and breakfast'!#REF!*0.85</f>
        <v>#REF!</v>
      </c>
      <c r="H21" s="113" t="e">
        <f>'C завтраками| Bed and breakfast'!#REF!*0.85</f>
        <v>#REF!</v>
      </c>
      <c r="I21" s="113" t="e">
        <f>'C завтраками| Bed and breakfast'!#REF!*0.85</f>
        <v>#REF!</v>
      </c>
      <c r="J21" s="113" t="e">
        <f>'C завтраками| Bed and breakfast'!#REF!*0.85</f>
        <v>#REF!</v>
      </c>
      <c r="K21" s="113" t="e">
        <f>'C завтраками| Bed and breakfast'!#REF!*0.85</f>
        <v>#REF!</v>
      </c>
      <c r="L21" s="113" t="e">
        <f>'C завтраками| Bed and breakfast'!#REF!*0.85</f>
        <v>#REF!</v>
      </c>
      <c r="M21" s="113" t="e">
        <f>'C завтраками| Bed and breakfast'!#REF!*0.85</f>
        <v>#REF!</v>
      </c>
      <c r="N21" s="113" t="e">
        <f>'C завтраками| Bed and breakfast'!#REF!*0.85</f>
        <v>#REF!</v>
      </c>
      <c r="O21" s="113" t="e">
        <f>'C завтраками| Bed and breakfast'!#REF!*0.85</f>
        <v>#REF!</v>
      </c>
      <c r="P21" s="113" t="e">
        <f>'C завтраками| Bed and breakfast'!#REF!*0.85</f>
        <v>#REF!</v>
      </c>
      <c r="Q21" s="113" t="e">
        <f>'C завтраками| Bed and breakfast'!#REF!*0.85</f>
        <v>#REF!</v>
      </c>
      <c r="R21" s="113" t="e">
        <f>'C завтраками| Bed and breakfast'!#REF!*0.85</f>
        <v>#REF!</v>
      </c>
      <c r="S21" s="113" t="e">
        <f>'C завтраками| Bed and breakfast'!#REF!*0.85</f>
        <v>#REF!</v>
      </c>
      <c r="T21" s="113" t="e">
        <f>'C завтраками| Bed and breakfast'!#REF!*0.85</f>
        <v>#REF!</v>
      </c>
      <c r="U21" s="113" t="e">
        <f>'C завтраками| Bed and breakfast'!#REF!*0.85</f>
        <v>#REF!</v>
      </c>
      <c r="V21" s="113" t="e">
        <f>'C завтраками| Bed and breakfast'!#REF!*0.85</f>
        <v>#REF!</v>
      </c>
      <c r="W21" s="113" t="e">
        <f>'C завтраками| Bed and breakfast'!#REF!*0.85</f>
        <v>#REF!</v>
      </c>
      <c r="X21" s="113" t="e">
        <f>'C завтраками| Bed and breakfast'!#REF!*0.85</f>
        <v>#REF!</v>
      </c>
      <c r="Y21" s="113" t="e">
        <f>'C завтраками| Bed and breakfast'!#REF!*0.85</f>
        <v>#REF!</v>
      </c>
      <c r="Z21" s="113" t="e">
        <f>'C завтраками| Bed and breakfast'!#REF!*0.85</f>
        <v>#REF!</v>
      </c>
      <c r="AA21" s="113" t="e">
        <f>'C завтраками| Bed and breakfast'!#REF!*0.85</f>
        <v>#REF!</v>
      </c>
      <c r="AB21" s="113" t="e">
        <f>'C завтраками| Bed and breakfast'!#REF!*0.85</f>
        <v>#REF!</v>
      </c>
      <c r="AC21" s="113" t="e">
        <f>'C завтраками| Bed and breakfast'!#REF!*0.85</f>
        <v>#REF!</v>
      </c>
      <c r="AD21" s="113" t="e">
        <f>'C завтраками| Bed and breakfast'!#REF!*0.85</f>
        <v>#REF!</v>
      </c>
      <c r="AE21" s="113" t="e">
        <f>'C завтраками| Bed and breakfast'!#REF!*0.85</f>
        <v>#REF!</v>
      </c>
      <c r="AF21" s="113" t="e">
        <f>'C завтраками| Bed and breakfast'!#REF!*0.85</f>
        <v>#REF!</v>
      </c>
      <c r="AG21" s="113" t="e">
        <f>'C завтраками| Bed and breakfast'!#REF!*0.85</f>
        <v>#REF!</v>
      </c>
      <c r="AH21" s="113" t="e">
        <f>'C завтраками| Bed and breakfast'!#REF!*0.85</f>
        <v>#REF!</v>
      </c>
      <c r="AI21" s="113" t="e">
        <f>'C завтраками| Bed and breakfast'!#REF!*0.85</f>
        <v>#REF!</v>
      </c>
      <c r="AJ21" s="113" t="e">
        <f>'C завтраками| Bed and breakfast'!#REF!*0.85</f>
        <v>#REF!</v>
      </c>
      <c r="AK21" s="113" t="e">
        <f>'C завтраками| Bed and breakfast'!#REF!*0.85</f>
        <v>#REF!</v>
      </c>
      <c r="AL21" s="165" t="e">
        <f>'C завтраками| Bed and breakfast'!#REF!*0.85</f>
        <v>#REF!</v>
      </c>
      <c r="AM21" s="165" t="e">
        <f>'C завтраками| Bed and breakfast'!#REF!*0.85</f>
        <v>#REF!</v>
      </c>
      <c r="AN21" s="168" t="e">
        <f>'C завтраками| Bed and breakfast'!#REF!*0.85</f>
        <v>#REF!</v>
      </c>
      <c r="AO21" s="165" t="e">
        <f>'C завтраками| Bed and breakfast'!#REF!*0.85</f>
        <v>#REF!</v>
      </c>
    </row>
    <row r="22" spans="1:41" ht="10.35" customHeight="1" thickBot="1" x14ac:dyDescent="0.25">
      <c r="A22" s="77"/>
      <c r="S22" s="114"/>
      <c r="T22" s="114"/>
      <c r="U22" s="114"/>
      <c r="V22" s="114"/>
      <c r="W22" s="114"/>
      <c r="X22" s="114"/>
      <c r="Y22" s="114"/>
      <c r="Z22" s="114"/>
      <c r="AA22" s="114"/>
      <c r="AB22" s="114"/>
      <c r="AC22" s="114"/>
      <c r="AD22" s="114"/>
      <c r="AE22" s="114"/>
      <c r="AF22" s="114"/>
      <c r="AG22" s="114"/>
      <c r="AH22" s="114"/>
      <c r="AI22" s="114"/>
      <c r="AJ22" s="114"/>
    </row>
    <row r="23" spans="1:41" ht="12.75" thickBot="1" x14ac:dyDescent="0.25">
      <c r="A23" s="149" t="s">
        <v>127</v>
      </c>
    </row>
    <row r="24" spans="1:41" x14ac:dyDescent="0.2">
      <c r="A24" s="81" t="s">
        <v>128</v>
      </c>
    </row>
    <row r="25" spans="1:41" x14ac:dyDescent="0.2">
      <c r="A25" s="81" t="s">
        <v>129</v>
      </c>
    </row>
    <row r="26" spans="1:41" ht="12" customHeight="1" x14ac:dyDescent="0.2">
      <c r="A26" s="97" t="s">
        <v>130</v>
      </c>
    </row>
    <row r="27" spans="1:41" x14ac:dyDescent="0.2">
      <c r="A27" s="81" t="s">
        <v>131</v>
      </c>
    </row>
    <row r="28" spans="1:41" ht="11.45" customHeight="1" thickBot="1" x14ac:dyDescent="0.25">
      <c r="A28" s="77"/>
    </row>
    <row r="29" spans="1:41" ht="12.75" thickBot="1" x14ac:dyDescent="0.25">
      <c r="A29" s="149" t="s">
        <v>139</v>
      </c>
    </row>
    <row r="30" spans="1:41" x14ac:dyDescent="0.2">
      <c r="A30" s="150" t="s">
        <v>160</v>
      </c>
    </row>
    <row r="31" spans="1:41" ht="12.75" thickBot="1" x14ac:dyDescent="0.25">
      <c r="A31" s="20"/>
    </row>
    <row r="32" spans="1:41" ht="12.75" thickBot="1" x14ac:dyDescent="0.25">
      <c r="A32" s="151" t="s">
        <v>132</v>
      </c>
    </row>
    <row r="33" spans="1:1" ht="48" x14ac:dyDescent="0.2">
      <c r="A33" s="124" t="s">
        <v>161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42"/>
  <sheetViews>
    <sheetView topLeftCell="A10" zoomScaleNormal="100" workbookViewId="0">
      <selection activeCell="A12" sqref="A12:IV42"/>
    </sheetView>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15</v>
      </c>
      <c r="B1" s="8"/>
      <c r="C1" s="8"/>
      <c r="D1" s="8"/>
    </row>
    <row r="2" spans="1:4" x14ac:dyDescent="0.2">
      <c r="A2" s="3" t="s">
        <v>22</v>
      </c>
      <c r="B2" s="23" t="s">
        <v>41</v>
      </c>
      <c r="C2" s="5"/>
      <c r="D2" s="5"/>
    </row>
    <row r="3" spans="1:4" x14ac:dyDescent="0.2">
      <c r="A3" s="12" t="s">
        <v>17</v>
      </c>
      <c r="B3" s="3"/>
      <c r="C3" s="4"/>
      <c r="D3" s="4"/>
    </row>
    <row r="4" spans="1:4" x14ac:dyDescent="0.2">
      <c r="A4" s="3">
        <v>1</v>
      </c>
      <c r="B4" s="24">
        <v>3900</v>
      </c>
      <c r="C4" s="4"/>
      <c r="D4" s="4"/>
    </row>
    <row r="5" spans="1:4" x14ac:dyDescent="0.2">
      <c r="A5" s="3" t="s">
        <v>24</v>
      </c>
      <c r="B5" s="24">
        <v>3900</v>
      </c>
      <c r="C5" s="4"/>
      <c r="D5" s="4"/>
    </row>
    <row r="6" spans="1:4" x14ac:dyDescent="0.2">
      <c r="A6" s="3">
        <v>2</v>
      </c>
      <c r="B6" s="24">
        <v>3900</v>
      </c>
      <c r="C6" s="4"/>
      <c r="D6" s="4"/>
    </row>
    <row r="7" spans="1:4" x14ac:dyDescent="0.2">
      <c r="A7" s="3" t="s">
        <v>54</v>
      </c>
      <c r="B7" s="24">
        <v>3900</v>
      </c>
      <c r="C7" s="4"/>
      <c r="D7" s="4"/>
    </row>
    <row r="8" spans="1:4" x14ac:dyDescent="0.2">
      <c r="A8" s="3" t="s">
        <v>55</v>
      </c>
      <c r="B8" s="24">
        <v>4700</v>
      </c>
      <c r="C8" s="4"/>
      <c r="D8" s="4"/>
    </row>
    <row r="9" spans="1:4" x14ac:dyDescent="0.2">
      <c r="A9" s="3">
        <v>3</v>
      </c>
      <c r="B9" s="24">
        <v>4700</v>
      </c>
      <c r="C9" s="4"/>
      <c r="D9" s="4"/>
    </row>
    <row r="10" spans="1:4" x14ac:dyDescent="0.2">
      <c r="C10" s="4"/>
      <c r="D10" s="4"/>
    </row>
    <row r="11" spans="1:4" x14ac:dyDescent="0.2">
      <c r="C11" s="4"/>
      <c r="D11" s="4"/>
    </row>
    <row r="12" spans="1:4" x14ac:dyDescent="0.2">
      <c r="A12" s="20" t="s">
        <v>15</v>
      </c>
      <c r="B12" s="2"/>
      <c r="C12" s="4"/>
      <c r="D12" s="4"/>
    </row>
    <row r="13" spans="1:4" x14ac:dyDescent="0.2">
      <c r="A13" s="3" t="s">
        <v>22</v>
      </c>
      <c r="B13" s="23" t="s">
        <v>41</v>
      </c>
      <c r="C13" s="4"/>
      <c r="D13" s="4"/>
    </row>
    <row r="14" spans="1:4" x14ac:dyDescent="0.2">
      <c r="A14" s="12" t="s">
        <v>18</v>
      </c>
      <c r="B14" s="3"/>
      <c r="C14" s="4"/>
      <c r="D14" s="4"/>
    </row>
    <row r="15" spans="1:4" x14ac:dyDescent="0.2">
      <c r="A15" s="3">
        <v>1</v>
      </c>
      <c r="B15" s="24">
        <v>3900</v>
      </c>
      <c r="C15" s="4"/>
      <c r="D15" s="4"/>
    </row>
    <row r="16" spans="1:4" x14ac:dyDescent="0.2">
      <c r="A16" s="3" t="s">
        <v>24</v>
      </c>
      <c r="B16" s="24">
        <v>3900</v>
      </c>
      <c r="C16" s="4"/>
      <c r="D16" s="4"/>
    </row>
    <row r="17" spans="1:4" x14ac:dyDescent="0.2">
      <c r="A17" s="3">
        <v>2</v>
      </c>
      <c r="B17" s="24">
        <v>3900</v>
      </c>
      <c r="C17" s="4"/>
      <c r="D17" s="4"/>
    </row>
    <row r="18" spans="1:4" x14ac:dyDescent="0.2">
      <c r="A18" s="3" t="s">
        <v>54</v>
      </c>
      <c r="B18" s="24">
        <v>3900</v>
      </c>
      <c r="C18" s="4"/>
      <c r="D18" s="4"/>
    </row>
    <row r="19" spans="1:4" x14ac:dyDescent="0.2">
      <c r="A19" s="3" t="s">
        <v>55</v>
      </c>
      <c r="B19" s="24">
        <v>4700</v>
      </c>
      <c r="C19" s="4"/>
      <c r="D19" s="4"/>
    </row>
    <row r="20" spans="1:4" x14ac:dyDescent="0.2">
      <c r="A20" s="3">
        <v>3</v>
      </c>
      <c r="B20" s="24">
        <v>4700</v>
      </c>
      <c r="C20" s="4"/>
      <c r="D20" s="4"/>
    </row>
    <row r="21" spans="1:4" ht="18" customHeight="1" x14ac:dyDescent="0.2">
      <c r="A21" s="20"/>
      <c r="C21" s="5"/>
      <c r="D21" s="5"/>
    </row>
    <row r="22" spans="1:4" x14ac:dyDescent="0.2">
      <c r="A22" s="20"/>
      <c r="C22" s="4"/>
      <c r="D22" s="4"/>
    </row>
    <row r="23" spans="1:4" x14ac:dyDescent="0.2">
      <c r="A23" s="20" t="s">
        <v>15</v>
      </c>
      <c r="B23" s="2"/>
      <c r="C23" s="4"/>
      <c r="D23" s="4"/>
    </row>
    <row r="24" spans="1:4" x14ac:dyDescent="0.2">
      <c r="A24" s="3" t="s">
        <v>22</v>
      </c>
      <c r="B24" s="23" t="s">
        <v>41</v>
      </c>
      <c r="C24" s="4"/>
      <c r="D24" s="4"/>
    </row>
    <row r="25" spans="1:4" x14ac:dyDescent="0.2">
      <c r="A25" s="12" t="s">
        <v>19</v>
      </c>
      <c r="B25" s="3"/>
      <c r="C25" s="4"/>
      <c r="D25" s="4"/>
    </row>
    <row r="26" spans="1:4" x14ac:dyDescent="0.2">
      <c r="A26" s="3">
        <v>1</v>
      </c>
      <c r="B26" s="24">
        <v>4600</v>
      </c>
      <c r="C26" s="4"/>
      <c r="D26" s="4"/>
    </row>
    <row r="27" spans="1:4" x14ac:dyDescent="0.2">
      <c r="A27" s="3" t="s">
        <v>24</v>
      </c>
      <c r="B27" s="24">
        <v>4600</v>
      </c>
      <c r="C27" s="4"/>
      <c r="D27" s="4"/>
    </row>
    <row r="28" spans="1:4" x14ac:dyDescent="0.2">
      <c r="A28" s="3">
        <v>2</v>
      </c>
      <c r="B28" s="24">
        <v>4600</v>
      </c>
      <c r="C28" s="4"/>
      <c r="D28" s="4"/>
    </row>
    <row r="29" spans="1:4" x14ac:dyDescent="0.2">
      <c r="A29" s="3" t="s">
        <v>54</v>
      </c>
      <c r="B29" s="24">
        <v>4600</v>
      </c>
      <c r="C29" s="4"/>
      <c r="D29" s="4"/>
    </row>
    <row r="30" spans="1:4" x14ac:dyDescent="0.2">
      <c r="A30" s="3" t="s">
        <v>55</v>
      </c>
      <c r="B30" s="24">
        <v>5400</v>
      </c>
      <c r="C30" s="4"/>
      <c r="D30" s="4"/>
    </row>
    <row r="31" spans="1:4" x14ac:dyDescent="0.2">
      <c r="A31" s="3">
        <v>3</v>
      </c>
      <c r="B31" s="24">
        <v>5400</v>
      </c>
      <c r="C31" s="4"/>
      <c r="D31" s="4"/>
    </row>
    <row r="34" spans="1:4" x14ac:dyDescent="0.2">
      <c r="A34" s="20" t="s">
        <v>15</v>
      </c>
      <c r="B34" s="2"/>
      <c r="C34" s="4"/>
      <c r="D34" s="4"/>
    </row>
    <row r="35" spans="1:4" x14ac:dyDescent="0.2">
      <c r="A35" s="3" t="s">
        <v>22</v>
      </c>
      <c r="B35" s="23" t="s">
        <v>41</v>
      </c>
      <c r="C35" s="4"/>
      <c r="D35" s="4"/>
    </row>
    <row r="36" spans="1:4" x14ac:dyDescent="0.2">
      <c r="A36" s="12" t="s">
        <v>20</v>
      </c>
      <c r="B36" s="3"/>
      <c r="C36" s="4"/>
      <c r="D36" s="4"/>
    </row>
    <row r="37" spans="1:4" x14ac:dyDescent="0.2">
      <c r="A37" s="3">
        <v>1</v>
      </c>
      <c r="B37" s="24">
        <v>4600</v>
      </c>
      <c r="C37" s="4"/>
      <c r="D37" s="4"/>
    </row>
    <row r="38" spans="1:4" x14ac:dyDescent="0.2">
      <c r="A38" s="3" t="s">
        <v>24</v>
      </c>
      <c r="B38" s="24">
        <v>4600</v>
      </c>
      <c r="C38" s="4"/>
      <c r="D38" s="4"/>
    </row>
    <row r="39" spans="1:4" x14ac:dyDescent="0.2">
      <c r="A39" s="3">
        <v>2</v>
      </c>
      <c r="B39" s="24">
        <v>4600</v>
      </c>
      <c r="C39" s="4"/>
      <c r="D39" s="4"/>
    </row>
    <row r="40" spans="1:4" x14ac:dyDescent="0.2">
      <c r="A40" s="3" t="s">
        <v>25</v>
      </c>
      <c r="B40" s="24">
        <v>4600</v>
      </c>
      <c r="C40" s="4"/>
      <c r="D40" s="4"/>
    </row>
    <row r="41" spans="1:4" x14ac:dyDescent="0.2">
      <c r="A41" s="3" t="s">
        <v>55</v>
      </c>
      <c r="B41" s="24">
        <v>5400</v>
      </c>
      <c r="C41" s="4"/>
      <c r="D41" s="4"/>
    </row>
    <row r="42" spans="1:4" x14ac:dyDescent="0.2">
      <c r="A42" s="3">
        <v>3</v>
      </c>
      <c r="B42" s="24">
        <v>5400</v>
      </c>
      <c r="C42" s="4"/>
      <c r="D42" s="4"/>
    </row>
  </sheetData>
  <pageMargins left="0.75" right="0.75" top="1" bottom="1" header="0.5" footer="0.5"/>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2"/>
  <dimension ref="A1:AK52"/>
  <sheetViews>
    <sheetView zoomScaleNormal="100" workbookViewId="0">
      <pane xSplit="1" topLeftCell="B1" activePane="topRight" state="frozen"/>
      <selection pane="topRight" activeCell="M46" sqref="M46"/>
    </sheetView>
  </sheetViews>
  <sheetFormatPr defaultColWidth="9" defaultRowHeight="12" x14ac:dyDescent="0.2"/>
  <cols>
    <col min="1" max="1" width="84.5703125" style="77" customWidth="1"/>
    <col min="2" max="16384" width="9" style="77"/>
  </cols>
  <sheetData>
    <row r="1" spans="1:37" s="90" customFormat="1" ht="12" customHeight="1" x14ac:dyDescent="0.2">
      <c r="A1" s="89" t="s">
        <v>133</v>
      </c>
    </row>
    <row r="2" spans="1:37" s="90" customFormat="1" ht="12" customHeight="1" x14ac:dyDescent="0.2">
      <c r="A2" s="91" t="s">
        <v>126</v>
      </c>
    </row>
    <row r="3" spans="1:37" s="90" customFormat="1" ht="11.1" customHeight="1" x14ac:dyDescent="0.2">
      <c r="A3" s="89"/>
    </row>
    <row r="4" spans="1:37" s="90" customFormat="1" ht="34.5" customHeight="1" x14ac:dyDescent="0.2">
      <c r="A4" s="125" t="s">
        <v>125</v>
      </c>
      <c r="B4" s="156" t="e">
        <f>'C завтраками| Bed and breakfast'!#REF!</f>
        <v>#REF!</v>
      </c>
      <c r="C4" s="156" t="e">
        <f>'C завтраками| Bed and breakfast'!#REF!</f>
        <v>#REF!</v>
      </c>
      <c r="D4" s="156" t="e">
        <f>'C завтраками| Bed and breakfast'!#REF!</f>
        <v>#REF!</v>
      </c>
      <c r="E4" s="156" t="e">
        <f>'C завтраками| Bed and breakfast'!#REF!</f>
        <v>#REF!</v>
      </c>
      <c r="F4" s="156" t="e">
        <f>'C завтраками| Bed and breakfast'!#REF!</f>
        <v>#REF!</v>
      </c>
      <c r="G4" s="156" t="e">
        <f>'C завтраками| Bed and breakfast'!#REF!</f>
        <v>#REF!</v>
      </c>
      <c r="H4" s="156" t="e">
        <f>'C завтраками| Bed and breakfast'!#REF!</f>
        <v>#REF!</v>
      </c>
      <c r="I4" s="156" t="e">
        <f>'C завтраками| Bed and breakfast'!#REF!</f>
        <v>#REF!</v>
      </c>
      <c r="J4" s="156" t="e">
        <f>'C завтраками| Bed and breakfast'!#REF!</f>
        <v>#REF!</v>
      </c>
      <c r="K4" s="156" t="e">
        <f>'C завтраками| Bed and breakfast'!#REF!</f>
        <v>#REF!</v>
      </c>
      <c r="L4" s="156" t="e">
        <f>'C завтраками| Bed and breakfast'!#REF!</f>
        <v>#REF!</v>
      </c>
      <c r="M4" s="156" t="e">
        <f>'C завтраками| Bed and breakfast'!#REF!</f>
        <v>#REF!</v>
      </c>
      <c r="N4" s="156" t="e">
        <f>'C завтраками| Bed and breakfast'!#REF!</f>
        <v>#REF!</v>
      </c>
      <c r="O4" s="156" t="e">
        <f>'C завтраками| Bed and breakfast'!#REF!</f>
        <v>#REF!</v>
      </c>
      <c r="P4" s="156" t="e">
        <f>'C завтраками| Bed and breakfast'!#REF!</f>
        <v>#REF!</v>
      </c>
      <c r="Q4" s="156" t="e">
        <f>'C завтраками| Bed and breakfast'!#REF!</f>
        <v>#REF!</v>
      </c>
      <c r="R4" s="156" t="e">
        <f>'C завтраками| Bed and breakfast'!#REF!</f>
        <v>#REF!</v>
      </c>
      <c r="S4" s="156" t="e">
        <f>'C завтраками| Bed and breakfast'!#REF!</f>
        <v>#REF!</v>
      </c>
      <c r="T4" s="156" t="e">
        <f>'C завтраками| Bed and breakfast'!#REF!</f>
        <v>#REF!</v>
      </c>
      <c r="U4" s="156" t="e">
        <f>'C завтраками| Bed and breakfast'!#REF!</f>
        <v>#REF!</v>
      </c>
      <c r="V4" s="156" t="e">
        <f>'C завтраками| Bed and breakfast'!#REF!</f>
        <v>#REF!</v>
      </c>
      <c r="W4" s="156" t="e">
        <f>'C завтраками| Bed and breakfast'!#REF!</f>
        <v>#REF!</v>
      </c>
      <c r="X4" s="156" t="e">
        <f>'C завтраками| Bed and breakfast'!#REF!</f>
        <v>#REF!</v>
      </c>
      <c r="Y4" s="156" t="e">
        <f>'C завтраками| Bed and breakfast'!#REF!</f>
        <v>#REF!</v>
      </c>
      <c r="Z4" s="156" t="e">
        <f>'C завтраками| Bed and breakfast'!#REF!</f>
        <v>#REF!</v>
      </c>
      <c r="AA4" s="156" t="e">
        <f>'C завтраками| Bed and breakfast'!#REF!</f>
        <v>#REF!</v>
      </c>
      <c r="AB4" s="156" t="e">
        <f>'C завтраками| Bed and breakfast'!#REF!</f>
        <v>#REF!</v>
      </c>
      <c r="AC4" s="156" t="e">
        <f>'C завтраками| Bed and breakfast'!#REF!</f>
        <v>#REF!</v>
      </c>
      <c r="AD4" s="156" t="e">
        <f>'C завтраками| Bed and breakfast'!#REF!</f>
        <v>#REF!</v>
      </c>
      <c r="AE4" s="156" t="e">
        <f>'C завтраками| Bed and breakfast'!#REF!</f>
        <v>#REF!</v>
      </c>
      <c r="AF4" s="156" t="e">
        <f>'C завтраками| Bed and breakfast'!#REF!</f>
        <v>#REF!</v>
      </c>
      <c r="AG4" s="156" t="e">
        <f>'C завтраками| Bed and breakfast'!#REF!</f>
        <v>#REF!</v>
      </c>
      <c r="AH4" s="156" t="e">
        <f>'C завтраками| Bed and breakfast'!#REF!</f>
        <v>#REF!</v>
      </c>
      <c r="AI4" s="156" t="e">
        <f>'C завтраками| Bed and breakfast'!#REF!</f>
        <v>#REF!</v>
      </c>
      <c r="AJ4" s="156" t="e">
        <f>'C завтраками| Bed and breakfast'!#REF!</f>
        <v>#REF!</v>
      </c>
      <c r="AK4" s="156" t="e">
        <f>'C завтраками| Bed and breakfast'!#REF!</f>
        <v>#REF!</v>
      </c>
    </row>
    <row r="5" spans="1:37" s="92" customFormat="1" ht="24" customHeight="1" x14ac:dyDescent="0.2">
      <c r="A5" s="67" t="s">
        <v>124</v>
      </c>
      <c r="B5" s="156" t="e">
        <f>'C завтраками| Bed and breakfast'!#REF!</f>
        <v>#REF!</v>
      </c>
      <c r="C5" s="156" t="e">
        <f>'C завтраками| Bed and breakfast'!#REF!</f>
        <v>#REF!</v>
      </c>
      <c r="D5" s="156" t="e">
        <f>'C завтраками| Bed and breakfast'!#REF!</f>
        <v>#REF!</v>
      </c>
      <c r="E5" s="156" t="e">
        <f>'C завтраками| Bed and breakfast'!#REF!</f>
        <v>#REF!</v>
      </c>
      <c r="F5" s="156" t="e">
        <f>'C завтраками| Bed and breakfast'!#REF!</f>
        <v>#REF!</v>
      </c>
      <c r="G5" s="156" t="e">
        <f>'C завтраками| Bed and breakfast'!#REF!</f>
        <v>#REF!</v>
      </c>
      <c r="H5" s="156" t="e">
        <f>'C завтраками| Bed and breakfast'!#REF!</f>
        <v>#REF!</v>
      </c>
      <c r="I5" s="156" t="e">
        <f>'C завтраками| Bed and breakfast'!#REF!</f>
        <v>#REF!</v>
      </c>
      <c r="J5" s="156" t="e">
        <f>'C завтраками| Bed and breakfast'!#REF!</f>
        <v>#REF!</v>
      </c>
      <c r="K5" s="156" t="e">
        <f>'C завтраками| Bed and breakfast'!#REF!</f>
        <v>#REF!</v>
      </c>
      <c r="L5" s="156" t="e">
        <f>'C завтраками| Bed and breakfast'!#REF!</f>
        <v>#REF!</v>
      </c>
      <c r="M5" s="156" t="e">
        <f>'C завтраками| Bed and breakfast'!#REF!</f>
        <v>#REF!</v>
      </c>
      <c r="N5" s="156" t="e">
        <f>'C завтраками| Bed and breakfast'!#REF!</f>
        <v>#REF!</v>
      </c>
      <c r="O5" s="156" t="e">
        <f>'C завтраками| Bed and breakfast'!#REF!</f>
        <v>#REF!</v>
      </c>
      <c r="P5" s="156" t="e">
        <f>'C завтраками| Bed and breakfast'!#REF!</f>
        <v>#REF!</v>
      </c>
      <c r="Q5" s="156" t="e">
        <f>'C завтраками| Bed and breakfast'!#REF!</f>
        <v>#REF!</v>
      </c>
      <c r="R5" s="156" t="e">
        <f>'C завтраками| Bed and breakfast'!#REF!</f>
        <v>#REF!</v>
      </c>
      <c r="S5" s="156" t="e">
        <f>'C завтраками| Bed and breakfast'!#REF!</f>
        <v>#REF!</v>
      </c>
      <c r="T5" s="156" t="e">
        <f>'C завтраками| Bed and breakfast'!#REF!</f>
        <v>#REF!</v>
      </c>
      <c r="U5" s="156" t="e">
        <f>'C завтраками| Bed and breakfast'!#REF!</f>
        <v>#REF!</v>
      </c>
      <c r="V5" s="156" t="e">
        <f>'C завтраками| Bed and breakfast'!#REF!</f>
        <v>#REF!</v>
      </c>
      <c r="W5" s="156" t="e">
        <f>'C завтраками| Bed and breakfast'!#REF!</f>
        <v>#REF!</v>
      </c>
      <c r="X5" s="156" t="e">
        <f>'C завтраками| Bed and breakfast'!#REF!</f>
        <v>#REF!</v>
      </c>
      <c r="Y5" s="156" t="e">
        <f>'C завтраками| Bed and breakfast'!#REF!</f>
        <v>#REF!</v>
      </c>
      <c r="Z5" s="156" t="e">
        <f>'C завтраками| Bed and breakfast'!#REF!</f>
        <v>#REF!</v>
      </c>
      <c r="AA5" s="156" t="e">
        <f>'C завтраками| Bed and breakfast'!#REF!</f>
        <v>#REF!</v>
      </c>
      <c r="AB5" s="156" t="e">
        <f>'C завтраками| Bed and breakfast'!#REF!</f>
        <v>#REF!</v>
      </c>
      <c r="AC5" s="156" t="e">
        <f>'C завтраками| Bed and breakfast'!#REF!</f>
        <v>#REF!</v>
      </c>
      <c r="AD5" s="156" t="e">
        <f>'C завтраками| Bed and breakfast'!#REF!</f>
        <v>#REF!</v>
      </c>
      <c r="AE5" s="156" t="e">
        <f>'C завтраками| Bed and breakfast'!#REF!</f>
        <v>#REF!</v>
      </c>
      <c r="AF5" s="156" t="e">
        <f>'C завтраками| Bed and breakfast'!#REF!</f>
        <v>#REF!</v>
      </c>
      <c r="AG5" s="156" t="e">
        <f>'C завтраками| Bed and breakfast'!#REF!</f>
        <v>#REF!</v>
      </c>
      <c r="AH5" s="156" t="e">
        <f>'C завтраками| Bed and breakfast'!#REF!</f>
        <v>#REF!</v>
      </c>
      <c r="AI5" s="156" t="e">
        <f>'C завтраками| Bed and breakfast'!#REF!</f>
        <v>#REF!</v>
      </c>
      <c r="AJ5" s="156" t="e">
        <f>'C завтраками| Bed and breakfast'!#REF!</f>
        <v>#REF!</v>
      </c>
      <c r="AK5" s="156" t="e">
        <f>'C завтраками| Bed and breakfast'!#REF!</f>
        <v>#REF!</v>
      </c>
    </row>
    <row r="6" spans="1:37" s="93" customFormat="1" x14ac:dyDescent="0.2">
      <c r="A6" s="73" t="s">
        <v>144</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row>
    <row r="7" spans="1:37" s="93" customFormat="1" ht="10.35" customHeight="1" x14ac:dyDescent="0.2">
      <c r="A7" s="74">
        <v>1</v>
      </c>
      <c r="B7" s="88" t="e">
        <f>'C завтраками| Bed and breakfast'!#REF!</f>
        <v>#REF!</v>
      </c>
      <c r="C7" s="88" t="e">
        <f>'C завтраками| Bed and breakfast'!#REF!</f>
        <v>#REF!</v>
      </c>
      <c r="D7" s="88" t="e">
        <f>'C завтраками| Bed and breakfast'!#REF!</f>
        <v>#REF!</v>
      </c>
      <c r="E7" s="88" t="e">
        <f>'C завтраками| Bed and breakfast'!#REF!</f>
        <v>#REF!</v>
      </c>
      <c r="F7" s="88" t="e">
        <f>'C завтраками| Bed and breakfast'!#REF!</f>
        <v>#REF!</v>
      </c>
      <c r="G7" s="88" t="e">
        <f>'C завтраками| Bed and breakfast'!#REF!</f>
        <v>#REF!</v>
      </c>
      <c r="H7" s="88" t="e">
        <f>'C завтраками| Bed and breakfast'!#REF!</f>
        <v>#REF!</v>
      </c>
      <c r="I7" s="88" t="e">
        <f>'C завтраками| Bed and breakfast'!#REF!</f>
        <v>#REF!</v>
      </c>
      <c r="J7" s="88" t="e">
        <f>'C завтраками| Bed and breakfast'!#REF!</f>
        <v>#REF!</v>
      </c>
      <c r="K7" s="88" t="e">
        <f>'C завтраками| Bed and breakfast'!#REF!</f>
        <v>#REF!</v>
      </c>
      <c r="L7" s="88" t="e">
        <f>'C завтраками| Bed and breakfast'!#REF!</f>
        <v>#REF!</v>
      </c>
      <c r="M7" s="88" t="e">
        <f>'C завтраками| Bed and breakfast'!#REF!</f>
        <v>#REF!</v>
      </c>
      <c r="N7" s="88" t="e">
        <f>'C завтраками| Bed and breakfast'!#REF!</f>
        <v>#REF!</v>
      </c>
      <c r="O7" s="88" t="e">
        <f>'C завтраками| Bed and breakfast'!#REF!</f>
        <v>#REF!</v>
      </c>
      <c r="P7" s="88" t="e">
        <f>'C завтраками| Bed and breakfast'!#REF!</f>
        <v>#REF!</v>
      </c>
      <c r="Q7" s="88" t="e">
        <f>'C завтраками| Bed and breakfast'!#REF!</f>
        <v>#REF!</v>
      </c>
      <c r="R7" s="88" t="e">
        <f>'C завтраками| Bed and breakfast'!#REF!</f>
        <v>#REF!</v>
      </c>
      <c r="S7" s="88" t="e">
        <f>'C завтраками| Bed and breakfast'!#REF!</f>
        <v>#REF!</v>
      </c>
      <c r="T7" s="88" t="e">
        <f>'C завтраками| Bed and breakfast'!#REF!</f>
        <v>#REF!</v>
      </c>
      <c r="U7" s="88" t="e">
        <f>'C завтраками| Bed and breakfast'!#REF!</f>
        <v>#REF!</v>
      </c>
      <c r="V7" s="88" t="e">
        <f>'C завтраками| Bed and breakfast'!#REF!</f>
        <v>#REF!</v>
      </c>
      <c r="W7" s="88" t="e">
        <f>'C завтраками| Bed and breakfast'!#REF!</f>
        <v>#REF!</v>
      </c>
      <c r="X7" s="88" t="e">
        <f>'C завтраками| Bed and breakfast'!#REF!</f>
        <v>#REF!</v>
      </c>
      <c r="Y7" s="88" t="e">
        <f>'C завтраками| Bed and breakfast'!#REF!</f>
        <v>#REF!</v>
      </c>
      <c r="Z7" s="88" t="e">
        <f>'C завтраками| Bed and breakfast'!#REF!</f>
        <v>#REF!</v>
      </c>
      <c r="AA7" s="88" t="e">
        <f>'C завтраками| Bed and breakfast'!#REF!</f>
        <v>#REF!</v>
      </c>
      <c r="AB7" s="88" t="e">
        <f>'C завтраками| Bed and breakfast'!#REF!</f>
        <v>#REF!</v>
      </c>
      <c r="AC7" s="88" t="e">
        <f>'C завтраками| Bed and breakfast'!#REF!</f>
        <v>#REF!</v>
      </c>
      <c r="AD7" s="88" t="e">
        <f>'C завтраками| Bed and breakfast'!#REF!</f>
        <v>#REF!</v>
      </c>
      <c r="AE7" s="88" t="e">
        <f>'C завтраками| Bed and breakfast'!#REF!</f>
        <v>#REF!</v>
      </c>
      <c r="AF7" s="88" t="e">
        <f>'C завтраками| Bed and breakfast'!#REF!</f>
        <v>#REF!</v>
      </c>
      <c r="AG7" s="88" t="e">
        <f>'C завтраками| Bed and breakfast'!#REF!</f>
        <v>#REF!</v>
      </c>
      <c r="AH7" s="88" t="e">
        <f>'C завтраками| Bed and breakfast'!#REF!</f>
        <v>#REF!</v>
      </c>
      <c r="AI7" s="88" t="e">
        <f>'C завтраками| Bed and breakfast'!#REF!</f>
        <v>#REF!</v>
      </c>
      <c r="AJ7" s="88" t="e">
        <f>'C завтраками| Bed and breakfast'!#REF!</f>
        <v>#REF!</v>
      </c>
      <c r="AK7" s="88" t="e">
        <f>'C завтраками| Bed and breakfast'!#REF!</f>
        <v>#REF!</v>
      </c>
    </row>
    <row r="8" spans="1:37" s="93" customFormat="1" ht="10.35" customHeight="1" x14ac:dyDescent="0.2">
      <c r="A8" s="74">
        <v>2</v>
      </c>
      <c r="B8" s="88" t="e">
        <f>'C завтраками| Bed and breakfast'!#REF!</f>
        <v>#REF!</v>
      </c>
      <c r="C8" s="88" t="e">
        <f>'C завтраками| Bed and breakfast'!#REF!</f>
        <v>#REF!</v>
      </c>
      <c r="D8" s="88" t="e">
        <f>'C завтраками| Bed and breakfast'!#REF!</f>
        <v>#REF!</v>
      </c>
      <c r="E8" s="88" t="e">
        <f>'C завтраками| Bed and breakfast'!#REF!</f>
        <v>#REF!</v>
      </c>
      <c r="F8" s="88" t="e">
        <f>'C завтраками| Bed and breakfast'!#REF!</f>
        <v>#REF!</v>
      </c>
      <c r="G8" s="88" t="e">
        <f>'C завтраками| Bed and breakfast'!#REF!</f>
        <v>#REF!</v>
      </c>
      <c r="H8" s="88" t="e">
        <f>'C завтраками| Bed and breakfast'!#REF!</f>
        <v>#REF!</v>
      </c>
      <c r="I8" s="88" t="e">
        <f>'C завтраками| Bed and breakfast'!#REF!</f>
        <v>#REF!</v>
      </c>
      <c r="J8" s="88" t="e">
        <f>'C завтраками| Bed and breakfast'!#REF!</f>
        <v>#REF!</v>
      </c>
      <c r="K8" s="88" t="e">
        <f>'C завтраками| Bed and breakfast'!#REF!</f>
        <v>#REF!</v>
      </c>
      <c r="L8" s="88" t="e">
        <f>'C завтраками| Bed and breakfast'!#REF!</f>
        <v>#REF!</v>
      </c>
      <c r="M8" s="88" t="e">
        <f>'C завтраками| Bed and breakfast'!#REF!</f>
        <v>#REF!</v>
      </c>
      <c r="N8" s="88" t="e">
        <f>'C завтраками| Bed and breakfast'!#REF!</f>
        <v>#REF!</v>
      </c>
      <c r="O8" s="88" t="e">
        <f>'C завтраками| Bed and breakfast'!#REF!</f>
        <v>#REF!</v>
      </c>
      <c r="P8" s="88" t="e">
        <f>'C завтраками| Bed and breakfast'!#REF!</f>
        <v>#REF!</v>
      </c>
      <c r="Q8" s="88" t="e">
        <f>'C завтраками| Bed and breakfast'!#REF!</f>
        <v>#REF!</v>
      </c>
      <c r="R8" s="88" t="e">
        <f>'C завтраками| Bed and breakfast'!#REF!</f>
        <v>#REF!</v>
      </c>
      <c r="S8" s="88" t="e">
        <f>'C завтраками| Bed and breakfast'!#REF!</f>
        <v>#REF!</v>
      </c>
      <c r="T8" s="88" t="e">
        <f>'C завтраками| Bed and breakfast'!#REF!</f>
        <v>#REF!</v>
      </c>
      <c r="U8" s="88" t="e">
        <f>'C завтраками| Bed and breakfast'!#REF!</f>
        <v>#REF!</v>
      </c>
      <c r="V8" s="88" t="e">
        <f>'C завтраками| Bed and breakfast'!#REF!</f>
        <v>#REF!</v>
      </c>
      <c r="W8" s="88" t="e">
        <f>'C завтраками| Bed and breakfast'!#REF!</f>
        <v>#REF!</v>
      </c>
      <c r="X8" s="88" t="e">
        <f>'C завтраками| Bed and breakfast'!#REF!</f>
        <v>#REF!</v>
      </c>
      <c r="Y8" s="88" t="e">
        <f>'C завтраками| Bed and breakfast'!#REF!</f>
        <v>#REF!</v>
      </c>
      <c r="Z8" s="88" t="e">
        <f>'C завтраками| Bed and breakfast'!#REF!</f>
        <v>#REF!</v>
      </c>
      <c r="AA8" s="88" t="e">
        <f>'C завтраками| Bed and breakfast'!#REF!</f>
        <v>#REF!</v>
      </c>
      <c r="AB8" s="88" t="e">
        <f>'C завтраками| Bed and breakfast'!#REF!</f>
        <v>#REF!</v>
      </c>
      <c r="AC8" s="88" t="e">
        <f>'C завтраками| Bed and breakfast'!#REF!</f>
        <v>#REF!</v>
      </c>
      <c r="AD8" s="88" t="e">
        <f>'C завтраками| Bed and breakfast'!#REF!</f>
        <v>#REF!</v>
      </c>
      <c r="AE8" s="88" t="e">
        <f>'C завтраками| Bed and breakfast'!#REF!</f>
        <v>#REF!</v>
      </c>
      <c r="AF8" s="88" t="e">
        <f>'C завтраками| Bed and breakfast'!#REF!</f>
        <v>#REF!</v>
      </c>
      <c r="AG8" s="88" t="e">
        <f>'C завтраками| Bed and breakfast'!#REF!</f>
        <v>#REF!</v>
      </c>
      <c r="AH8" s="88" t="e">
        <f>'C завтраками| Bed and breakfast'!#REF!</f>
        <v>#REF!</v>
      </c>
      <c r="AI8" s="88" t="e">
        <f>'C завтраками| Bed and breakfast'!#REF!</f>
        <v>#REF!</v>
      </c>
      <c r="AJ8" s="88" t="e">
        <f>'C завтраками| Bed and breakfast'!#REF!</f>
        <v>#REF!</v>
      </c>
      <c r="AK8" s="88" t="e">
        <f>'C завтраками| Bed and breakfast'!#REF!</f>
        <v>#REF!</v>
      </c>
    </row>
    <row r="9" spans="1:37" s="93" customFormat="1" ht="10.35" customHeight="1" x14ac:dyDescent="0.2">
      <c r="A9" s="73" t="s">
        <v>145</v>
      </c>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row>
    <row r="10" spans="1:37" s="93" customFormat="1" ht="10.35" customHeight="1" x14ac:dyDescent="0.2">
      <c r="A10" s="74">
        <v>1</v>
      </c>
      <c r="B10" s="88" t="e">
        <f>'C завтраками| Bed and breakfast'!#REF!</f>
        <v>#REF!</v>
      </c>
      <c r="C10" s="88" t="e">
        <f>'C завтраками| Bed and breakfast'!#REF!</f>
        <v>#REF!</v>
      </c>
      <c r="D10" s="88" t="e">
        <f>'C завтраками| Bed and breakfast'!#REF!</f>
        <v>#REF!</v>
      </c>
      <c r="E10" s="88" t="e">
        <f>'C завтраками| Bed and breakfast'!#REF!</f>
        <v>#REF!</v>
      </c>
      <c r="F10" s="88" t="e">
        <f>'C завтраками| Bed and breakfast'!#REF!</f>
        <v>#REF!</v>
      </c>
      <c r="G10" s="88" t="e">
        <f>'C завтраками| Bed and breakfast'!#REF!</f>
        <v>#REF!</v>
      </c>
      <c r="H10" s="88" t="e">
        <f>'C завтраками| Bed and breakfast'!#REF!</f>
        <v>#REF!</v>
      </c>
      <c r="I10" s="88" t="e">
        <f>'C завтраками| Bed and breakfast'!#REF!</f>
        <v>#REF!</v>
      </c>
      <c r="J10" s="88" t="e">
        <f>'C завтраками| Bed and breakfast'!#REF!</f>
        <v>#REF!</v>
      </c>
      <c r="K10" s="88" t="e">
        <f>'C завтраками| Bed and breakfast'!#REF!</f>
        <v>#REF!</v>
      </c>
      <c r="L10" s="88" t="e">
        <f>'C завтраками| Bed and breakfast'!#REF!</f>
        <v>#REF!</v>
      </c>
      <c r="M10" s="88" t="e">
        <f>'C завтраками| Bed and breakfast'!#REF!</f>
        <v>#REF!</v>
      </c>
      <c r="N10" s="88" t="e">
        <f>'C завтраками| Bed and breakfast'!#REF!</f>
        <v>#REF!</v>
      </c>
      <c r="O10" s="88" t="e">
        <f>'C завтраками| Bed and breakfast'!#REF!</f>
        <v>#REF!</v>
      </c>
      <c r="P10" s="88" t="e">
        <f>'C завтраками| Bed and breakfast'!#REF!</f>
        <v>#REF!</v>
      </c>
      <c r="Q10" s="88" t="e">
        <f>'C завтраками| Bed and breakfast'!#REF!</f>
        <v>#REF!</v>
      </c>
      <c r="R10" s="88" t="e">
        <f>'C завтраками| Bed and breakfast'!#REF!</f>
        <v>#REF!</v>
      </c>
      <c r="S10" s="88" t="e">
        <f>'C завтраками| Bed and breakfast'!#REF!</f>
        <v>#REF!</v>
      </c>
      <c r="T10" s="88" t="e">
        <f>'C завтраками| Bed and breakfast'!#REF!</f>
        <v>#REF!</v>
      </c>
      <c r="U10" s="88" t="e">
        <f>'C завтраками| Bed and breakfast'!#REF!</f>
        <v>#REF!</v>
      </c>
      <c r="V10" s="88" t="e">
        <f>'C завтраками| Bed and breakfast'!#REF!</f>
        <v>#REF!</v>
      </c>
      <c r="W10" s="88" t="e">
        <f>'C завтраками| Bed and breakfast'!#REF!</f>
        <v>#REF!</v>
      </c>
      <c r="X10" s="88" t="e">
        <f>'C завтраками| Bed and breakfast'!#REF!</f>
        <v>#REF!</v>
      </c>
      <c r="Y10" s="88" t="e">
        <f>'C завтраками| Bed and breakfast'!#REF!</f>
        <v>#REF!</v>
      </c>
      <c r="Z10" s="88" t="e">
        <f>'C завтраками| Bed and breakfast'!#REF!</f>
        <v>#REF!</v>
      </c>
      <c r="AA10" s="88" t="e">
        <f>'C завтраками| Bed and breakfast'!#REF!</f>
        <v>#REF!</v>
      </c>
      <c r="AB10" s="88" t="e">
        <f>'C завтраками| Bed and breakfast'!#REF!</f>
        <v>#REF!</v>
      </c>
      <c r="AC10" s="88" t="e">
        <f>'C завтраками| Bed and breakfast'!#REF!</f>
        <v>#REF!</v>
      </c>
      <c r="AD10" s="88" t="e">
        <f>'C завтраками| Bed and breakfast'!#REF!</f>
        <v>#REF!</v>
      </c>
      <c r="AE10" s="88" t="e">
        <f>'C завтраками| Bed and breakfast'!#REF!</f>
        <v>#REF!</v>
      </c>
      <c r="AF10" s="88" t="e">
        <f>'C завтраками| Bed and breakfast'!#REF!</f>
        <v>#REF!</v>
      </c>
      <c r="AG10" s="88" t="e">
        <f>'C завтраками| Bed and breakfast'!#REF!</f>
        <v>#REF!</v>
      </c>
      <c r="AH10" s="88" t="e">
        <f>'C завтраками| Bed and breakfast'!#REF!</f>
        <v>#REF!</v>
      </c>
      <c r="AI10" s="88" t="e">
        <f>'C завтраками| Bed and breakfast'!#REF!</f>
        <v>#REF!</v>
      </c>
      <c r="AJ10" s="88" t="e">
        <f>'C завтраками| Bed and breakfast'!#REF!</f>
        <v>#REF!</v>
      </c>
      <c r="AK10" s="88" t="e">
        <f>'C завтраками| Bed and breakfast'!#REF!</f>
        <v>#REF!</v>
      </c>
    </row>
    <row r="11" spans="1:37" s="93" customFormat="1" ht="10.35" customHeight="1" x14ac:dyDescent="0.2">
      <c r="A11" s="74">
        <v>2</v>
      </c>
      <c r="B11" s="88" t="e">
        <f>'C завтраками| Bed and breakfast'!#REF!</f>
        <v>#REF!</v>
      </c>
      <c r="C11" s="88" t="e">
        <f>'C завтраками| Bed and breakfast'!#REF!</f>
        <v>#REF!</v>
      </c>
      <c r="D11" s="88" t="e">
        <f>'C завтраками| Bed and breakfast'!#REF!</f>
        <v>#REF!</v>
      </c>
      <c r="E11" s="88" t="e">
        <f>'C завтраками| Bed and breakfast'!#REF!</f>
        <v>#REF!</v>
      </c>
      <c r="F11" s="88" t="e">
        <f>'C завтраками| Bed and breakfast'!#REF!</f>
        <v>#REF!</v>
      </c>
      <c r="G11" s="88" t="e">
        <f>'C завтраками| Bed and breakfast'!#REF!</f>
        <v>#REF!</v>
      </c>
      <c r="H11" s="88" t="e">
        <f>'C завтраками| Bed and breakfast'!#REF!</f>
        <v>#REF!</v>
      </c>
      <c r="I11" s="88" t="e">
        <f>'C завтраками| Bed and breakfast'!#REF!</f>
        <v>#REF!</v>
      </c>
      <c r="J11" s="88" t="e">
        <f>'C завтраками| Bed and breakfast'!#REF!</f>
        <v>#REF!</v>
      </c>
      <c r="K11" s="88" t="e">
        <f>'C завтраками| Bed and breakfast'!#REF!</f>
        <v>#REF!</v>
      </c>
      <c r="L11" s="88" t="e">
        <f>'C завтраками| Bed and breakfast'!#REF!</f>
        <v>#REF!</v>
      </c>
      <c r="M11" s="88" t="e">
        <f>'C завтраками| Bed and breakfast'!#REF!</f>
        <v>#REF!</v>
      </c>
      <c r="N11" s="88" t="e">
        <f>'C завтраками| Bed and breakfast'!#REF!</f>
        <v>#REF!</v>
      </c>
      <c r="O11" s="88" t="e">
        <f>'C завтраками| Bed and breakfast'!#REF!</f>
        <v>#REF!</v>
      </c>
      <c r="P11" s="88" t="e">
        <f>'C завтраками| Bed and breakfast'!#REF!</f>
        <v>#REF!</v>
      </c>
      <c r="Q11" s="88" t="e">
        <f>'C завтраками| Bed and breakfast'!#REF!</f>
        <v>#REF!</v>
      </c>
      <c r="R11" s="88" t="e">
        <f>'C завтраками| Bed and breakfast'!#REF!</f>
        <v>#REF!</v>
      </c>
      <c r="S11" s="88" t="e">
        <f>'C завтраками| Bed and breakfast'!#REF!</f>
        <v>#REF!</v>
      </c>
      <c r="T11" s="88" t="e">
        <f>'C завтраками| Bed and breakfast'!#REF!</f>
        <v>#REF!</v>
      </c>
      <c r="U11" s="88" t="e">
        <f>'C завтраками| Bed and breakfast'!#REF!</f>
        <v>#REF!</v>
      </c>
      <c r="V11" s="88" t="e">
        <f>'C завтраками| Bed and breakfast'!#REF!</f>
        <v>#REF!</v>
      </c>
      <c r="W11" s="88" t="e">
        <f>'C завтраками| Bed and breakfast'!#REF!</f>
        <v>#REF!</v>
      </c>
      <c r="X11" s="88" t="e">
        <f>'C завтраками| Bed and breakfast'!#REF!</f>
        <v>#REF!</v>
      </c>
      <c r="Y11" s="88" t="e">
        <f>'C завтраками| Bed and breakfast'!#REF!</f>
        <v>#REF!</v>
      </c>
      <c r="Z11" s="88" t="e">
        <f>'C завтраками| Bed and breakfast'!#REF!</f>
        <v>#REF!</v>
      </c>
      <c r="AA11" s="88" t="e">
        <f>'C завтраками| Bed and breakfast'!#REF!</f>
        <v>#REF!</v>
      </c>
      <c r="AB11" s="88" t="e">
        <f>'C завтраками| Bed and breakfast'!#REF!</f>
        <v>#REF!</v>
      </c>
      <c r="AC11" s="88" t="e">
        <f>'C завтраками| Bed and breakfast'!#REF!</f>
        <v>#REF!</v>
      </c>
      <c r="AD11" s="88" t="e">
        <f>'C завтраками| Bed and breakfast'!#REF!</f>
        <v>#REF!</v>
      </c>
      <c r="AE11" s="88" t="e">
        <f>'C завтраками| Bed and breakfast'!#REF!</f>
        <v>#REF!</v>
      </c>
      <c r="AF11" s="88" t="e">
        <f>'C завтраками| Bed and breakfast'!#REF!</f>
        <v>#REF!</v>
      </c>
      <c r="AG11" s="88" t="e">
        <f>'C завтраками| Bed and breakfast'!#REF!</f>
        <v>#REF!</v>
      </c>
      <c r="AH11" s="88" t="e">
        <f>'C завтраками| Bed and breakfast'!#REF!</f>
        <v>#REF!</v>
      </c>
      <c r="AI11" s="88" t="e">
        <f>'C завтраками| Bed and breakfast'!#REF!</f>
        <v>#REF!</v>
      </c>
      <c r="AJ11" s="88" t="e">
        <f>'C завтраками| Bed and breakfast'!#REF!</f>
        <v>#REF!</v>
      </c>
      <c r="AK11" s="88" t="e">
        <f>'C завтраками| Bed and breakfast'!#REF!</f>
        <v>#REF!</v>
      </c>
    </row>
    <row r="12" spans="1:37" s="93" customFormat="1" ht="10.35" customHeight="1" x14ac:dyDescent="0.2">
      <c r="A12" s="86" t="s">
        <v>134</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row>
    <row r="13" spans="1:37" s="93" customFormat="1" ht="10.35" customHeight="1" x14ac:dyDescent="0.2">
      <c r="A13" s="87">
        <v>1</v>
      </c>
      <c r="B13" s="88" t="e">
        <f>'C завтраками| Bed and breakfast'!#REF!</f>
        <v>#REF!</v>
      </c>
      <c r="C13" s="88" t="e">
        <f>'C завтраками| Bed and breakfast'!#REF!</f>
        <v>#REF!</v>
      </c>
      <c r="D13" s="88" t="e">
        <f>'C завтраками| Bed and breakfast'!#REF!</f>
        <v>#REF!</v>
      </c>
      <c r="E13" s="88" t="e">
        <f>'C завтраками| Bed and breakfast'!#REF!</f>
        <v>#REF!</v>
      </c>
      <c r="F13" s="88" t="e">
        <f>'C завтраками| Bed and breakfast'!#REF!</f>
        <v>#REF!</v>
      </c>
      <c r="G13" s="88" t="e">
        <f>'C завтраками| Bed and breakfast'!#REF!</f>
        <v>#REF!</v>
      </c>
      <c r="H13" s="88" t="e">
        <f>'C завтраками| Bed and breakfast'!#REF!</f>
        <v>#REF!</v>
      </c>
      <c r="I13" s="88" t="e">
        <f>'C завтраками| Bed and breakfast'!#REF!</f>
        <v>#REF!</v>
      </c>
      <c r="J13" s="88" t="e">
        <f>'C завтраками| Bed and breakfast'!#REF!</f>
        <v>#REF!</v>
      </c>
      <c r="K13" s="88" t="e">
        <f>'C завтраками| Bed and breakfast'!#REF!</f>
        <v>#REF!</v>
      </c>
      <c r="L13" s="88" t="e">
        <f>'C завтраками| Bed and breakfast'!#REF!</f>
        <v>#REF!</v>
      </c>
      <c r="M13" s="88" t="e">
        <f>'C завтраками| Bed and breakfast'!#REF!</f>
        <v>#REF!</v>
      </c>
      <c r="N13" s="88" t="e">
        <f>'C завтраками| Bed and breakfast'!#REF!</f>
        <v>#REF!</v>
      </c>
      <c r="O13" s="88" t="e">
        <f>'C завтраками| Bed and breakfast'!#REF!</f>
        <v>#REF!</v>
      </c>
      <c r="P13" s="88" t="e">
        <f>'C завтраками| Bed and breakfast'!#REF!</f>
        <v>#REF!</v>
      </c>
      <c r="Q13" s="88" t="e">
        <f>'C завтраками| Bed and breakfast'!#REF!</f>
        <v>#REF!</v>
      </c>
      <c r="R13" s="88" t="e">
        <f>'C завтраками| Bed and breakfast'!#REF!</f>
        <v>#REF!</v>
      </c>
      <c r="S13" s="88" t="e">
        <f>'C завтраками| Bed and breakfast'!#REF!</f>
        <v>#REF!</v>
      </c>
      <c r="T13" s="88" t="e">
        <f>'C завтраками| Bed and breakfast'!#REF!</f>
        <v>#REF!</v>
      </c>
      <c r="U13" s="88" t="e">
        <f>'C завтраками| Bed and breakfast'!#REF!</f>
        <v>#REF!</v>
      </c>
      <c r="V13" s="88" t="e">
        <f>'C завтраками| Bed and breakfast'!#REF!</f>
        <v>#REF!</v>
      </c>
      <c r="W13" s="88" t="e">
        <f>'C завтраками| Bed and breakfast'!#REF!</f>
        <v>#REF!</v>
      </c>
      <c r="X13" s="88" t="e">
        <f>'C завтраками| Bed and breakfast'!#REF!</f>
        <v>#REF!</v>
      </c>
      <c r="Y13" s="88" t="e">
        <f>'C завтраками| Bed and breakfast'!#REF!</f>
        <v>#REF!</v>
      </c>
      <c r="Z13" s="88" t="e">
        <f>'C завтраками| Bed and breakfast'!#REF!</f>
        <v>#REF!</v>
      </c>
      <c r="AA13" s="88" t="e">
        <f>'C завтраками| Bed and breakfast'!#REF!</f>
        <v>#REF!</v>
      </c>
      <c r="AB13" s="88" t="e">
        <f>'C завтраками| Bed and breakfast'!#REF!</f>
        <v>#REF!</v>
      </c>
      <c r="AC13" s="88" t="e">
        <f>'C завтраками| Bed and breakfast'!#REF!</f>
        <v>#REF!</v>
      </c>
      <c r="AD13" s="88" t="e">
        <f>'C завтраками| Bed and breakfast'!#REF!</f>
        <v>#REF!</v>
      </c>
      <c r="AE13" s="88" t="e">
        <f>'C завтраками| Bed and breakfast'!#REF!</f>
        <v>#REF!</v>
      </c>
      <c r="AF13" s="88" t="e">
        <f>'C завтраками| Bed and breakfast'!#REF!</f>
        <v>#REF!</v>
      </c>
      <c r="AG13" s="88" t="e">
        <f>'C завтраками| Bed and breakfast'!#REF!</f>
        <v>#REF!</v>
      </c>
      <c r="AH13" s="88" t="e">
        <f>'C завтраками| Bed and breakfast'!#REF!</f>
        <v>#REF!</v>
      </c>
      <c r="AI13" s="88" t="e">
        <f>'C завтраками| Bed and breakfast'!#REF!</f>
        <v>#REF!</v>
      </c>
      <c r="AJ13" s="88" t="e">
        <f>'C завтраками| Bed and breakfast'!#REF!</f>
        <v>#REF!</v>
      </c>
      <c r="AK13" s="88" t="e">
        <f>'C завтраками| Bed and breakfast'!#REF!</f>
        <v>#REF!</v>
      </c>
    </row>
    <row r="14" spans="1:37" s="93" customFormat="1" ht="10.35" customHeight="1" x14ac:dyDescent="0.2">
      <c r="A14" s="87">
        <v>2</v>
      </c>
      <c r="B14" s="88" t="e">
        <f>'C завтраками| Bed and breakfast'!#REF!</f>
        <v>#REF!</v>
      </c>
      <c r="C14" s="88" t="e">
        <f>'C завтраками| Bed and breakfast'!#REF!</f>
        <v>#REF!</v>
      </c>
      <c r="D14" s="88" t="e">
        <f>'C завтраками| Bed and breakfast'!#REF!</f>
        <v>#REF!</v>
      </c>
      <c r="E14" s="88" t="e">
        <f>'C завтраками| Bed and breakfast'!#REF!</f>
        <v>#REF!</v>
      </c>
      <c r="F14" s="88" t="e">
        <f>'C завтраками| Bed and breakfast'!#REF!</f>
        <v>#REF!</v>
      </c>
      <c r="G14" s="88" t="e">
        <f>'C завтраками| Bed and breakfast'!#REF!</f>
        <v>#REF!</v>
      </c>
      <c r="H14" s="88" t="e">
        <f>'C завтраками| Bed and breakfast'!#REF!</f>
        <v>#REF!</v>
      </c>
      <c r="I14" s="88" t="e">
        <f>'C завтраками| Bed and breakfast'!#REF!</f>
        <v>#REF!</v>
      </c>
      <c r="J14" s="88" t="e">
        <f>'C завтраками| Bed and breakfast'!#REF!</f>
        <v>#REF!</v>
      </c>
      <c r="K14" s="88" t="e">
        <f>'C завтраками| Bed and breakfast'!#REF!</f>
        <v>#REF!</v>
      </c>
      <c r="L14" s="88" t="e">
        <f>'C завтраками| Bed and breakfast'!#REF!</f>
        <v>#REF!</v>
      </c>
      <c r="M14" s="88" t="e">
        <f>'C завтраками| Bed and breakfast'!#REF!</f>
        <v>#REF!</v>
      </c>
      <c r="N14" s="88" t="e">
        <f>'C завтраками| Bed and breakfast'!#REF!</f>
        <v>#REF!</v>
      </c>
      <c r="O14" s="88" t="e">
        <f>'C завтраками| Bed and breakfast'!#REF!</f>
        <v>#REF!</v>
      </c>
      <c r="P14" s="88" t="e">
        <f>'C завтраками| Bed and breakfast'!#REF!</f>
        <v>#REF!</v>
      </c>
      <c r="Q14" s="88" t="e">
        <f>'C завтраками| Bed and breakfast'!#REF!</f>
        <v>#REF!</v>
      </c>
      <c r="R14" s="88" t="e">
        <f>'C завтраками| Bed and breakfast'!#REF!</f>
        <v>#REF!</v>
      </c>
      <c r="S14" s="88" t="e">
        <f>'C завтраками| Bed and breakfast'!#REF!</f>
        <v>#REF!</v>
      </c>
      <c r="T14" s="88" t="e">
        <f>'C завтраками| Bed and breakfast'!#REF!</f>
        <v>#REF!</v>
      </c>
      <c r="U14" s="88" t="e">
        <f>'C завтраками| Bed and breakfast'!#REF!</f>
        <v>#REF!</v>
      </c>
      <c r="V14" s="88" t="e">
        <f>'C завтраками| Bed and breakfast'!#REF!</f>
        <v>#REF!</v>
      </c>
      <c r="W14" s="88" t="e">
        <f>'C завтраками| Bed and breakfast'!#REF!</f>
        <v>#REF!</v>
      </c>
      <c r="X14" s="88" t="e">
        <f>'C завтраками| Bed and breakfast'!#REF!</f>
        <v>#REF!</v>
      </c>
      <c r="Y14" s="88" t="e">
        <f>'C завтраками| Bed and breakfast'!#REF!</f>
        <v>#REF!</v>
      </c>
      <c r="Z14" s="88" t="e">
        <f>'C завтраками| Bed and breakfast'!#REF!</f>
        <v>#REF!</v>
      </c>
      <c r="AA14" s="88" t="e">
        <f>'C завтраками| Bed and breakfast'!#REF!</f>
        <v>#REF!</v>
      </c>
      <c r="AB14" s="88" t="e">
        <f>'C завтраками| Bed and breakfast'!#REF!</f>
        <v>#REF!</v>
      </c>
      <c r="AC14" s="88" t="e">
        <f>'C завтраками| Bed and breakfast'!#REF!</f>
        <v>#REF!</v>
      </c>
      <c r="AD14" s="88" t="e">
        <f>'C завтраками| Bed and breakfast'!#REF!</f>
        <v>#REF!</v>
      </c>
      <c r="AE14" s="88" t="e">
        <f>'C завтраками| Bed and breakfast'!#REF!</f>
        <v>#REF!</v>
      </c>
      <c r="AF14" s="88" t="e">
        <f>'C завтраками| Bed and breakfast'!#REF!</f>
        <v>#REF!</v>
      </c>
      <c r="AG14" s="88" t="e">
        <f>'C завтраками| Bed and breakfast'!#REF!</f>
        <v>#REF!</v>
      </c>
      <c r="AH14" s="88" t="e">
        <f>'C завтраками| Bed and breakfast'!#REF!</f>
        <v>#REF!</v>
      </c>
      <c r="AI14" s="88" t="e">
        <f>'C завтраками| Bed and breakfast'!#REF!</f>
        <v>#REF!</v>
      </c>
      <c r="AJ14" s="88" t="e">
        <f>'C завтраками| Bed and breakfast'!#REF!</f>
        <v>#REF!</v>
      </c>
      <c r="AK14" s="88" t="e">
        <f>'C завтраками| Bed and breakfast'!#REF!</f>
        <v>#REF!</v>
      </c>
    </row>
    <row r="15" spans="1:37" s="93" customFormat="1" ht="10.35" customHeight="1" x14ac:dyDescent="0.2">
      <c r="A15" s="86" t="s">
        <v>136</v>
      </c>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row>
    <row r="16" spans="1:37" s="93" customFormat="1" ht="10.35" customHeight="1" x14ac:dyDescent="0.2">
      <c r="A16" s="87">
        <v>1</v>
      </c>
      <c r="B16" s="88" t="e">
        <f>'C завтраками| Bed and breakfast'!#REF!</f>
        <v>#REF!</v>
      </c>
      <c r="C16" s="88" t="e">
        <f>'C завтраками| Bed and breakfast'!#REF!</f>
        <v>#REF!</v>
      </c>
      <c r="D16" s="88" t="e">
        <f>'C завтраками| Bed and breakfast'!#REF!</f>
        <v>#REF!</v>
      </c>
      <c r="E16" s="88" t="e">
        <f>'C завтраками| Bed and breakfast'!#REF!</f>
        <v>#REF!</v>
      </c>
      <c r="F16" s="88" t="e">
        <f>'C завтраками| Bed and breakfast'!#REF!</f>
        <v>#REF!</v>
      </c>
      <c r="G16" s="88" t="e">
        <f>'C завтраками| Bed and breakfast'!#REF!</f>
        <v>#REF!</v>
      </c>
      <c r="H16" s="88" t="e">
        <f>'C завтраками| Bed and breakfast'!#REF!</f>
        <v>#REF!</v>
      </c>
      <c r="I16" s="88" t="e">
        <f>'C завтраками| Bed and breakfast'!#REF!</f>
        <v>#REF!</v>
      </c>
      <c r="J16" s="88" t="e">
        <f>'C завтраками| Bed and breakfast'!#REF!</f>
        <v>#REF!</v>
      </c>
      <c r="K16" s="88" t="e">
        <f>'C завтраками| Bed and breakfast'!#REF!</f>
        <v>#REF!</v>
      </c>
      <c r="L16" s="88" t="e">
        <f>'C завтраками| Bed and breakfast'!#REF!</f>
        <v>#REF!</v>
      </c>
      <c r="M16" s="88" t="e">
        <f>'C завтраками| Bed and breakfast'!#REF!</f>
        <v>#REF!</v>
      </c>
      <c r="N16" s="88" t="e">
        <f>'C завтраками| Bed and breakfast'!#REF!</f>
        <v>#REF!</v>
      </c>
      <c r="O16" s="88" t="e">
        <f>'C завтраками| Bed and breakfast'!#REF!</f>
        <v>#REF!</v>
      </c>
      <c r="P16" s="88" t="e">
        <f>'C завтраками| Bed and breakfast'!#REF!</f>
        <v>#REF!</v>
      </c>
      <c r="Q16" s="88" t="e">
        <f>'C завтраками| Bed and breakfast'!#REF!</f>
        <v>#REF!</v>
      </c>
      <c r="R16" s="88" t="e">
        <f>'C завтраками| Bed and breakfast'!#REF!</f>
        <v>#REF!</v>
      </c>
      <c r="S16" s="88" t="e">
        <f>'C завтраками| Bed and breakfast'!#REF!</f>
        <v>#REF!</v>
      </c>
      <c r="T16" s="88" t="e">
        <f>'C завтраками| Bed and breakfast'!#REF!</f>
        <v>#REF!</v>
      </c>
      <c r="U16" s="88" t="e">
        <f>'C завтраками| Bed and breakfast'!#REF!</f>
        <v>#REF!</v>
      </c>
      <c r="V16" s="88" t="e">
        <f>'C завтраками| Bed and breakfast'!#REF!</f>
        <v>#REF!</v>
      </c>
      <c r="W16" s="88" t="e">
        <f>'C завтраками| Bed and breakfast'!#REF!</f>
        <v>#REF!</v>
      </c>
      <c r="X16" s="88" t="e">
        <f>'C завтраками| Bed and breakfast'!#REF!</f>
        <v>#REF!</v>
      </c>
      <c r="Y16" s="88" t="e">
        <f>'C завтраками| Bed and breakfast'!#REF!</f>
        <v>#REF!</v>
      </c>
      <c r="Z16" s="88" t="e">
        <f>'C завтраками| Bed and breakfast'!#REF!</f>
        <v>#REF!</v>
      </c>
      <c r="AA16" s="88" t="e">
        <f>'C завтраками| Bed and breakfast'!#REF!</f>
        <v>#REF!</v>
      </c>
      <c r="AB16" s="88" t="e">
        <f>'C завтраками| Bed and breakfast'!#REF!</f>
        <v>#REF!</v>
      </c>
      <c r="AC16" s="88" t="e">
        <f>'C завтраками| Bed and breakfast'!#REF!</f>
        <v>#REF!</v>
      </c>
      <c r="AD16" s="88" t="e">
        <f>'C завтраками| Bed and breakfast'!#REF!</f>
        <v>#REF!</v>
      </c>
      <c r="AE16" s="88" t="e">
        <f>'C завтраками| Bed and breakfast'!#REF!</f>
        <v>#REF!</v>
      </c>
      <c r="AF16" s="88" t="e">
        <f>'C завтраками| Bed and breakfast'!#REF!</f>
        <v>#REF!</v>
      </c>
      <c r="AG16" s="88" t="e">
        <f>'C завтраками| Bed and breakfast'!#REF!</f>
        <v>#REF!</v>
      </c>
      <c r="AH16" s="88" t="e">
        <f>'C завтраками| Bed and breakfast'!#REF!</f>
        <v>#REF!</v>
      </c>
      <c r="AI16" s="88" t="e">
        <f>'C завтраками| Bed and breakfast'!#REF!</f>
        <v>#REF!</v>
      </c>
      <c r="AJ16" s="88" t="e">
        <f>'C завтраками| Bed and breakfast'!#REF!</f>
        <v>#REF!</v>
      </c>
      <c r="AK16" s="88" t="e">
        <f>'C завтраками| Bed and breakfast'!#REF!</f>
        <v>#REF!</v>
      </c>
    </row>
    <row r="17" spans="1:37" s="93" customFormat="1" ht="10.35" customHeight="1" x14ac:dyDescent="0.2">
      <c r="A17" s="87">
        <v>2</v>
      </c>
      <c r="B17" s="88" t="e">
        <f>'C завтраками| Bed and breakfast'!#REF!</f>
        <v>#REF!</v>
      </c>
      <c r="C17" s="88" t="e">
        <f>'C завтраками| Bed and breakfast'!#REF!</f>
        <v>#REF!</v>
      </c>
      <c r="D17" s="88" t="e">
        <f>'C завтраками| Bed and breakfast'!#REF!</f>
        <v>#REF!</v>
      </c>
      <c r="E17" s="88" t="e">
        <f>'C завтраками| Bed and breakfast'!#REF!</f>
        <v>#REF!</v>
      </c>
      <c r="F17" s="88" t="e">
        <f>'C завтраками| Bed and breakfast'!#REF!</f>
        <v>#REF!</v>
      </c>
      <c r="G17" s="88" t="e">
        <f>'C завтраками| Bed and breakfast'!#REF!</f>
        <v>#REF!</v>
      </c>
      <c r="H17" s="88" t="e">
        <f>'C завтраками| Bed and breakfast'!#REF!</f>
        <v>#REF!</v>
      </c>
      <c r="I17" s="88" t="e">
        <f>'C завтраками| Bed and breakfast'!#REF!</f>
        <v>#REF!</v>
      </c>
      <c r="J17" s="88" t="e">
        <f>'C завтраками| Bed and breakfast'!#REF!</f>
        <v>#REF!</v>
      </c>
      <c r="K17" s="88" t="e">
        <f>'C завтраками| Bed and breakfast'!#REF!</f>
        <v>#REF!</v>
      </c>
      <c r="L17" s="88" t="e">
        <f>'C завтраками| Bed and breakfast'!#REF!</f>
        <v>#REF!</v>
      </c>
      <c r="M17" s="88" t="e">
        <f>'C завтраками| Bed and breakfast'!#REF!</f>
        <v>#REF!</v>
      </c>
      <c r="N17" s="88" t="e">
        <f>'C завтраками| Bed and breakfast'!#REF!</f>
        <v>#REF!</v>
      </c>
      <c r="O17" s="88" t="e">
        <f>'C завтраками| Bed and breakfast'!#REF!</f>
        <v>#REF!</v>
      </c>
      <c r="P17" s="88" t="e">
        <f>'C завтраками| Bed and breakfast'!#REF!</f>
        <v>#REF!</v>
      </c>
      <c r="Q17" s="88" t="e">
        <f>'C завтраками| Bed and breakfast'!#REF!</f>
        <v>#REF!</v>
      </c>
      <c r="R17" s="88" t="e">
        <f>'C завтраками| Bed and breakfast'!#REF!</f>
        <v>#REF!</v>
      </c>
      <c r="S17" s="88" t="e">
        <f>'C завтраками| Bed and breakfast'!#REF!</f>
        <v>#REF!</v>
      </c>
      <c r="T17" s="88" t="e">
        <f>'C завтраками| Bed and breakfast'!#REF!</f>
        <v>#REF!</v>
      </c>
      <c r="U17" s="88" t="e">
        <f>'C завтраками| Bed and breakfast'!#REF!</f>
        <v>#REF!</v>
      </c>
      <c r="V17" s="88" t="e">
        <f>'C завтраками| Bed and breakfast'!#REF!</f>
        <v>#REF!</v>
      </c>
      <c r="W17" s="88" t="e">
        <f>'C завтраками| Bed and breakfast'!#REF!</f>
        <v>#REF!</v>
      </c>
      <c r="X17" s="88" t="e">
        <f>'C завтраками| Bed and breakfast'!#REF!</f>
        <v>#REF!</v>
      </c>
      <c r="Y17" s="88" t="e">
        <f>'C завтраками| Bed and breakfast'!#REF!</f>
        <v>#REF!</v>
      </c>
      <c r="Z17" s="88" t="e">
        <f>'C завтраками| Bed and breakfast'!#REF!</f>
        <v>#REF!</v>
      </c>
      <c r="AA17" s="88" t="e">
        <f>'C завтраками| Bed and breakfast'!#REF!</f>
        <v>#REF!</v>
      </c>
      <c r="AB17" s="88" t="e">
        <f>'C завтраками| Bed and breakfast'!#REF!</f>
        <v>#REF!</v>
      </c>
      <c r="AC17" s="88" t="e">
        <f>'C завтраками| Bed and breakfast'!#REF!</f>
        <v>#REF!</v>
      </c>
      <c r="AD17" s="88" t="e">
        <f>'C завтраками| Bed and breakfast'!#REF!</f>
        <v>#REF!</v>
      </c>
      <c r="AE17" s="88" t="e">
        <f>'C завтраками| Bed and breakfast'!#REF!</f>
        <v>#REF!</v>
      </c>
      <c r="AF17" s="88" t="e">
        <f>'C завтраками| Bed and breakfast'!#REF!</f>
        <v>#REF!</v>
      </c>
      <c r="AG17" s="88" t="e">
        <f>'C завтраками| Bed and breakfast'!#REF!</f>
        <v>#REF!</v>
      </c>
      <c r="AH17" s="88" t="e">
        <f>'C завтраками| Bed and breakfast'!#REF!</f>
        <v>#REF!</v>
      </c>
      <c r="AI17" s="88" t="e">
        <f>'C завтраками| Bed and breakfast'!#REF!</f>
        <v>#REF!</v>
      </c>
      <c r="AJ17" s="88" t="e">
        <f>'C завтраками| Bed and breakfast'!#REF!</f>
        <v>#REF!</v>
      </c>
      <c r="AK17" s="88" t="e">
        <f>'C завтраками| Bed and breakfast'!#REF!</f>
        <v>#REF!</v>
      </c>
    </row>
    <row r="18" spans="1:37" s="93" customFormat="1" ht="10.35" customHeight="1" x14ac:dyDescent="0.2">
      <c r="A18" s="86" t="s">
        <v>138</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row>
    <row r="19" spans="1:37" s="93" customFormat="1" ht="10.35" customHeight="1" x14ac:dyDescent="0.2">
      <c r="A19" s="87" t="s">
        <v>78</v>
      </c>
      <c r="B19" s="88" t="e">
        <f>'C завтраками| Bed and breakfast'!#REF!</f>
        <v>#REF!</v>
      </c>
      <c r="C19" s="88" t="e">
        <f>'C завтраками| Bed and breakfast'!#REF!</f>
        <v>#REF!</v>
      </c>
      <c r="D19" s="88" t="e">
        <f>'C завтраками| Bed and breakfast'!#REF!</f>
        <v>#REF!</v>
      </c>
      <c r="E19" s="88" t="e">
        <f>'C завтраками| Bed and breakfast'!#REF!</f>
        <v>#REF!</v>
      </c>
      <c r="F19" s="88" t="e">
        <f>'C завтраками| Bed and breakfast'!#REF!</f>
        <v>#REF!</v>
      </c>
      <c r="G19" s="88" t="e">
        <f>'C завтраками| Bed and breakfast'!#REF!</f>
        <v>#REF!</v>
      </c>
      <c r="H19" s="88" t="e">
        <f>'C завтраками| Bed and breakfast'!#REF!</f>
        <v>#REF!</v>
      </c>
      <c r="I19" s="88" t="e">
        <f>'C завтраками| Bed and breakfast'!#REF!</f>
        <v>#REF!</v>
      </c>
      <c r="J19" s="88" t="e">
        <f>'C завтраками| Bed and breakfast'!#REF!</f>
        <v>#REF!</v>
      </c>
      <c r="K19" s="88" t="e">
        <f>'C завтраками| Bed and breakfast'!#REF!</f>
        <v>#REF!</v>
      </c>
      <c r="L19" s="88" t="e">
        <f>'C завтраками| Bed and breakfast'!#REF!</f>
        <v>#REF!</v>
      </c>
      <c r="M19" s="88" t="e">
        <f>'C завтраками| Bed and breakfast'!#REF!</f>
        <v>#REF!</v>
      </c>
      <c r="N19" s="88" t="e">
        <f>'C завтраками| Bed and breakfast'!#REF!</f>
        <v>#REF!</v>
      </c>
      <c r="O19" s="88" t="e">
        <f>'C завтраками| Bed and breakfast'!#REF!</f>
        <v>#REF!</v>
      </c>
      <c r="P19" s="88" t="e">
        <f>'C завтраками| Bed and breakfast'!#REF!</f>
        <v>#REF!</v>
      </c>
      <c r="Q19" s="88" t="e">
        <f>'C завтраками| Bed and breakfast'!#REF!</f>
        <v>#REF!</v>
      </c>
      <c r="R19" s="88" t="e">
        <f>'C завтраками| Bed and breakfast'!#REF!</f>
        <v>#REF!</v>
      </c>
      <c r="S19" s="88" t="e">
        <f>'C завтраками| Bed and breakfast'!#REF!</f>
        <v>#REF!</v>
      </c>
      <c r="T19" s="88" t="e">
        <f>'C завтраками| Bed and breakfast'!#REF!</f>
        <v>#REF!</v>
      </c>
      <c r="U19" s="88" t="e">
        <f>'C завтраками| Bed and breakfast'!#REF!</f>
        <v>#REF!</v>
      </c>
      <c r="V19" s="88" t="e">
        <f>'C завтраками| Bed and breakfast'!#REF!</f>
        <v>#REF!</v>
      </c>
      <c r="W19" s="88" t="e">
        <f>'C завтраками| Bed and breakfast'!#REF!</f>
        <v>#REF!</v>
      </c>
      <c r="X19" s="88" t="e">
        <f>'C завтраками| Bed and breakfast'!#REF!</f>
        <v>#REF!</v>
      </c>
      <c r="Y19" s="88" t="e">
        <f>'C завтраками| Bed and breakfast'!#REF!</f>
        <v>#REF!</v>
      </c>
      <c r="Z19" s="88" t="e">
        <f>'C завтраками| Bed and breakfast'!#REF!</f>
        <v>#REF!</v>
      </c>
      <c r="AA19" s="88" t="e">
        <f>'C завтраками| Bed and breakfast'!#REF!</f>
        <v>#REF!</v>
      </c>
      <c r="AB19" s="88" t="e">
        <f>'C завтраками| Bed and breakfast'!#REF!</f>
        <v>#REF!</v>
      </c>
      <c r="AC19" s="88" t="e">
        <f>'C завтраками| Bed and breakfast'!#REF!</f>
        <v>#REF!</v>
      </c>
      <c r="AD19" s="88" t="e">
        <f>'C завтраками| Bed and breakfast'!#REF!</f>
        <v>#REF!</v>
      </c>
      <c r="AE19" s="88" t="e">
        <f>'C завтраками| Bed and breakfast'!#REF!</f>
        <v>#REF!</v>
      </c>
      <c r="AF19" s="88" t="e">
        <f>'C завтраками| Bed and breakfast'!#REF!</f>
        <v>#REF!</v>
      </c>
      <c r="AG19" s="88" t="e">
        <f>'C завтраками| Bed and breakfast'!#REF!</f>
        <v>#REF!</v>
      </c>
      <c r="AH19" s="88" t="e">
        <f>'C завтраками| Bed and breakfast'!#REF!</f>
        <v>#REF!</v>
      </c>
      <c r="AI19" s="88" t="e">
        <f>'C завтраками| Bed and breakfast'!#REF!</f>
        <v>#REF!</v>
      </c>
      <c r="AJ19" s="88" t="e">
        <f>'C завтраками| Bed and breakfast'!#REF!</f>
        <v>#REF!</v>
      </c>
      <c r="AK19" s="88" t="e">
        <f>'C завтраками| Bed and breakfast'!#REF!</f>
        <v>#REF!</v>
      </c>
    </row>
    <row r="20" spans="1:37" s="93" customFormat="1" ht="10.35" customHeight="1" x14ac:dyDescent="0.2">
      <c r="A20" s="86" t="s">
        <v>137</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row>
    <row r="21" spans="1:37" s="93" customFormat="1" ht="9.6" customHeight="1" x14ac:dyDescent="0.2">
      <c r="A21" s="87" t="s">
        <v>67</v>
      </c>
      <c r="B21" s="88" t="e">
        <f>'C завтраками| Bed and breakfast'!#REF!</f>
        <v>#REF!</v>
      </c>
      <c r="C21" s="88" t="e">
        <f>'C завтраками| Bed and breakfast'!#REF!</f>
        <v>#REF!</v>
      </c>
      <c r="D21" s="88" t="e">
        <f>'C завтраками| Bed and breakfast'!#REF!</f>
        <v>#REF!</v>
      </c>
      <c r="E21" s="88" t="e">
        <f>'C завтраками| Bed and breakfast'!#REF!</f>
        <v>#REF!</v>
      </c>
      <c r="F21" s="88" t="e">
        <f>'C завтраками| Bed and breakfast'!#REF!</f>
        <v>#REF!</v>
      </c>
      <c r="G21" s="88" t="e">
        <f>'C завтраками| Bed and breakfast'!#REF!</f>
        <v>#REF!</v>
      </c>
      <c r="H21" s="88" t="e">
        <f>'C завтраками| Bed and breakfast'!#REF!</f>
        <v>#REF!</v>
      </c>
      <c r="I21" s="88" t="e">
        <f>'C завтраками| Bed and breakfast'!#REF!</f>
        <v>#REF!</v>
      </c>
      <c r="J21" s="88" t="e">
        <f>'C завтраками| Bed and breakfast'!#REF!</f>
        <v>#REF!</v>
      </c>
      <c r="K21" s="88" t="e">
        <f>'C завтраками| Bed and breakfast'!#REF!</f>
        <v>#REF!</v>
      </c>
      <c r="L21" s="88" t="e">
        <f>'C завтраками| Bed and breakfast'!#REF!</f>
        <v>#REF!</v>
      </c>
      <c r="M21" s="88" t="e">
        <f>'C завтраками| Bed and breakfast'!#REF!</f>
        <v>#REF!</v>
      </c>
      <c r="N21" s="88" t="e">
        <f>'C завтраками| Bed and breakfast'!#REF!</f>
        <v>#REF!</v>
      </c>
      <c r="O21" s="88" t="e">
        <f>'C завтраками| Bed and breakfast'!#REF!</f>
        <v>#REF!</v>
      </c>
      <c r="P21" s="88" t="e">
        <f>'C завтраками| Bed and breakfast'!#REF!</f>
        <v>#REF!</v>
      </c>
      <c r="Q21" s="88" t="e">
        <f>'C завтраками| Bed and breakfast'!#REF!</f>
        <v>#REF!</v>
      </c>
      <c r="R21" s="88" t="e">
        <f>'C завтраками| Bed and breakfast'!#REF!</f>
        <v>#REF!</v>
      </c>
      <c r="S21" s="88" t="e">
        <f>'C завтраками| Bed and breakfast'!#REF!</f>
        <v>#REF!</v>
      </c>
      <c r="T21" s="88" t="e">
        <f>'C завтраками| Bed and breakfast'!#REF!</f>
        <v>#REF!</v>
      </c>
      <c r="U21" s="88" t="e">
        <f>'C завтраками| Bed and breakfast'!#REF!</f>
        <v>#REF!</v>
      </c>
      <c r="V21" s="88" t="e">
        <f>'C завтраками| Bed and breakfast'!#REF!</f>
        <v>#REF!</v>
      </c>
      <c r="W21" s="88" t="e">
        <f>'C завтраками| Bed and breakfast'!#REF!</f>
        <v>#REF!</v>
      </c>
      <c r="X21" s="88" t="e">
        <f>'C завтраками| Bed and breakfast'!#REF!</f>
        <v>#REF!</v>
      </c>
      <c r="Y21" s="88" t="e">
        <f>'C завтраками| Bed and breakfast'!#REF!</f>
        <v>#REF!</v>
      </c>
      <c r="Z21" s="88" t="e">
        <f>'C завтраками| Bed and breakfast'!#REF!</f>
        <v>#REF!</v>
      </c>
      <c r="AA21" s="88" t="e">
        <f>'C завтраками| Bed and breakfast'!#REF!</f>
        <v>#REF!</v>
      </c>
      <c r="AB21" s="88" t="e">
        <f>'C завтраками| Bed and breakfast'!#REF!</f>
        <v>#REF!</v>
      </c>
      <c r="AC21" s="88" t="e">
        <f>'C завтраками| Bed and breakfast'!#REF!</f>
        <v>#REF!</v>
      </c>
      <c r="AD21" s="88" t="e">
        <f>'C завтраками| Bed and breakfast'!#REF!</f>
        <v>#REF!</v>
      </c>
      <c r="AE21" s="88" t="e">
        <f>'C завтраками| Bed and breakfast'!#REF!</f>
        <v>#REF!</v>
      </c>
      <c r="AF21" s="88" t="e">
        <f>'C завтраками| Bed and breakfast'!#REF!</f>
        <v>#REF!</v>
      </c>
      <c r="AG21" s="88" t="e">
        <f>'C завтраками| Bed and breakfast'!#REF!</f>
        <v>#REF!</v>
      </c>
      <c r="AH21" s="88" t="e">
        <f>'C завтраками| Bed and breakfast'!#REF!</f>
        <v>#REF!</v>
      </c>
      <c r="AI21" s="88" t="e">
        <f>'C завтраками| Bed and breakfast'!#REF!</f>
        <v>#REF!</v>
      </c>
      <c r="AJ21" s="88" t="e">
        <f>'C завтраками| Bed and breakfast'!#REF!</f>
        <v>#REF!</v>
      </c>
      <c r="AK21" s="88" t="e">
        <f>'C завтраками| Bed and breakfast'!#REF!</f>
        <v>#REF!</v>
      </c>
    </row>
    <row r="22" spans="1:37" s="93" customFormat="1" ht="17.25" customHeight="1" x14ac:dyDescent="0.2">
      <c r="A22" s="147"/>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row>
    <row r="23" spans="1:37" ht="9.6" customHeight="1" x14ac:dyDescent="0.2">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row>
    <row r="24" spans="1:37" ht="12.6" customHeight="1" x14ac:dyDescent="0.2">
      <c r="A24" s="146" t="s">
        <v>159</v>
      </c>
      <c r="B24" s="178" t="e">
        <f t="shared" ref="B24" si="0">B4</f>
        <v>#REF!</v>
      </c>
      <c r="C24" s="178" t="e">
        <f t="shared" ref="C24:S24" si="1">C4</f>
        <v>#REF!</v>
      </c>
      <c r="D24" s="178" t="e">
        <f t="shared" si="1"/>
        <v>#REF!</v>
      </c>
      <c r="E24" s="178" t="e">
        <f t="shared" si="1"/>
        <v>#REF!</v>
      </c>
      <c r="F24" s="178" t="e">
        <f t="shared" si="1"/>
        <v>#REF!</v>
      </c>
      <c r="G24" s="178" t="e">
        <f t="shared" si="1"/>
        <v>#REF!</v>
      </c>
      <c r="H24" s="178" t="e">
        <f t="shared" si="1"/>
        <v>#REF!</v>
      </c>
      <c r="I24" s="178" t="e">
        <f t="shared" si="1"/>
        <v>#REF!</v>
      </c>
      <c r="J24" s="178" t="e">
        <f t="shared" si="1"/>
        <v>#REF!</v>
      </c>
      <c r="K24" s="178" t="e">
        <f t="shared" si="1"/>
        <v>#REF!</v>
      </c>
      <c r="L24" s="178" t="e">
        <f t="shared" si="1"/>
        <v>#REF!</v>
      </c>
      <c r="M24" s="178" t="e">
        <f t="shared" si="1"/>
        <v>#REF!</v>
      </c>
      <c r="N24" s="178" t="e">
        <f t="shared" ref="N24" si="2">N4</f>
        <v>#REF!</v>
      </c>
      <c r="O24" s="178" t="e">
        <f t="shared" si="1"/>
        <v>#REF!</v>
      </c>
      <c r="P24" s="178" t="e">
        <f t="shared" si="1"/>
        <v>#REF!</v>
      </c>
      <c r="Q24" s="178" t="e">
        <f t="shared" si="1"/>
        <v>#REF!</v>
      </c>
      <c r="R24" s="178" t="e">
        <f t="shared" si="1"/>
        <v>#REF!</v>
      </c>
      <c r="S24" s="178" t="e">
        <f t="shared" si="1"/>
        <v>#REF!</v>
      </c>
      <c r="T24" s="178" t="e">
        <f t="shared" ref="T24:AB24" si="3">T4</f>
        <v>#REF!</v>
      </c>
      <c r="U24" s="178" t="e">
        <f t="shared" si="3"/>
        <v>#REF!</v>
      </c>
      <c r="V24" s="178" t="e">
        <f t="shared" si="3"/>
        <v>#REF!</v>
      </c>
      <c r="W24" s="178" t="e">
        <f t="shared" si="3"/>
        <v>#REF!</v>
      </c>
      <c r="X24" s="178" t="e">
        <f t="shared" si="3"/>
        <v>#REF!</v>
      </c>
      <c r="Y24" s="178" t="e">
        <f t="shared" si="3"/>
        <v>#REF!</v>
      </c>
      <c r="Z24" s="178" t="e">
        <f t="shared" si="3"/>
        <v>#REF!</v>
      </c>
      <c r="AA24" s="178" t="e">
        <f t="shared" si="3"/>
        <v>#REF!</v>
      </c>
      <c r="AB24" s="178" t="e">
        <f t="shared" si="3"/>
        <v>#REF!</v>
      </c>
      <c r="AC24" s="178" t="e">
        <f t="shared" ref="AC24:AI24" si="4">AC4</f>
        <v>#REF!</v>
      </c>
      <c r="AD24" s="178" t="e">
        <f t="shared" si="4"/>
        <v>#REF!</v>
      </c>
      <c r="AE24" s="178" t="e">
        <f t="shared" si="4"/>
        <v>#REF!</v>
      </c>
      <c r="AF24" s="178" t="e">
        <f t="shared" si="4"/>
        <v>#REF!</v>
      </c>
      <c r="AG24" s="178" t="e">
        <f t="shared" si="4"/>
        <v>#REF!</v>
      </c>
      <c r="AH24" s="178" t="e">
        <f t="shared" si="4"/>
        <v>#REF!</v>
      </c>
      <c r="AI24" s="178" t="e">
        <f t="shared" si="4"/>
        <v>#REF!</v>
      </c>
      <c r="AJ24" s="178" t="e">
        <f t="shared" ref="AJ24:AK24" si="5">AJ4</f>
        <v>#REF!</v>
      </c>
      <c r="AK24" s="178" t="e">
        <f t="shared" si="5"/>
        <v>#REF!</v>
      </c>
    </row>
    <row r="25" spans="1:37" s="70" customFormat="1" ht="22.5" customHeight="1" x14ac:dyDescent="0.2">
      <c r="A25" s="67" t="s">
        <v>124</v>
      </c>
      <c r="B25" s="178" t="e">
        <f t="shared" ref="B25" si="6">B5</f>
        <v>#REF!</v>
      </c>
      <c r="C25" s="178" t="e">
        <f t="shared" ref="C25:S25" si="7">C5</f>
        <v>#REF!</v>
      </c>
      <c r="D25" s="178" t="e">
        <f t="shared" si="7"/>
        <v>#REF!</v>
      </c>
      <c r="E25" s="178" t="e">
        <f t="shared" si="7"/>
        <v>#REF!</v>
      </c>
      <c r="F25" s="178" t="e">
        <f t="shared" si="7"/>
        <v>#REF!</v>
      </c>
      <c r="G25" s="178" t="e">
        <f t="shared" si="7"/>
        <v>#REF!</v>
      </c>
      <c r="H25" s="178" t="e">
        <f t="shared" si="7"/>
        <v>#REF!</v>
      </c>
      <c r="I25" s="178" t="e">
        <f t="shared" si="7"/>
        <v>#REF!</v>
      </c>
      <c r="J25" s="178" t="e">
        <f t="shared" si="7"/>
        <v>#REF!</v>
      </c>
      <c r="K25" s="178" t="e">
        <f t="shared" si="7"/>
        <v>#REF!</v>
      </c>
      <c r="L25" s="178" t="e">
        <f t="shared" si="7"/>
        <v>#REF!</v>
      </c>
      <c r="M25" s="178" t="e">
        <f t="shared" si="7"/>
        <v>#REF!</v>
      </c>
      <c r="N25" s="178" t="e">
        <f t="shared" ref="N25" si="8">N5</f>
        <v>#REF!</v>
      </c>
      <c r="O25" s="178" t="e">
        <f t="shared" si="7"/>
        <v>#REF!</v>
      </c>
      <c r="P25" s="178" t="e">
        <f t="shared" si="7"/>
        <v>#REF!</v>
      </c>
      <c r="Q25" s="178" t="e">
        <f t="shared" si="7"/>
        <v>#REF!</v>
      </c>
      <c r="R25" s="178" t="e">
        <f t="shared" si="7"/>
        <v>#REF!</v>
      </c>
      <c r="S25" s="178" t="e">
        <f t="shared" si="7"/>
        <v>#REF!</v>
      </c>
      <c r="T25" s="178" t="e">
        <f t="shared" ref="T25:AB25" si="9">T5</f>
        <v>#REF!</v>
      </c>
      <c r="U25" s="178" t="e">
        <f t="shared" si="9"/>
        <v>#REF!</v>
      </c>
      <c r="V25" s="178" t="e">
        <f t="shared" si="9"/>
        <v>#REF!</v>
      </c>
      <c r="W25" s="178" t="e">
        <f t="shared" si="9"/>
        <v>#REF!</v>
      </c>
      <c r="X25" s="178" t="e">
        <f t="shared" si="9"/>
        <v>#REF!</v>
      </c>
      <c r="Y25" s="178" t="e">
        <f t="shared" si="9"/>
        <v>#REF!</v>
      </c>
      <c r="Z25" s="178" t="e">
        <f t="shared" si="9"/>
        <v>#REF!</v>
      </c>
      <c r="AA25" s="178" t="e">
        <f t="shared" si="9"/>
        <v>#REF!</v>
      </c>
      <c r="AB25" s="178" t="e">
        <f t="shared" si="9"/>
        <v>#REF!</v>
      </c>
      <c r="AC25" s="178" t="e">
        <f t="shared" ref="AC25:AI25" si="10">AC5</f>
        <v>#REF!</v>
      </c>
      <c r="AD25" s="178" t="e">
        <f t="shared" si="10"/>
        <v>#REF!</v>
      </c>
      <c r="AE25" s="178" t="e">
        <f t="shared" si="10"/>
        <v>#REF!</v>
      </c>
      <c r="AF25" s="178" t="e">
        <f t="shared" si="10"/>
        <v>#REF!</v>
      </c>
      <c r="AG25" s="178" t="e">
        <f t="shared" si="10"/>
        <v>#REF!</v>
      </c>
      <c r="AH25" s="178" t="e">
        <f t="shared" si="10"/>
        <v>#REF!</v>
      </c>
      <c r="AI25" s="178" t="e">
        <f t="shared" si="10"/>
        <v>#REF!</v>
      </c>
      <c r="AJ25" s="178" t="e">
        <f t="shared" ref="AJ25:AK25" si="11">AJ5</f>
        <v>#REF!</v>
      </c>
      <c r="AK25" s="178" t="e">
        <f t="shared" si="11"/>
        <v>#REF!</v>
      </c>
    </row>
    <row r="26" spans="1:37" s="85" customFormat="1" ht="10.35" customHeight="1" x14ac:dyDescent="0.2">
      <c r="A26" s="86" t="s">
        <v>135</v>
      </c>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row>
    <row r="27" spans="1:37" s="85" customFormat="1" ht="10.35" customHeight="1" x14ac:dyDescent="0.2">
      <c r="A27" s="87">
        <v>1</v>
      </c>
      <c r="B27" s="88" t="e">
        <f t="shared" ref="B27" si="12">ROUND(B7*0.8,)</f>
        <v>#REF!</v>
      </c>
      <c r="C27" s="88" t="e">
        <f t="shared" ref="C27:S27" si="13">ROUND(C7*0.8,)</f>
        <v>#REF!</v>
      </c>
      <c r="D27" s="88" t="e">
        <f t="shared" si="13"/>
        <v>#REF!</v>
      </c>
      <c r="E27" s="88" t="e">
        <f t="shared" si="13"/>
        <v>#REF!</v>
      </c>
      <c r="F27" s="88" t="e">
        <f t="shared" si="13"/>
        <v>#REF!</v>
      </c>
      <c r="G27" s="88" t="e">
        <f t="shared" si="13"/>
        <v>#REF!</v>
      </c>
      <c r="H27" s="88" t="e">
        <f t="shared" si="13"/>
        <v>#REF!</v>
      </c>
      <c r="I27" s="88" t="e">
        <f t="shared" si="13"/>
        <v>#REF!</v>
      </c>
      <c r="J27" s="88" t="e">
        <f t="shared" si="13"/>
        <v>#REF!</v>
      </c>
      <c r="K27" s="88" t="e">
        <f t="shared" si="13"/>
        <v>#REF!</v>
      </c>
      <c r="L27" s="88" t="e">
        <f t="shared" si="13"/>
        <v>#REF!</v>
      </c>
      <c r="M27" s="88" t="e">
        <f t="shared" si="13"/>
        <v>#REF!</v>
      </c>
      <c r="N27" s="88" t="e">
        <f t="shared" ref="N27" si="14">ROUND(N7*0.8,)</f>
        <v>#REF!</v>
      </c>
      <c r="O27" s="88" t="e">
        <f t="shared" si="13"/>
        <v>#REF!</v>
      </c>
      <c r="P27" s="88" t="e">
        <f t="shared" si="13"/>
        <v>#REF!</v>
      </c>
      <c r="Q27" s="88" t="e">
        <f t="shared" si="13"/>
        <v>#REF!</v>
      </c>
      <c r="R27" s="88" t="e">
        <f t="shared" si="13"/>
        <v>#REF!</v>
      </c>
      <c r="S27" s="88" t="e">
        <f t="shared" si="13"/>
        <v>#REF!</v>
      </c>
      <c r="T27" s="88" t="e">
        <f t="shared" ref="T27:AB27" si="15">ROUND(T7*0.8,)</f>
        <v>#REF!</v>
      </c>
      <c r="U27" s="88" t="e">
        <f t="shared" si="15"/>
        <v>#REF!</v>
      </c>
      <c r="V27" s="88" t="e">
        <f t="shared" si="15"/>
        <v>#REF!</v>
      </c>
      <c r="W27" s="88" t="e">
        <f t="shared" si="15"/>
        <v>#REF!</v>
      </c>
      <c r="X27" s="88" t="e">
        <f t="shared" si="15"/>
        <v>#REF!</v>
      </c>
      <c r="Y27" s="88" t="e">
        <f t="shared" si="15"/>
        <v>#REF!</v>
      </c>
      <c r="Z27" s="88" t="e">
        <f t="shared" si="15"/>
        <v>#REF!</v>
      </c>
      <c r="AA27" s="88" t="e">
        <f t="shared" si="15"/>
        <v>#REF!</v>
      </c>
      <c r="AB27" s="88" t="e">
        <f t="shared" si="15"/>
        <v>#REF!</v>
      </c>
      <c r="AC27" s="88" t="e">
        <f t="shared" ref="AC27:AI27" si="16">ROUND(AC7*0.8,)</f>
        <v>#REF!</v>
      </c>
      <c r="AD27" s="88" t="e">
        <f t="shared" si="16"/>
        <v>#REF!</v>
      </c>
      <c r="AE27" s="88" t="e">
        <f t="shared" si="16"/>
        <v>#REF!</v>
      </c>
      <c r="AF27" s="88" t="e">
        <f t="shared" si="16"/>
        <v>#REF!</v>
      </c>
      <c r="AG27" s="88" t="e">
        <f t="shared" si="16"/>
        <v>#REF!</v>
      </c>
      <c r="AH27" s="88" t="e">
        <f t="shared" si="16"/>
        <v>#REF!</v>
      </c>
      <c r="AI27" s="88" t="e">
        <f t="shared" si="16"/>
        <v>#REF!</v>
      </c>
      <c r="AJ27" s="88" t="e">
        <f t="shared" ref="AJ27:AK27" si="17">ROUND(AJ7*0.8,)</f>
        <v>#REF!</v>
      </c>
      <c r="AK27" s="88" t="e">
        <f t="shared" si="17"/>
        <v>#REF!</v>
      </c>
    </row>
    <row r="28" spans="1:37" s="85" customFormat="1" ht="10.35" customHeight="1" x14ac:dyDescent="0.2">
      <c r="A28" s="87">
        <v>2</v>
      </c>
      <c r="B28" s="88" t="e">
        <f t="shared" ref="B28" si="18">ROUND(B8*0.8,)</f>
        <v>#REF!</v>
      </c>
      <c r="C28" s="88" t="e">
        <f t="shared" ref="C28:S28" si="19">ROUND(C8*0.8,)</f>
        <v>#REF!</v>
      </c>
      <c r="D28" s="88" t="e">
        <f t="shared" si="19"/>
        <v>#REF!</v>
      </c>
      <c r="E28" s="88" t="e">
        <f t="shared" si="19"/>
        <v>#REF!</v>
      </c>
      <c r="F28" s="88" t="e">
        <f t="shared" si="19"/>
        <v>#REF!</v>
      </c>
      <c r="G28" s="88" t="e">
        <f t="shared" si="19"/>
        <v>#REF!</v>
      </c>
      <c r="H28" s="88" t="e">
        <f t="shared" si="19"/>
        <v>#REF!</v>
      </c>
      <c r="I28" s="88" t="e">
        <f t="shared" si="19"/>
        <v>#REF!</v>
      </c>
      <c r="J28" s="88" t="e">
        <f t="shared" si="19"/>
        <v>#REF!</v>
      </c>
      <c r="K28" s="88" t="e">
        <f t="shared" si="19"/>
        <v>#REF!</v>
      </c>
      <c r="L28" s="88" t="e">
        <f t="shared" si="19"/>
        <v>#REF!</v>
      </c>
      <c r="M28" s="88" t="e">
        <f t="shared" si="19"/>
        <v>#REF!</v>
      </c>
      <c r="N28" s="88" t="e">
        <f t="shared" ref="N28" si="20">ROUND(N8*0.8,)</f>
        <v>#REF!</v>
      </c>
      <c r="O28" s="88" t="e">
        <f t="shared" si="19"/>
        <v>#REF!</v>
      </c>
      <c r="P28" s="88" t="e">
        <f t="shared" si="19"/>
        <v>#REF!</v>
      </c>
      <c r="Q28" s="88" t="e">
        <f t="shared" si="19"/>
        <v>#REF!</v>
      </c>
      <c r="R28" s="88" t="e">
        <f t="shared" si="19"/>
        <v>#REF!</v>
      </c>
      <c r="S28" s="88" t="e">
        <f t="shared" si="19"/>
        <v>#REF!</v>
      </c>
      <c r="T28" s="88" t="e">
        <f t="shared" ref="T28:AB28" si="21">ROUND(T8*0.8,)</f>
        <v>#REF!</v>
      </c>
      <c r="U28" s="88" t="e">
        <f t="shared" si="21"/>
        <v>#REF!</v>
      </c>
      <c r="V28" s="88" t="e">
        <f t="shared" si="21"/>
        <v>#REF!</v>
      </c>
      <c r="W28" s="88" t="e">
        <f t="shared" si="21"/>
        <v>#REF!</v>
      </c>
      <c r="X28" s="88" t="e">
        <f t="shared" si="21"/>
        <v>#REF!</v>
      </c>
      <c r="Y28" s="88" t="e">
        <f t="shared" si="21"/>
        <v>#REF!</v>
      </c>
      <c r="Z28" s="88" t="e">
        <f t="shared" si="21"/>
        <v>#REF!</v>
      </c>
      <c r="AA28" s="88" t="e">
        <f t="shared" si="21"/>
        <v>#REF!</v>
      </c>
      <c r="AB28" s="88" t="e">
        <f t="shared" si="21"/>
        <v>#REF!</v>
      </c>
      <c r="AC28" s="88" t="e">
        <f t="shared" ref="AC28:AI28" si="22">ROUND(AC8*0.8,)</f>
        <v>#REF!</v>
      </c>
      <c r="AD28" s="88" t="e">
        <f t="shared" si="22"/>
        <v>#REF!</v>
      </c>
      <c r="AE28" s="88" t="e">
        <f t="shared" si="22"/>
        <v>#REF!</v>
      </c>
      <c r="AF28" s="88" t="e">
        <f t="shared" si="22"/>
        <v>#REF!</v>
      </c>
      <c r="AG28" s="88" t="e">
        <f t="shared" si="22"/>
        <v>#REF!</v>
      </c>
      <c r="AH28" s="88" t="e">
        <f t="shared" si="22"/>
        <v>#REF!</v>
      </c>
      <c r="AI28" s="88" t="e">
        <f t="shared" si="22"/>
        <v>#REF!</v>
      </c>
      <c r="AJ28" s="88" t="e">
        <f t="shared" ref="AJ28:AK28" si="23">ROUND(AJ8*0.8,)</f>
        <v>#REF!</v>
      </c>
      <c r="AK28" s="88" t="e">
        <f t="shared" si="23"/>
        <v>#REF!</v>
      </c>
    </row>
    <row r="29" spans="1:37" s="85" customFormat="1" ht="10.35" customHeight="1" x14ac:dyDescent="0.2">
      <c r="A29" s="95" t="s">
        <v>143</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row>
    <row r="30" spans="1:37" s="85" customFormat="1" ht="10.35" customHeight="1" x14ac:dyDescent="0.2">
      <c r="A30" s="87">
        <v>1</v>
      </c>
      <c r="B30" s="88" t="e">
        <f t="shared" ref="B30" si="24">ROUND(B10*0.8,)</f>
        <v>#REF!</v>
      </c>
      <c r="C30" s="88" t="e">
        <f t="shared" ref="C30:S30" si="25">ROUND(C10*0.8,)</f>
        <v>#REF!</v>
      </c>
      <c r="D30" s="88" t="e">
        <f t="shared" si="25"/>
        <v>#REF!</v>
      </c>
      <c r="E30" s="88" t="e">
        <f t="shared" si="25"/>
        <v>#REF!</v>
      </c>
      <c r="F30" s="88" t="e">
        <f t="shared" si="25"/>
        <v>#REF!</v>
      </c>
      <c r="G30" s="88" t="e">
        <f t="shared" si="25"/>
        <v>#REF!</v>
      </c>
      <c r="H30" s="88" t="e">
        <f t="shared" si="25"/>
        <v>#REF!</v>
      </c>
      <c r="I30" s="88" t="e">
        <f t="shared" si="25"/>
        <v>#REF!</v>
      </c>
      <c r="J30" s="88" t="e">
        <f t="shared" si="25"/>
        <v>#REF!</v>
      </c>
      <c r="K30" s="88" t="e">
        <f t="shared" si="25"/>
        <v>#REF!</v>
      </c>
      <c r="L30" s="88" t="e">
        <f t="shared" si="25"/>
        <v>#REF!</v>
      </c>
      <c r="M30" s="88" t="e">
        <f t="shared" si="25"/>
        <v>#REF!</v>
      </c>
      <c r="N30" s="88" t="e">
        <f t="shared" ref="N30" si="26">ROUND(N10*0.8,)</f>
        <v>#REF!</v>
      </c>
      <c r="O30" s="88" t="e">
        <f t="shared" si="25"/>
        <v>#REF!</v>
      </c>
      <c r="P30" s="88" t="e">
        <f t="shared" si="25"/>
        <v>#REF!</v>
      </c>
      <c r="Q30" s="88" t="e">
        <f t="shared" si="25"/>
        <v>#REF!</v>
      </c>
      <c r="R30" s="88" t="e">
        <f t="shared" si="25"/>
        <v>#REF!</v>
      </c>
      <c r="S30" s="88" t="e">
        <f t="shared" si="25"/>
        <v>#REF!</v>
      </c>
      <c r="T30" s="88" t="e">
        <f t="shared" ref="T30:AB30" si="27">ROUND(T10*0.8,)</f>
        <v>#REF!</v>
      </c>
      <c r="U30" s="88" t="e">
        <f t="shared" si="27"/>
        <v>#REF!</v>
      </c>
      <c r="V30" s="88" t="e">
        <f t="shared" si="27"/>
        <v>#REF!</v>
      </c>
      <c r="W30" s="88" t="e">
        <f t="shared" si="27"/>
        <v>#REF!</v>
      </c>
      <c r="X30" s="88" t="e">
        <f t="shared" si="27"/>
        <v>#REF!</v>
      </c>
      <c r="Y30" s="88" t="e">
        <f t="shared" si="27"/>
        <v>#REF!</v>
      </c>
      <c r="Z30" s="88" t="e">
        <f t="shared" si="27"/>
        <v>#REF!</v>
      </c>
      <c r="AA30" s="88" t="e">
        <f t="shared" si="27"/>
        <v>#REF!</v>
      </c>
      <c r="AB30" s="88" t="e">
        <f t="shared" si="27"/>
        <v>#REF!</v>
      </c>
      <c r="AC30" s="88" t="e">
        <f t="shared" ref="AC30:AI30" si="28">ROUND(AC10*0.8,)</f>
        <v>#REF!</v>
      </c>
      <c r="AD30" s="88" t="e">
        <f t="shared" si="28"/>
        <v>#REF!</v>
      </c>
      <c r="AE30" s="88" t="e">
        <f t="shared" si="28"/>
        <v>#REF!</v>
      </c>
      <c r="AF30" s="88" t="e">
        <f t="shared" si="28"/>
        <v>#REF!</v>
      </c>
      <c r="AG30" s="88" t="e">
        <f t="shared" si="28"/>
        <v>#REF!</v>
      </c>
      <c r="AH30" s="88" t="e">
        <f t="shared" si="28"/>
        <v>#REF!</v>
      </c>
      <c r="AI30" s="88" t="e">
        <f t="shared" si="28"/>
        <v>#REF!</v>
      </c>
      <c r="AJ30" s="88" t="e">
        <f t="shared" ref="AJ30:AK30" si="29">ROUND(AJ10*0.8,)</f>
        <v>#REF!</v>
      </c>
      <c r="AK30" s="88" t="e">
        <f t="shared" si="29"/>
        <v>#REF!</v>
      </c>
    </row>
    <row r="31" spans="1:37" s="85" customFormat="1" ht="10.35" customHeight="1" x14ac:dyDescent="0.2">
      <c r="A31" s="87">
        <v>2</v>
      </c>
      <c r="B31" s="88" t="e">
        <f t="shared" ref="B31" si="30">ROUND(B11*0.8,)</f>
        <v>#REF!</v>
      </c>
      <c r="C31" s="88" t="e">
        <f t="shared" ref="C31:S31" si="31">ROUND(C11*0.8,)</f>
        <v>#REF!</v>
      </c>
      <c r="D31" s="88" t="e">
        <f t="shared" si="31"/>
        <v>#REF!</v>
      </c>
      <c r="E31" s="88" t="e">
        <f t="shared" si="31"/>
        <v>#REF!</v>
      </c>
      <c r="F31" s="88" t="e">
        <f t="shared" si="31"/>
        <v>#REF!</v>
      </c>
      <c r="G31" s="88" t="e">
        <f t="shared" si="31"/>
        <v>#REF!</v>
      </c>
      <c r="H31" s="88" t="e">
        <f t="shared" si="31"/>
        <v>#REF!</v>
      </c>
      <c r="I31" s="88" t="e">
        <f t="shared" si="31"/>
        <v>#REF!</v>
      </c>
      <c r="J31" s="88" t="e">
        <f t="shared" si="31"/>
        <v>#REF!</v>
      </c>
      <c r="K31" s="88" t="e">
        <f t="shared" si="31"/>
        <v>#REF!</v>
      </c>
      <c r="L31" s="88" t="e">
        <f t="shared" si="31"/>
        <v>#REF!</v>
      </c>
      <c r="M31" s="88" t="e">
        <f t="shared" si="31"/>
        <v>#REF!</v>
      </c>
      <c r="N31" s="88" t="e">
        <f t="shared" ref="N31" si="32">ROUND(N11*0.8,)</f>
        <v>#REF!</v>
      </c>
      <c r="O31" s="88" t="e">
        <f t="shared" si="31"/>
        <v>#REF!</v>
      </c>
      <c r="P31" s="88" t="e">
        <f t="shared" si="31"/>
        <v>#REF!</v>
      </c>
      <c r="Q31" s="88" t="e">
        <f t="shared" si="31"/>
        <v>#REF!</v>
      </c>
      <c r="R31" s="88" t="e">
        <f t="shared" si="31"/>
        <v>#REF!</v>
      </c>
      <c r="S31" s="88" t="e">
        <f t="shared" si="31"/>
        <v>#REF!</v>
      </c>
      <c r="T31" s="88" t="e">
        <f t="shared" ref="T31:AB31" si="33">ROUND(T11*0.8,)</f>
        <v>#REF!</v>
      </c>
      <c r="U31" s="88" t="e">
        <f t="shared" si="33"/>
        <v>#REF!</v>
      </c>
      <c r="V31" s="88" t="e">
        <f t="shared" si="33"/>
        <v>#REF!</v>
      </c>
      <c r="W31" s="88" t="e">
        <f t="shared" si="33"/>
        <v>#REF!</v>
      </c>
      <c r="X31" s="88" t="e">
        <f t="shared" si="33"/>
        <v>#REF!</v>
      </c>
      <c r="Y31" s="88" t="e">
        <f t="shared" si="33"/>
        <v>#REF!</v>
      </c>
      <c r="Z31" s="88" t="e">
        <f t="shared" si="33"/>
        <v>#REF!</v>
      </c>
      <c r="AA31" s="88" t="e">
        <f t="shared" si="33"/>
        <v>#REF!</v>
      </c>
      <c r="AB31" s="88" t="e">
        <f t="shared" si="33"/>
        <v>#REF!</v>
      </c>
      <c r="AC31" s="88" t="e">
        <f t="shared" ref="AC31:AI31" si="34">ROUND(AC11*0.8,)</f>
        <v>#REF!</v>
      </c>
      <c r="AD31" s="88" t="e">
        <f t="shared" si="34"/>
        <v>#REF!</v>
      </c>
      <c r="AE31" s="88" t="e">
        <f t="shared" si="34"/>
        <v>#REF!</v>
      </c>
      <c r="AF31" s="88" t="e">
        <f t="shared" si="34"/>
        <v>#REF!</v>
      </c>
      <c r="AG31" s="88" t="e">
        <f t="shared" si="34"/>
        <v>#REF!</v>
      </c>
      <c r="AH31" s="88" t="e">
        <f t="shared" si="34"/>
        <v>#REF!</v>
      </c>
      <c r="AI31" s="88" t="e">
        <f t="shared" si="34"/>
        <v>#REF!</v>
      </c>
      <c r="AJ31" s="88" t="e">
        <f t="shared" ref="AJ31:AK31" si="35">ROUND(AJ11*0.8,)</f>
        <v>#REF!</v>
      </c>
      <c r="AK31" s="88" t="e">
        <f t="shared" si="35"/>
        <v>#REF!</v>
      </c>
    </row>
    <row r="32" spans="1:37" s="85" customFormat="1" ht="10.35" customHeight="1" x14ac:dyDescent="0.2">
      <c r="A32" s="86" t="s">
        <v>134</v>
      </c>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row>
    <row r="33" spans="1:37" s="85" customFormat="1" ht="10.35" customHeight="1" x14ac:dyDescent="0.2">
      <c r="A33" s="88">
        <v>1</v>
      </c>
      <c r="B33" s="88" t="e">
        <f t="shared" ref="B33" si="36">ROUND(B13*0.8,)</f>
        <v>#REF!</v>
      </c>
      <c r="C33" s="88" t="e">
        <f t="shared" ref="C33:S33" si="37">ROUND(C13*0.8,)</f>
        <v>#REF!</v>
      </c>
      <c r="D33" s="88" t="e">
        <f t="shared" si="37"/>
        <v>#REF!</v>
      </c>
      <c r="E33" s="88" t="e">
        <f t="shared" si="37"/>
        <v>#REF!</v>
      </c>
      <c r="F33" s="88" t="e">
        <f t="shared" si="37"/>
        <v>#REF!</v>
      </c>
      <c r="G33" s="88" t="e">
        <f t="shared" si="37"/>
        <v>#REF!</v>
      </c>
      <c r="H33" s="88" t="e">
        <f t="shared" si="37"/>
        <v>#REF!</v>
      </c>
      <c r="I33" s="88" t="e">
        <f t="shared" si="37"/>
        <v>#REF!</v>
      </c>
      <c r="J33" s="88" t="e">
        <f t="shared" si="37"/>
        <v>#REF!</v>
      </c>
      <c r="K33" s="88" t="e">
        <f t="shared" si="37"/>
        <v>#REF!</v>
      </c>
      <c r="L33" s="88" t="e">
        <f t="shared" si="37"/>
        <v>#REF!</v>
      </c>
      <c r="M33" s="88" t="e">
        <f t="shared" si="37"/>
        <v>#REF!</v>
      </c>
      <c r="N33" s="88" t="e">
        <f t="shared" ref="N33" si="38">ROUND(N13*0.8,)</f>
        <v>#REF!</v>
      </c>
      <c r="O33" s="88" t="e">
        <f t="shared" si="37"/>
        <v>#REF!</v>
      </c>
      <c r="P33" s="88" t="e">
        <f t="shared" si="37"/>
        <v>#REF!</v>
      </c>
      <c r="Q33" s="88" t="e">
        <f t="shared" si="37"/>
        <v>#REF!</v>
      </c>
      <c r="R33" s="88" t="e">
        <f t="shared" si="37"/>
        <v>#REF!</v>
      </c>
      <c r="S33" s="88" t="e">
        <f t="shared" si="37"/>
        <v>#REF!</v>
      </c>
      <c r="T33" s="88" t="e">
        <f t="shared" ref="T33:AB33" si="39">ROUND(T13*0.8,)</f>
        <v>#REF!</v>
      </c>
      <c r="U33" s="88" t="e">
        <f t="shared" si="39"/>
        <v>#REF!</v>
      </c>
      <c r="V33" s="88" t="e">
        <f t="shared" si="39"/>
        <v>#REF!</v>
      </c>
      <c r="W33" s="88" t="e">
        <f t="shared" si="39"/>
        <v>#REF!</v>
      </c>
      <c r="X33" s="88" t="e">
        <f t="shared" si="39"/>
        <v>#REF!</v>
      </c>
      <c r="Y33" s="88" t="e">
        <f t="shared" si="39"/>
        <v>#REF!</v>
      </c>
      <c r="Z33" s="88" t="e">
        <f t="shared" si="39"/>
        <v>#REF!</v>
      </c>
      <c r="AA33" s="88" t="e">
        <f t="shared" si="39"/>
        <v>#REF!</v>
      </c>
      <c r="AB33" s="88" t="e">
        <f t="shared" si="39"/>
        <v>#REF!</v>
      </c>
      <c r="AC33" s="88" t="e">
        <f t="shared" ref="AC33:AI33" si="40">ROUND(AC13*0.8,)</f>
        <v>#REF!</v>
      </c>
      <c r="AD33" s="88" t="e">
        <f t="shared" si="40"/>
        <v>#REF!</v>
      </c>
      <c r="AE33" s="88" t="e">
        <f t="shared" si="40"/>
        <v>#REF!</v>
      </c>
      <c r="AF33" s="88" t="e">
        <f t="shared" si="40"/>
        <v>#REF!</v>
      </c>
      <c r="AG33" s="88" t="e">
        <f t="shared" si="40"/>
        <v>#REF!</v>
      </c>
      <c r="AH33" s="88" t="e">
        <f t="shared" si="40"/>
        <v>#REF!</v>
      </c>
      <c r="AI33" s="88" t="e">
        <f t="shared" si="40"/>
        <v>#REF!</v>
      </c>
      <c r="AJ33" s="88" t="e">
        <f t="shared" ref="AJ33:AK33" si="41">ROUND(AJ13*0.8,)</f>
        <v>#REF!</v>
      </c>
      <c r="AK33" s="88" t="e">
        <f t="shared" si="41"/>
        <v>#REF!</v>
      </c>
    </row>
    <row r="34" spans="1:37" s="85" customFormat="1" ht="10.35" customHeight="1" x14ac:dyDescent="0.2">
      <c r="A34" s="88">
        <v>2</v>
      </c>
      <c r="B34" s="88" t="e">
        <f t="shared" ref="B34" si="42">ROUND(B14*0.8,)</f>
        <v>#REF!</v>
      </c>
      <c r="C34" s="88" t="e">
        <f t="shared" ref="C34:S34" si="43">ROUND(C14*0.8,)</f>
        <v>#REF!</v>
      </c>
      <c r="D34" s="88" t="e">
        <f t="shared" si="43"/>
        <v>#REF!</v>
      </c>
      <c r="E34" s="88" t="e">
        <f t="shared" si="43"/>
        <v>#REF!</v>
      </c>
      <c r="F34" s="88" t="e">
        <f t="shared" si="43"/>
        <v>#REF!</v>
      </c>
      <c r="G34" s="88" t="e">
        <f t="shared" si="43"/>
        <v>#REF!</v>
      </c>
      <c r="H34" s="88" t="e">
        <f t="shared" si="43"/>
        <v>#REF!</v>
      </c>
      <c r="I34" s="88" t="e">
        <f t="shared" si="43"/>
        <v>#REF!</v>
      </c>
      <c r="J34" s="88" t="e">
        <f t="shared" si="43"/>
        <v>#REF!</v>
      </c>
      <c r="K34" s="88" t="e">
        <f t="shared" si="43"/>
        <v>#REF!</v>
      </c>
      <c r="L34" s="88" t="e">
        <f t="shared" si="43"/>
        <v>#REF!</v>
      </c>
      <c r="M34" s="88" t="e">
        <f t="shared" si="43"/>
        <v>#REF!</v>
      </c>
      <c r="N34" s="88" t="e">
        <f t="shared" ref="N34" si="44">ROUND(N14*0.8,)</f>
        <v>#REF!</v>
      </c>
      <c r="O34" s="88" t="e">
        <f t="shared" si="43"/>
        <v>#REF!</v>
      </c>
      <c r="P34" s="88" t="e">
        <f t="shared" si="43"/>
        <v>#REF!</v>
      </c>
      <c r="Q34" s="88" t="e">
        <f t="shared" si="43"/>
        <v>#REF!</v>
      </c>
      <c r="R34" s="88" t="e">
        <f t="shared" si="43"/>
        <v>#REF!</v>
      </c>
      <c r="S34" s="88" t="e">
        <f t="shared" si="43"/>
        <v>#REF!</v>
      </c>
      <c r="T34" s="88" t="e">
        <f t="shared" ref="T34:AB34" si="45">ROUND(T14*0.8,)</f>
        <v>#REF!</v>
      </c>
      <c r="U34" s="88" t="e">
        <f t="shared" si="45"/>
        <v>#REF!</v>
      </c>
      <c r="V34" s="88" t="e">
        <f t="shared" si="45"/>
        <v>#REF!</v>
      </c>
      <c r="W34" s="88" t="e">
        <f t="shared" si="45"/>
        <v>#REF!</v>
      </c>
      <c r="X34" s="88" t="e">
        <f t="shared" si="45"/>
        <v>#REF!</v>
      </c>
      <c r="Y34" s="88" t="e">
        <f t="shared" si="45"/>
        <v>#REF!</v>
      </c>
      <c r="Z34" s="88" t="e">
        <f t="shared" si="45"/>
        <v>#REF!</v>
      </c>
      <c r="AA34" s="88" t="e">
        <f t="shared" si="45"/>
        <v>#REF!</v>
      </c>
      <c r="AB34" s="88" t="e">
        <f t="shared" si="45"/>
        <v>#REF!</v>
      </c>
      <c r="AC34" s="88" t="e">
        <f t="shared" ref="AC34:AI34" si="46">ROUND(AC14*0.8,)</f>
        <v>#REF!</v>
      </c>
      <c r="AD34" s="88" t="e">
        <f t="shared" si="46"/>
        <v>#REF!</v>
      </c>
      <c r="AE34" s="88" t="e">
        <f t="shared" si="46"/>
        <v>#REF!</v>
      </c>
      <c r="AF34" s="88" t="e">
        <f t="shared" si="46"/>
        <v>#REF!</v>
      </c>
      <c r="AG34" s="88" t="e">
        <f t="shared" si="46"/>
        <v>#REF!</v>
      </c>
      <c r="AH34" s="88" t="e">
        <f t="shared" si="46"/>
        <v>#REF!</v>
      </c>
      <c r="AI34" s="88" t="e">
        <f t="shared" si="46"/>
        <v>#REF!</v>
      </c>
      <c r="AJ34" s="88" t="e">
        <f t="shared" ref="AJ34:AK34" si="47">ROUND(AJ14*0.8,)</f>
        <v>#REF!</v>
      </c>
      <c r="AK34" s="88" t="e">
        <f t="shared" si="47"/>
        <v>#REF!</v>
      </c>
    </row>
    <row r="35" spans="1:37" s="85" customFormat="1" ht="10.35" customHeight="1" x14ac:dyDescent="0.2">
      <c r="A35" s="86" t="s">
        <v>136</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row>
    <row r="36" spans="1:37" s="85" customFormat="1" ht="10.35" customHeight="1" x14ac:dyDescent="0.2">
      <c r="A36" s="88">
        <v>1</v>
      </c>
      <c r="B36" s="88" t="e">
        <f t="shared" ref="B36" si="48">ROUND(B16*0.8,)</f>
        <v>#REF!</v>
      </c>
      <c r="C36" s="88" t="e">
        <f t="shared" ref="C36:S36" si="49">ROUND(C16*0.8,)</f>
        <v>#REF!</v>
      </c>
      <c r="D36" s="88" t="e">
        <f t="shared" si="49"/>
        <v>#REF!</v>
      </c>
      <c r="E36" s="88" t="e">
        <f t="shared" si="49"/>
        <v>#REF!</v>
      </c>
      <c r="F36" s="88" t="e">
        <f t="shared" si="49"/>
        <v>#REF!</v>
      </c>
      <c r="G36" s="88" t="e">
        <f t="shared" si="49"/>
        <v>#REF!</v>
      </c>
      <c r="H36" s="88" t="e">
        <f t="shared" si="49"/>
        <v>#REF!</v>
      </c>
      <c r="I36" s="88" t="e">
        <f t="shared" si="49"/>
        <v>#REF!</v>
      </c>
      <c r="J36" s="88" t="e">
        <f t="shared" si="49"/>
        <v>#REF!</v>
      </c>
      <c r="K36" s="88" t="e">
        <f t="shared" si="49"/>
        <v>#REF!</v>
      </c>
      <c r="L36" s="88" t="e">
        <f t="shared" si="49"/>
        <v>#REF!</v>
      </c>
      <c r="M36" s="88" t="e">
        <f t="shared" si="49"/>
        <v>#REF!</v>
      </c>
      <c r="N36" s="88" t="e">
        <f t="shared" ref="N36" si="50">ROUND(N16*0.8,)</f>
        <v>#REF!</v>
      </c>
      <c r="O36" s="88" t="e">
        <f t="shared" si="49"/>
        <v>#REF!</v>
      </c>
      <c r="P36" s="88" t="e">
        <f t="shared" si="49"/>
        <v>#REF!</v>
      </c>
      <c r="Q36" s="88" t="e">
        <f t="shared" si="49"/>
        <v>#REF!</v>
      </c>
      <c r="R36" s="88" t="e">
        <f t="shared" si="49"/>
        <v>#REF!</v>
      </c>
      <c r="S36" s="88" t="e">
        <f t="shared" si="49"/>
        <v>#REF!</v>
      </c>
      <c r="T36" s="88" t="e">
        <f t="shared" ref="T36:AB36" si="51">ROUND(T16*0.8,)</f>
        <v>#REF!</v>
      </c>
      <c r="U36" s="88" t="e">
        <f t="shared" si="51"/>
        <v>#REF!</v>
      </c>
      <c r="V36" s="88" t="e">
        <f t="shared" si="51"/>
        <v>#REF!</v>
      </c>
      <c r="W36" s="88" t="e">
        <f t="shared" si="51"/>
        <v>#REF!</v>
      </c>
      <c r="X36" s="88" t="e">
        <f t="shared" si="51"/>
        <v>#REF!</v>
      </c>
      <c r="Y36" s="88" t="e">
        <f t="shared" si="51"/>
        <v>#REF!</v>
      </c>
      <c r="Z36" s="88" t="e">
        <f t="shared" si="51"/>
        <v>#REF!</v>
      </c>
      <c r="AA36" s="88" t="e">
        <f t="shared" si="51"/>
        <v>#REF!</v>
      </c>
      <c r="AB36" s="88" t="e">
        <f t="shared" si="51"/>
        <v>#REF!</v>
      </c>
      <c r="AC36" s="88" t="e">
        <f t="shared" ref="AC36:AI36" si="52">ROUND(AC16*0.8,)</f>
        <v>#REF!</v>
      </c>
      <c r="AD36" s="88" t="e">
        <f t="shared" si="52"/>
        <v>#REF!</v>
      </c>
      <c r="AE36" s="88" t="e">
        <f t="shared" si="52"/>
        <v>#REF!</v>
      </c>
      <c r="AF36" s="88" t="e">
        <f t="shared" si="52"/>
        <v>#REF!</v>
      </c>
      <c r="AG36" s="88" t="e">
        <f t="shared" si="52"/>
        <v>#REF!</v>
      </c>
      <c r="AH36" s="88" t="e">
        <f t="shared" si="52"/>
        <v>#REF!</v>
      </c>
      <c r="AI36" s="88" t="e">
        <f t="shared" si="52"/>
        <v>#REF!</v>
      </c>
      <c r="AJ36" s="88" t="e">
        <f t="shared" ref="AJ36:AK36" si="53">ROUND(AJ16*0.8,)</f>
        <v>#REF!</v>
      </c>
      <c r="AK36" s="88" t="e">
        <f t="shared" si="53"/>
        <v>#REF!</v>
      </c>
    </row>
    <row r="37" spans="1:37" s="85" customFormat="1" ht="10.35" customHeight="1" x14ac:dyDescent="0.2">
      <c r="A37" s="88">
        <v>2</v>
      </c>
      <c r="B37" s="88" t="e">
        <f t="shared" ref="B37" si="54">ROUND(B17*0.8,)</f>
        <v>#REF!</v>
      </c>
      <c r="C37" s="88" t="e">
        <f t="shared" ref="C37:S37" si="55">ROUND(C17*0.8,)</f>
        <v>#REF!</v>
      </c>
      <c r="D37" s="88" t="e">
        <f t="shared" si="55"/>
        <v>#REF!</v>
      </c>
      <c r="E37" s="88" t="e">
        <f t="shared" si="55"/>
        <v>#REF!</v>
      </c>
      <c r="F37" s="88" t="e">
        <f t="shared" si="55"/>
        <v>#REF!</v>
      </c>
      <c r="G37" s="88" t="e">
        <f t="shared" si="55"/>
        <v>#REF!</v>
      </c>
      <c r="H37" s="88" t="e">
        <f t="shared" si="55"/>
        <v>#REF!</v>
      </c>
      <c r="I37" s="88" t="e">
        <f t="shared" si="55"/>
        <v>#REF!</v>
      </c>
      <c r="J37" s="88" t="e">
        <f t="shared" si="55"/>
        <v>#REF!</v>
      </c>
      <c r="K37" s="88" t="e">
        <f t="shared" si="55"/>
        <v>#REF!</v>
      </c>
      <c r="L37" s="88" t="e">
        <f t="shared" si="55"/>
        <v>#REF!</v>
      </c>
      <c r="M37" s="88" t="e">
        <f t="shared" si="55"/>
        <v>#REF!</v>
      </c>
      <c r="N37" s="88" t="e">
        <f t="shared" ref="N37" si="56">ROUND(N17*0.8,)</f>
        <v>#REF!</v>
      </c>
      <c r="O37" s="88" t="e">
        <f t="shared" si="55"/>
        <v>#REF!</v>
      </c>
      <c r="P37" s="88" t="e">
        <f t="shared" si="55"/>
        <v>#REF!</v>
      </c>
      <c r="Q37" s="88" t="e">
        <f t="shared" si="55"/>
        <v>#REF!</v>
      </c>
      <c r="R37" s="88" t="e">
        <f t="shared" si="55"/>
        <v>#REF!</v>
      </c>
      <c r="S37" s="88" t="e">
        <f t="shared" si="55"/>
        <v>#REF!</v>
      </c>
      <c r="T37" s="88" t="e">
        <f t="shared" ref="T37:AB37" si="57">ROUND(T17*0.8,)</f>
        <v>#REF!</v>
      </c>
      <c r="U37" s="88" t="e">
        <f t="shared" si="57"/>
        <v>#REF!</v>
      </c>
      <c r="V37" s="88" t="e">
        <f t="shared" si="57"/>
        <v>#REF!</v>
      </c>
      <c r="W37" s="88" t="e">
        <f t="shared" si="57"/>
        <v>#REF!</v>
      </c>
      <c r="X37" s="88" t="e">
        <f t="shared" si="57"/>
        <v>#REF!</v>
      </c>
      <c r="Y37" s="88" t="e">
        <f t="shared" si="57"/>
        <v>#REF!</v>
      </c>
      <c r="Z37" s="88" t="e">
        <f t="shared" si="57"/>
        <v>#REF!</v>
      </c>
      <c r="AA37" s="88" t="e">
        <f t="shared" si="57"/>
        <v>#REF!</v>
      </c>
      <c r="AB37" s="88" t="e">
        <f t="shared" si="57"/>
        <v>#REF!</v>
      </c>
      <c r="AC37" s="88" t="e">
        <f t="shared" ref="AC37:AI37" si="58">ROUND(AC17*0.8,)</f>
        <v>#REF!</v>
      </c>
      <c r="AD37" s="88" t="e">
        <f t="shared" si="58"/>
        <v>#REF!</v>
      </c>
      <c r="AE37" s="88" t="e">
        <f t="shared" si="58"/>
        <v>#REF!</v>
      </c>
      <c r="AF37" s="88" t="e">
        <f t="shared" si="58"/>
        <v>#REF!</v>
      </c>
      <c r="AG37" s="88" t="e">
        <f t="shared" si="58"/>
        <v>#REF!</v>
      </c>
      <c r="AH37" s="88" t="e">
        <f t="shared" si="58"/>
        <v>#REF!</v>
      </c>
      <c r="AI37" s="88" t="e">
        <f t="shared" si="58"/>
        <v>#REF!</v>
      </c>
      <c r="AJ37" s="88" t="e">
        <f t="shared" ref="AJ37:AK37" si="59">ROUND(AJ17*0.8,)</f>
        <v>#REF!</v>
      </c>
      <c r="AK37" s="88" t="e">
        <f t="shared" si="59"/>
        <v>#REF!</v>
      </c>
    </row>
    <row r="38" spans="1:37" s="85" customFormat="1" ht="10.35" customHeight="1" x14ac:dyDescent="0.2">
      <c r="A38" s="86" t="s">
        <v>138</v>
      </c>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row>
    <row r="39" spans="1:37" s="85" customFormat="1" ht="10.35" customHeight="1" x14ac:dyDescent="0.2">
      <c r="A39" s="87" t="s">
        <v>78</v>
      </c>
      <c r="B39" s="88" t="e">
        <f t="shared" ref="B39" si="60">ROUND(B19*0.8,)</f>
        <v>#REF!</v>
      </c>
      <c r="C39" s="88" t="e">
        <f t="shared" ref="C39:S39" si="61">ROUND(C19*0.8,)</f>
        <v>#REF!</v>
      </c>
      <c r="D39" s="88" t="e">
        <f t="shared" si="61"/>
        <v>#REF!</v>
      </c>
      <c r="E39" s="88" t="e">
        <f t="shared" si="61"/>
        <v>#REF!</v>
      </c>
      <c r="F39" s="88" t="e">
        <f t="shared" si="61"/>
        <v>#REF!</v>
      </c>
      <c r="G39" s="88" t="e">
        <f t="shared" si="61"/>
        <v>#REF!</v>
      </c>
      <c r="H39" s="88" t="e">
        <f t="shared" si="61"/>
        <v>#REF!</v>
      </c>
      <c r="I39" s="88" t="e">
        <f t="shared" si="61"/>
        <v>#REF!</v>
      </c>
      <c r="J39" s="88" t="e">
        <f t="shared" si="61"/>
        <v>#REF!</v>
      </c>
      <c r="K39" s="88" t="e">
        <f t="shared" si="61"/>
        <v>#REF!</v>
      </c>
      <c r="L39" s="88" t="e">
        <f t="shared" si="61"/>
        <v>#REF!</v>
      </c>
      <c r="M39" s="88" t="e">
        <f t="shared" si="61"/>
        <v>#REF!</v>
      </c>
      <c r="N39" s="88" t="e">
        <f t="shared" ref="N39" si="62">ROUND(N19*0.8,)</f>
        <v>#REF!</v>
      </c>
      <c r="O39" s="88" t="e">
        <f t="shared" si="61"/>
        <v>#REF!</v>
      </c>
      <c r="P39" s="88" t="e">
        <f t="shared" si="61"/>
        <v>#REF!</v>
      </c>
      <c r="Q39" s="88" t="e">
        <f t="shared" si="61"/>
        <v>#REF!</v>
      </c>
      <c r="R39" s="88" t="e">
        <f t="shared" si="61"/>
        <v>#REF!</v>
      </c>
      <c r="S39" s="88" t="e">
        <f t="shared" si="61"/>
        <v>#REF!</v>
      </c>
      <c r="T39" s="88" t="e">
        <f t="shared" ref="T39:AB39" si="63">ROUND(T19*0.8,)</f>
        <v>#REF!</v>
      </c>
      <c r="U39" s="88" t="e">
        <f t="shared" si="63"/>
        <v>#REF!</v>
      </c>
      <c r="V39" s="88" t="e">
        <f t="shared" si="63"/>
        <v>#REF!</v>
      </c>
      <c r="W39" s="88" t="e">
        <f t="shared" si="63"/>
        <v>#REF!</v>
      </c>
      <c r="X39" s="88" t="e">
        <f t="shared" si="63"/>
        <v>#REF!</v>
      </c>
      <c r="Y39" s="88" t="e">
        <f t="shared" si="63"/>
        <v>#REF!</v>
      </c>
      <c r="Z39" s="88" t="e">
        <f t="shared" si="63"/>
        <v>#REF!</v>
      </c>
      <c r="AA39" s="88" t="e">
        <f t="shared" si="63"/>
        <v>#REF!</v>
      </c>
      <c r="AB39" s="88" t="e">
        <f t="shared" si="63"/>
        <v>#REF!</v>
      </c>
      <c r="AC39" s="88" t="e">
        <f t="shared" ref="AC39:AI39" si="64">ROUND(AC19*0.8,)</f>
        <v>#REF!</v>
      </c>
      <c r="AD39" s="88" t="e">
        <f t="shared" si="64"/>
        <v>#REF!</v>
      </c>
      <c r="AE39" s="88" t="e">
        <f t="shared" si="64"/>
        <v>#REF!</v>
      </c>
      <c r="AF39" s="88" t="e">
        <f t="shared" si="64"/>
        <v>#REF!</v>
      </c>
      <c r="AG39" s="88" t="e">
        <f t="shared" si="64"/>
        <v>#REF!</v>
      </c>
      <c r="AH39" s="88" t="e">
        <f t="shared" si="64"/>
        <v>#REF!</v>
      </c>
      <c r="AI39" s="88" t="e">
        <f t="shared" si="64"/>
        <v>#REF!</v>
      </c>
      <c r="AJ39" s="88" t="e">
        <f t="shared" ref="AJ39:AK39" si="65">ROUND(AJ19*0.8,)</f>
        <v>#REF!</v>
      </c>
      <c r="AK39" s="88" t="e">
        <f t="shared" si="65"/>
        <v>#REF!</v>
      </c>
    </row>
    <row r="40" spans="1:37" s="85" customFormat="1" ht="10.35" customHeight="1" x14ac:dyDescent="0.2">
      <c r="A40" s="86" t="s">
        <v>137</v>
      </c>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row>
    <row r="41" spans="1:37" s="85" customFormat="1" ht="9.6" customHeight="1" x14ac:dyDescent="0.2">
      <c r="A41" s="87" t="s">
        <v>67</v>
      </c>
      <c r="B41" s="88" t="e">
        <f t="shared" ref="B41" si="66">ROUND(B21*0.8,)</f>
        <v>#REF!</v>
      </c>
      <c r="C41" s="88" t="e">
        <f t="shared" ref="C41:S41" si="67">ROUND(C21*0.8,)</f>
        <v>#REF!</v>
      </c>
      <c r="D41" s="88" t="e">
        <f t="shared" si="67"/>
        <v>#REF!</v>
      </c>
      <c r="E41" s="88" t="e">
        <f t="shared" si="67"/>
        <v>#REF!</v>
      </c>
      <c r="F41" s="88" t="e">
        <f t="shared" si="67"/>
        <v>#REF!</v>
      </c>
      <c r="G41" s="88" t="e">
        <f t="shared" si="67"/>
        <v>#REF!</v>
      </c>
      <c r="H41" s="88" t="e">
        <f t="shared" si="67"/>
        <v>#REF!</v>
      </c>
      <c r="I41" s="88" t="e">
        <f t="shared" si="67"/>
        <v>#REF!</v>
      </c>
      <c r="J41" s="88" t="e">
        <f t="shared" si="67"/>
        <v>#REF!</v>
      </c>
      <c r="K41" s="88" t="e">
        <f t="shared" si="67"/>
        <v>#REF!</v>
      </c>
      <c r="L41" s="88" t="e">
        <f t="shared" si="67"/>
        <v>#REF!</v>
      </c>
      <c r="M41" s="88" t="e">
        <f t="shared" si="67"/>
        <v>#REF!</v>
      </c>
      <c r="N41" s="88" t="e">
        <f t="shared" ref="N41" si="68">ROUND(N21*0.8,)</f>
        <v>#REF!</v>
      </c>
      <c r="O41" s="88" t="e">
        <f t="shared" si="67"/>
        <v>#REF!</v>
      </c>
      <c r="P41" s="88" t="e">
        <f t="shared" si="67"/>
        <v>#REF!</v>
      </c>
      <c r="Q41" s="88" t="e">
        <f t="shared" si="67"/>
        <v>#REF!</v>
      </c>
      <c r="R41" s="88" t="e">
        <f t="shared" si="67"/>
        <v>#REF!</v>
      </c>
      <c r="S41" s="88" t="e">
        <f t="shared" si="67"/>
        <v>#REF!</v>
      </c>
      <c r="T41" s="88" t="e">
        <f t="shared" ref="T41:AB41" si="69">ROUND(T21*0.8,)</f>
        <v>#REF!</v>
      </c>
      <c r="U41" s="88" t="e">
        <f t="shared" si="69"/>
        <v>#REF!</v>
      </c>
      <c r="V41" s="88" t="e">
        <f t="shared" si="69"/>
        <v>#REF!</v>
      </c>
      <c r="W41" s="88" t="e">
        <f t="shared" si="69"/>
        <v>#REF!</v>
      </c>
      <c r="X41" s="88" t="e">
        <f t="shared" si="69"/>
        <v>#REF!</v>
      </c>
      <c r="Y41" s="88" t="e">
        <f t="shared" si="69"/>
        <v>#REF!</v>
      </c>
      <c r="Z41" s="88" t="e">
        <f t="shared" si="69"/>
        <v>#REF!</v>
      </c>
      <c r="AA41" s="88" t="e">
        <f t="shared" si="69"/>
        <v>#REF!</v>
      </c>
      <c r="AB41" s="88" t="e">
        <f t="shared" si="69"/>
        <v>#REF!</v>
      </c>
      <c r="AC41" s="88" t="e">
        <f t="shared" ref="AC41:AI41" si="70">ROUND(AC21*0.8,)</f>
        <v>#REF!</v>
      </c>
      <c r="AD41" s="88" t="e">
        <f t="shared" si="70"/>
        <v>#REF!</v>
      </c>
      <c r="AE41" s="88" t="e">
        <f t="shared" si="70"/>
        <v>#REF!</v>
      </c>
      <c r="AF41" s="88" t="e">
        <f t="shared" si="70"/>
        <v>#REF!</v>
      </c>
      <c r="AG41" s="88" t="e">
        <f t="shared" si="70"/>
        <v>#REF!</v>
      </c>
      <c r="AH41" s="88" t="e">
        <f t="shared" si="70"/>
        <v>#REF!</v>
      </c>
      <c r="AI41" s="88" t="e">
        <f t="shared" si="70"/>
        <v>#REF!</v>
      </c>
      <c r="AJ41" s="88" t="e">
        <f t="shared" ref="AJ41:AK41" si="71">ROUND(AJ21*0.8,)</f>
        <v>#REF!</v>
      </c>
      <c r="AK41" s="88" t="e">
        <f t="shared" si="71"/>
        <v>#REF!</v>
      </c>
    </row>
    <row r="42" spans="1:37" ht="9.6" customHeight="1" x14ac:dyDescent="0.2"/>
    <row r="43" spans="1:37" ht="9" hidden="1" customHeight="1" x14ac:dyDescent="0.2">
      <c r="A43" s="71"/>
    </row>
    <row r="44" spans="1:37" ht="10.7" customHeight="1" thickBot="1" x14ac:dyDescent="0.25">
      <c r="A44" s="71"/>
    </row>
    <row r="45" spans="1:37" x14ac:dyDescent="0.2">
      <c r="A45" s="148" t="s">
        <v>127</v>
      </c>
    </row>
    <row r="46" spans="1:37" ht="13.35" customHeight="1" x14ac:dyDescent="0.2">
      <c r="A46" s="81" t="s">
        <v>128</v>
      </c>
    </row>
    <row r="47" spans="1:37" ht="13.35" customHeight="1" x14ac:dyDescent="0.2">
      <c r="A47" s="81" t="s">
        <v>129</v>
      </c>
    </row>
    <row r="48" spans="1:37" ht="12.6" customHeight="1" x14ac:dyDescent="0.2">
      <c r="A48" s="97" t="s">
        <v>130</v>
      </c>
    </row>
    <row r="49" spans="1:1" ht="13.35" customHeight="1" x14ac:dyDescent="0.2">
      <c r="A49" s="81" t="s">
        <v>243</v>
      </c>
    </row>
    <row r="50" spans="1:1" ht="11.45" customHeight="1" thickBot="1" x14ac:dyDescent="0.25">
      <c r="A50" s="110" t="s">
        <v>236</v>
      </c>
    </row>
    <row r="51" spans="1:1" ht="12.75" thickBot="1" x14ac:dyDescent="0.25">
      <c r="A51" s="148" t="s">
        <v>132</v>
      </c>
    </row>
    <row r="52" spans="1:1" ht="66" customHeight="1" thickBot="1" x14ac:dyDescent="0.25">
      <c r="A52" s="195" t="s">
        <v>270</v>
      </c>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FF00"/>
  </sheetPr>
  <dimension ref="A1:CB53"/>
  <sheetViews>
    <sheetView zoomScaleNormal="100" workbookViewId="0">
      <pane xSplit="1" topLeftCell="B1" activePane="topRight" state="frozen"/>
      <selection pane="topRight" activeCell="B24" sqref="B24:CB25"/>
    </sheetView>
  </sheetViews>
  <sheetFormatPr defaultColWidth="9" defaultRowHeight="12" x14ac:dyDescent="0.2"/>
  <cols>
    <col min="1" max="1" width="84.5703125" style="77" customWidth="1"/>
    <col min="2" max="16384" width="9" style="77"/>
  </cols>
  <sheetData>
    <row r="1" spans="1:80" s="90" customFormat="1" ht="12" customHeight="1" x14ac:dyDescent="0.2">
      <c r="A1" s="89" t="s">
        <v>133</v>
      </c>
    </row>
    <row r="2" spans="1:80" s="90" customFormat="1" ht="12" customHeight="1" x14ac:dyDescent="0.2">
      <c r="A2" s="91" t="s">
        <v>126</v>
      </c>
    </row>
    <row r="3" spans="1:80" s="90" customFormat="1" ht="11.1" customHeight="1" x14ac:dyDescent="0.2">
      <c r="A3" s="89"/>
    </row>
    <row r="4" spans="1:80" s="90" customFormat="1" ht="34.5" customHeight="1" x14ac:dyDescent="0.2">
      <c r="A4" s="125" t="s">
        <v>125</v>
      </c>
      <c r="B4" s="156" t="e">
        <f>'C завтраками| Bed and breakfast'!#REF!</f>
        <v>#REF!</v>
      </c>
      <c r="C4" s="156" t="e">
        <f>'C завтраками| Bed and breakfast'!#REF!</f>
        <v>#REF!</v>
      </c>
      <c r="D4" s="156" t="e">
        <f>'C завтраками| Bed and breakfast'!#REF!</f>
        <v>#REF!</v>
      </c>
      <c r="E4" s="156" t="e">
        <f>'C завтраками| Bed and breakfast'!#REF!</f>
        <v>#REF!</v>
      </c>
      <c r="F4" s="156" t="e">
        <f>'C завтраками| Bed and breakfast'!#REF!</f>
        <v>#REF!</v>
      </c>
      <c r="G4" s="156" t="e">
        <f>'C завтраками| Bed and breakfast'!#REF!</f>
        <v>#REF!</v>
      </c>
      <c r="H4" s="156" t="e">
        <f>'C завтраками| Bed and breakfast'!#REF!</f>
        <v>#REF!</v>
      </c>
      <c r="I4" s="156" t="e">
        <f>'C завтраками| Bed and breakfast'!#REF!</f>
        <v>#REF!</v>
      </c>
      <c r="J4" s="156" t="e">
        <f>'C завтраками| Bed and breakfast'!#REF!</f>
        <v>#REF!</v>
      </c>
      <c r="K4" s="156" t="e">
        <f>'C завтраками| Bed and breakfast'!#REF!</f>
        <v>#REF!</v>
      </c>
      <c r="L4" s="156" t="e">
        <f>'C завтраками| Bed and breakfast'!#REF!</f>
        <v>#REF!</v>
      </c>
      <c r="M4" s="156" t="e">
        <f>'C завтраками| Bed and breakfast'!#REF!</f>
        <v>#REF!</v>
      </c>
      <c r="N4" s="156" t="e">
        <f>'C завтраками| Bed and breakfast'!#REF!</f>
        <v>#REF!</v>
      </c>
      <c r="O4" s="156" t="e">
        <f>'C завтраками| Bed and breakfast'!#REF!</f>
        <v>#REF!</v>
      </c>
      <c r="P4" s="156" t="e">
        <f>'C завтраками| Bed and breakfast'!#REF!</f>
        <v>#REF!</v>
      </c>
      <c r="Q4" s="156" t="e">
        <f>'C завтраками| Bed and breakfast'!#REF!</f>
        <v>#REF!</v>
      </c>
      <c r="R4" s="156" t="e">
        <f>'C завтраками| Bed and breakfast'!#REF!</f>
        <v>#REF!</v>
      </c>
      <c r="S4" s="156" t="e">
        <f>'C завтраками| Bed and breakfast'!#REF!</f>
        <v>#REF!</v>
      </c>
      <c r="T4" s="156" t="e">
        <f>'C завтраками| Bed and breakfast'!#REF!</f>
        <v>#REF!</v>
      </c>
      <c r="U4" s="156" t="e">
        <f>'C завтраками| Bed and breakfast'!#REF!</f>
        <v>#REF!</v>
      </c>
      <c r="V4" s="156" t="e">
        <f>'C завтраками| Bed and breakfast'!#REF!</f>
        <v>#REF!</v>
      </c>
      <c r="W4" s="156" t="e">
        <f>'C завтраками| Bed and breakfast'!#REF!</f>
        <v>#REF!</v>
      </c>
      <c r="X4" s="156" t="e">
        <f>'C завтраками| Bed and breakfast'!#REF!</f>
        <v>#REF!</v>
      </c>
      <c r="Y4" s="156" t="e">
        <f>'C завтраками| Bed and breakfast'!#REF!</f>
        <v>#REF!</v>
      </c>
      <c r="Z4" s="156" t="e">
        <f>'C завтраками| Bed and breakfast'!#REF!</f>
        <v>#REF!</v>
      </c>
      <c r="AA4" s="156" t="e">
        <f>'C завтраками| Bed and breakfast'!#REF!</f>
        <v>#REF!</v>
      </c>
      <c r="AB4" s="156" t="e">
        <f>'C завтраками| Bed and breakfast'!#REF!</f>
        <v>#REF!</v>
      </c>
      <c r="AC4" s="156" t="e">
        <f>'C завтраками| Bed and breakfast'!#REF!</f>
        <v>#REF!</v>
      </c>
      <c r="AD4" s="156" t="e">
        <f>'C завтраками| Bed and breakfast'!#REF!</f>
        <v>#REF!</v>
      </c>
      <c r="AE4" s="156" t="e">
        <f>'C завтраками| Bed and breakfast'!#REF!</f>
        <v>#REF!</v>
      </c>
      <c r="AF4" s="156" t="e">
        <f>'C завтраками| Bed and breakfast'!#REF!</f>
        <v>#REF!</v>
      </c>
      <c r="AG4" s="156" t="e">
        <f>'C завтраками| Bed and breakfast'!#REF!</f>
        <v>#REF!</v>
      </c>
      <c r="AH4" s="156" t="e">
        <f>'C завтраками| Bed and breakfast'!#REF!</f>
        <v>#REF!</v>
      </c>
      <c r="AI4" s="156" t="e">
        <f>'C завтраками| Bed and breakfast'!#REF!</f>
        <v>#REF!</v>
      </c>
      <c r="AJ4" s="156" t="e">
        <f>'C завтраками| Bed and breakfast'!#REF!</f>
        <v>#REF!</v>
      </c>
      <c r="AK4" s="156" t="e">
        <f>'C завтраками| Bed and breakfast'!#REF!</f>
        <v>#REF!</v>
      </c>
      <c r="AL4" s="156" t="e">
        <f>'C завтраками| Bed and breakfast'!#REF!</f>
        <v>#REF!</v>
      </c>
      <c r="AM4" s="156" t="e">
        <f>'C завтраками| Bed and breakfast'!#REF!</f>
        <v>#REF!</v>
      </c>
      <c r="AN4" s="156" t="e">
        <f>'C завтраками| Bed and breakfast'!#REF!</f>
        <v>#REF!</v>
      </c>
      <c r="AO4" s="156" t="e">
        <f>'C завтраками| Bed and breakfast'!#REF!</f>
        <v>#REF!</v>
      </c>
      <c r="AP4" s="156" t="e">
        <f>'C завтраками| Bed and breakfast'!#REF!</f>
        <v>#REF!</v>
      </c>
      <c r="AQ4" s="156" t="e">
        <f>'C завтраками| Bed and breakfast'!#REF!</f>
        <v>#REF!</v>
      </c>
      <c r="AR4" s="156" t="e">
        <f>'C завтраками| Bed and breakfast'!#REF!</f>
        <v>#REF!</v>
      </c>
      <c r="AS4" s="156" t="e">
        <f>'C завтраками| Bed and breakfast'!#REF!</f>
        <v>#REF!</v>
      </c>
      <c r="AT4" s="156" t="e">
        <f>'C завтраками| Bed and breakfast'!#REF!</f>
        <v>#REF!</v>
      </c>
      <c r="AU4" s="156" t="e">
        <f>'C завтраками| Bed and breakfast'!#REF!</f>
        <v>#REF!</v>
      </c>
      <c r="AV4" s="156" t="e">
        <f>'C завтраками| Bed and breakfast'!#REF!</f>
        <v>#REF!</v>
      </c>
      <c r="AW4" s="156" t="e">
        <f>'C завтраками| Bed and breakfast'!#REF!</f>
        <v>#REF!</v>
      </c>
      <c r="AX4" s="156" t="e">
        <f>'C завтраками| Bed and breakfast'!#REF!</f>
        <v>#REF!</v>
      </c>
      <c r="AY4" s="156" t="e">
        <f>'C завтраками| Bed and breakfast'!#REF!</f>
        <v>#REF!</v>
      </c>
      <c r="AZ4" s="156" t="e">
        <f>'C завтраками| Bed and breakfast'!#REF!</f>
        <v>#REF!</v>
      </c>
      <c r="BA4" s="156" t="e">
        <f>'C завтраками| Bed and breakfast'!#REF!</f>
        <v>#REF!</v>
      </c>
      <c r="BB4" s="156" t="e">
        <f>'C завтраками| Bed and breakfast'!#REF!</f>
        <v>#REF!</v>
      </c>
      <c r="BC4" s="156" t="e">
        <f>'C завтраками| Bed and breakfast'!#REF!</f>
        <v>#REF!</v>
      </c>
      <c r="BD4" s="156" t="e">
        <f>'C завтраками| Bed and breakfast'!#REF!</f>
        <v>#REF!</v>
      </c>
      <c r="BE4" s="156" t="e">
        <f>'C завтраками| Bed and breakfast'!#REF!</f>
        <v>#REF!</v>
      </c>
      <c r="BF4" s="156" t="e">
        <f>'C завтраками| Bed and breakfast'!#REF!</f>
        <v>#REF!</v>
      </c>
      <c r="BG4" s="156" t="e">
        <f>'C завтраками| Bed and breakfast'!#REF!</f>
        <v>#REF!</v>
      </c>
      <c r="BH4" s="156" t="e">
        <f>'C завтраками| Bed and breakfast'!#REF!</f>
        <v>#REF!</v>
      </c>
      <c r="BI4" s="156" t="e">
        <f>'C завтраками| Bed and breakfast'!#REF!</f>
        <v>#REF!</v>
      </c>
      <c r="BJ4" s="156" t="e">
        <f>'C завтраками| Bed and breakfast'!#REF!</f>
        <v>#REF!</v>
      </c>
      <c r="BK4" s="156" t="e">
        <f>'C завтраками| Bed and breakfast'!#REF!</f>
        <v>#REF!</v>
      </c>
      <c r="BL4" s="156" t="e">
        <f>'C завтраками| Bed and breakfast'!#REF!</f>
        <v>#REF!</v>
      </c>
      <c r="BM4" s="156" t="e">
        <f>'C завтраками| Bed and breakfast'!#REF!</f>
        <v>#REF!</v>
      </c>
      <c r="BN4" s="156" t="e">
        <f>'C завтраками| Bed and breakfast'!#REF!</f>
        <v>#REF!</v>
      </c>
      <c r="BO4" s="156" t="e">
        <f>'C завтраками| Bed and breakfast'!#REF!</f>
        <v>#REF!</v>
      </c>
      <c r="BP4" s="156" t="e">
        <f>'C завтраками| Bed and breakfast'!#REF!</f>
        <v>#REF!</v>
      </c>
      <c r="BQ4" s="156" t="e">
        <f>'C завтраками| Bed and breakfast'!#REF!</f>
        <v>#REF!</v>
      </c>
      <c r="BR4" s="156" t="e">
        <f>'C завтраками| Bed and breakfast'!#REF!</f>
        <v>#REF!</v>
      </c>
      <c r="BS4" s="156" t="e">
        <f>'C завтраками| Bed and breakfast'!#REF!</f>
        <v>#REF!</v>
      </c>
      <c r="BT4" s="156" t="e">
        <f>'C завтраками| Bed and breakfast'!#REF!</f>
        <v>#REF!</v>
      </c>
      <c r="BU4" s="156" t="e">
        <f>'C завтраками| Bed and breakfast'!#REF!</f>
        <v>#REF!</v>
      </c>
      <c r="BV4" s="156" t="e">
        <f>'C завтраками| Bed and breakfast'!#REF!</f>
        <v>#REF!</v>
      </c>
      <c r="BW4" s="156" t="e">
        <f>'C завтраками| Bed and breakfast'!#REF!</f>
        <v>#REF!</v>
      </c>
      <c r="BX4" s="156" t="e">
        <f>'C завтраками| Bed and breakfast'!#REF!</f>
        <v>#REF!</v>
      </c>
      <c r="BY4" s="156" t="e">
        <f>'C завтраками| Bed and breakfast'!#REF!</f>
        <v>#REF!</v>
      </c>
      <c r="BZ4" s="156" t="e">
        <f>'C завтраками| Bed and breakfast'!#REF!</f>
        <v>#REF!</v>
      </c>
      <c r="CA4" s="156" t="e">
        <f>'C завтраками| Bed and breakfast'!#REF!</f>
        <v>#REF!</v>
      </c>
      <c r="CB4" s="156" t="e">
        <f>'C завтраками| Bed and breakfast'!#REF!</f>
        <v>#REF!</v>
      </c>
    </row>
    <row r="5" spans="1:80" s="92" customFormat="1" ht="24" customHeight="1" x14ac:dyDescent="0.2">
      <c r="A5" s="67" t="s">
        <v>124</v>
      </c>
      <c r="B5" s="156" t="e">
        <f>'C завтраками| Bed and breakfast'!#REF!</f>
        <v>#REF!</v>
      </c>
      <c r="C5" s="156" t="e">
        <f>'C завтраками| Bed and breakfast'!#REF!</f>
        <v>#REF!</v>
      </c>
      <c r="D5" s="156" t="e">
        <f>'C завтраками| Bed and breakfast'!#REF!</f>
        <v>#REF!</v>
      </c>
      <c r="E5" s="156" t="e">
        <f>'C завтраками| Bed and breakfast'!#REF!</f>
        <v>#REF!</v>
      </c>
      <c r="F5" s="156" t="e">
        <f>'C завтраками| Bed and breakfast'!#REF!</f>
        <v>#REF!</v>
      </c>
      <c r="G5" s="156" t="e">
        <f>'C завтраками| Bed and breakfast'!#REF!</f>
        <v>#REF!</v>
      </c>
      <c r="H5" s="156" t="e">
        <f>'C завтраками| Bed and breakfast'!#REF!</f>
        <v>#REF!</v>
      </c>
      <c r="I5" s="156" t="e">
        <f>'C завтраками| Bed and breakfast'!#REF!</f>
        <v>#REF!</v>
      </c>
      <c r="J5" s="156" t="e">
        <f>'C завтраками| Bed and breakfast'!#REF!</f>
        <v>#REF!</v>
      </c>
      <c r="K5" s="156" t="e">
        <f>'C завтраками| Bed and breakfast'!#REF!</f>
        <v>#REF!</v>
      </c>
      <c r="L5" s="156" t="e">
        <f>'C завтраками| Bed and breakfast'!#REF!</f>
        <v>#REF!</v>
      </c>
      <c r="M5" s="156" t="e">
        <f>'C завтраками| Bed and breakfast'!#REF!</f>
        <v>#REF!</v>
      </c>
      <c r="N5" s="156" t="e">
        <f>'C завтраками| Bed and breakfast'!#REF!</f>
        <v>#REF!</v>
      </c>
      <c r="O5" s="156" t="e">
        <f>'C завтраками| Bed and breakfast'!#REF!</f>
        <v>#REF!</v>
      </c>
      <c r="P5" s="156" t="e">
        <f>'C завтраками| Bed and breakfast'!#REF!</f>
        <v>#REF!</v>
      </c>
      <c r="Q5" s="156" t="e">
        <f>'C завтраками| Bed and breakfast'!#REF!</f>
        <v>#REF!</v>
      </c>
      <c r="R5" s="156" t="e">
        <f>'C завтраками| Bed and breakfast'!#REF!</f>
        <v>#REF!</v>
      </c>
      <c r="S5" s="156" t="e">
        <f>'C завтраками| Bed and breakfast'!#REF!</f>
        <v>#REF!</v>
      </c>
      <c r="T5" s="156" t="e">
        <f>'C завтраками| Bed and breakfast'!#REF!</f>
        <v>#REF!</v>
      </c>
      <c r="U5" s="156" t="e">
        <f>'C завтраками| Bed and breakfast'!#REF!</f>
        <v>#REF!</v>
      </c>
      <c r="V5" s="156" t="e">
        <f>'C завтраками| Bed and breakfast'!#REF!</f>
        <v>#REF!</v>
      </c>
      <c r="W5" s="156" t="e">
        <f>'C завтраками| Bed and breakfast'!#REF!</f>
        <v>#REF!</v>
      </c>
      <c r="X5" s="156" t="e">
        <f>'C завтраками| Bed and breakfast'!#REF!</f>
        <v>#REF!</v>
      </c>
      <c r="Y5" s="156" t="e">
        <f>'C завтраками| Bed and breakfast'!#REF!</f>
        <v>#REF!</v>
      </c>
      <c r="Z5" s="156" t="e">
        <f>'C завтраками| Bed and breakfast'!#REF!</f>
        <v>#REF!</v>
      </c>
      <c r="AA5" s="156" t="e">
        <f>'C завтраками| Bed and breakfast'!#REF!</f>
        <v>#REF!</v>
      </c>
      <c r="AB5" s="156" t="e">
        <f>'C завтраками| Bed and breakfast'!#REF!</f>
        <v>#REF!</v>
      </c>
      <c r="AC5" s="156" t="e">
        <f>'C завтраками| Bed and breakfast'!#REF!</f>
        <v>#REF!</v>
      </c>
      <c r="AD5" s="156" t="e">
        <f>'C завтраками| Bed and breakfast'!#REF!</f>
        <v>#REF!</v>
      </c>
      <c r="AE5" s="156" t="e">
        <f>'C завтраками| Bed and breakfast'!#REF!</f>
        <v>#REF!</v>
      </c>
      <c r="AF5" s="156" t="e">
        <f>'C завтраками| Bed and breakfast'!#REF!</f>
        <v>#REF!</v>
      </c>
      <c r="AG5" s="156" t="e">
        <f>'C завтраками| Bed and breakfast'!#REF!</f>
        <v>#REF!</v>
      </c>
      <c r="AH5" s="156" t="e">
        <f>'C завтраками| Bed and breakfast'!#REF!</f>
        <v>#REF!</v>
      </c>
      <c r="AI5" s="156" t="e">
        <f>'C завтраками| Bed and breakfast'!#REF!</f>
        <v>#REF!</v>
      </c>
      <c r="AJ5" s="156" t="e">
        <f>'C завтраками| Bed and breakfast'!#REF!</f>
        <v>#REF!</v>
      </c>
      <c r="AK5" s="156" t="e">
        <f>'C завтраками| Bed and breakfast'!#REF!</f>
        <v>#REF!</v>
      </c>
      <c r="AL5" s="156" t="e">
        <f>'C завтраками| Bed and breakfast'!#REF!</f>
        <v>#REF!</v>
      </c>
      <c r="AM5" s="156" t="e">
        <f>'C завтраками| Bed and breakfast'!#REF!</f>
        <v>#REF!</v>
      </c>
      <c r="AN5" s="156" t="e">
        <f>'C завтраками| Bed and breakfast'!#REF!</f>
        <v>#REF!</v>
      </c>
      <c r="AO5" s="156" t="e">
        <f>'C завтраками| Bed and breakfast'!#REF!</f>
        <v>#REF!</v>
      </c>
      <c r="AP5" s="156" t="e">
        <f>'C завтраками| Bed and breakfast'!#REF!</f>
        <v>#REF!</v>
      </c>
      <c r="AQ5" s="156" t="e">
        <f>'C завтраками| Bed and breakfast'!#REF!</f>
        <v>#REF!</v>
      </c>
      <c r="AR5" s="156" t="e">
        <f>'C завтраками| Bed and breakfast'!#REF!</f>
        <v>#REF!</v>
      </c>
      <c r="AS5" s="156" t="e">
        <f>'C завтраками| Bed and breakfast'!#REF!</f>
        <v>#REF!</v>
      </c>
      <c r="AT5" s="156" t="e">
        <f>'C завтраками| Bed and breakfast'!#REF!</f>
        <v>#REF!</v>
      </c>
      <c r="AU5" s="156" t="e">
        <f>'C завтраками| Bed and breakfast'!#REF!</f>
        <v>#REF!</v>
      </c>
      <c r="AV5" s="156" t="e">
        <f>'C завтраками| Bed and breakfast'!#REF!</f>
        <v>#REF!</v>
      </c>
      <c r="AW5" s="156" t="e">
        <f>'C завтраками| Bed and breakfast'!#REF!</f>
        <v>#REF!</v>
      </c>
      <c r="AX5" s="156" t="e">
        <f>'C завтраками| Bed and breakfast'!#REF!</f>
        <v>#REF!</v>
      </c>
      <c r="AY5" s="156" t="e">
        <f>'C завтраками| Bed and breakfast'!#REF!</f>
        <v>#REF!</v>
      </c>
      <c r="AZ5" s="156" t="e">
        <f>'C завтраками| Bed and breakfast'!#REF!</f>
        <v>#REF!</v>
      </c>
      <c r="BA5" s="156" t="e">
        <f>'C завтраками| Bed and breakfast'!#REF!</f>
        <v>#REF!</v>
      </c>
      <c r="BB5" s="156" t="e">
        <f>'C завтраками| Bed and breakfast'!#REF!</f>
        <v>#REF!</v>
      </c>
      <c r="BC5" s="156" t="e">
        <f>'C завтраками| Bed and breakfast'!#REF!</f>
        <v>#REF!</v>
      </c>
      <c r="BD5" s="156" t="e">
        <f>'C завтраками| Bed and breakfast'!#REF!</f>
        <v>#REF!</v>
      </c>
      <c r="BE5" s="156" t="e">
        <f>'C завтраками| Bed and breakfast'!#REF!</f>
        <v>#REF!</v>
      </c>
      <c r="BF5" s="156" t="e">
        <f>'C завтраками| Bed and breakfast'!#REF!</f>
        <v>#REF!</v>
      </c>
      <c r="BG5" s="156" t="e">
        <f>'C завтраками| Bed and breakfast'!#REF!</f>
        <v>#REF!</v>
      </c>
      <c r="BH5" s="156" t="e">
        <f>'C завтраками| Bed and breakfast'!#REF!</f>
        <v>#REF!</v>
      </c>
      <c r="BI5" s="156" t="e">
        <f>'C завтраками| Bed and breakfast'!#REF!</f>
        <v>#REF!</v>
      </c>
      <c r="BJ5" s="156" t="e">
        <f>'C завтраками| Bed and breakfast'!#REF!</f>
        <v>#REF!</v>
      </c>
      <c r="BK5" s="156" t="e">
        <f>'C завтраками| Bed and breakfast'!#REF!</f>
        <v>#REF!</v>
      </c>
      <c r="BL5" s="156" t="e">
        <f>'C завтраками| Bed and breakfast'!#REF!</f>
        <v>#REF!</v>
      </c>
      <c r="BM5" s="156" t="e">
        <f>'C завтраками| Bed and breakfast'!#REF!</f>
        <v>#REF!</v>
      </c>
      <c r="BN5" s="156" t="e">
        <f>'C завтраками| Bed and breakfast'!#REF!</f>
        <v>#REF!</v>
      </c>
      <c r="BO5" s="156" t="e">
        <f>'C завтраками| Bed and breakfast'!#REF!</f>
        <v>#REF!</v>
      </c>
      <c r="BP5" s="156" t="e">
        <f>'C завтраками| Bed and breakfast'!#REF!</f>
        <v>#REF!</v>
      </c>
      <c r="BQ5" s="156" t="e">
        <f>'C завтраками| Bed and breakfast'!#REF!</f>
        <v>#REF!</v>
      </c>
      <c r="BR5" s="156" t="e">
        <f>'C завтраками| Bed and breakfast'!#REF!</f>
        <v>#REF!</v>
      </c>
      <c r="BS5" s="156" t="e">
        <f>'C завтраками| Bed and breakfast'!#REF!</f>
        <v>#REF!</v>
      </c>
      <c r="BT5" s="156" t="e">
        <f>'C завтраками| Bed and breakfast'!#REF!</f>
        <v>#REF!</v>
      </c>
      <c r="BU5" s="156" t="e">
        <f>'C завтраками| Bed and breakfast'!#REF!</f>
        <v>#REF!</v>
      </c>
      <c r="BV5" s="156" t="e">
        <f>'C завтраками| Bed and breakfast'!#REF!</f>
        <v>#REF!</v>
      </c>
      <c r="BW5" s="156" t="e">
        <f>'C завтраками| Bed and breakfast'!#REF!</f>
        <v>#REF!</v>
      </c>
      <c r="BX5" s="156" t="e">
        <f>'C завтраками| Bed and breakfast'!#REF!</f>
        <v>#REF!</v>
      </c>
      <c r="BY5" s="156" t="e">
        <f>'C завтраками| Bed and breakfast'!#REF!</f>
        <v>#REF!</v>
      </c>
      <c r="BZ5" s="156" t="e">
        <f>'C завтраками| Bed and breakfast'!#REF!</f>
        <v>#REF!</v>
      </c>
      <c r="CA5" s="156" t="e">
        <f>'C завтраками| Bed and breakfast'!#REF!</f>
        <v>#REF!</v>
      </c>
      <c r="CB5" s="156" t="e">
        <f>'C завтраками| Bed and breakfast'!#REF!</f>
        <v>#REF!</v>
      </c>
    </row>
    <row r="6" spans="1:80" s="93" customFormat="1" x14ac:dyDescent="0.2">
      <c r="A6" s="73" t="s">
        <v>144</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row>
    <row r="7" spans="1:80" s="93" customFormat="1" ht="10.35" customHeight="1" x14ac:dyDescent="0.2">
      <c r="A7" s="74">
        <v>1</v>
      </c>
      <c r="B7" s="88" t="e">
        <f>'C завтраками| Bed and breakfast'!#REF!</f>
        <v>#REF!</v>
      </c>
      <c r="C7" s="88" t="e">
        <f>'C завтраками| Bed and breakfast'!#REF!</f>
        <v>#REF!</v>
      </c>
      <c r="D7" s="88" t="e">
        <f>'C завтраками| Bed and breakfast'!#REF!</f>
        <v>#REF!</v>
      </c>
      <c r="E7" s="88" t="e">
        <f>'C завтраками| Bed and breakfast'!#REF!</f>
        <v>#REF!</v>
      </c>
      <c r="F7" s="88" t="e">
        <f>'C завтраками| Bed and breakfast'!#REF!</f>
        <v>#REF!</v>
      </c>
      <c r="G7" s="88" t="e">
        <f>'C завтраками| Bed and breakfast'!#REF!</f>
        <v>#REF!</v>
      </c>
      <c r="H7" s="88" t="e">
        <f>'C завтраками| Bed and breakfast'!#REF!</f>
        <v>#REF!</v>
      </c>
      <c r="I7" s="88" t="e">
        <f>'C завтраками| Bed and breakfast'!#REF!</f>
        <v>#REF!</v>
      </c>
      <c r="J7" s="88" t="e">
        <f>'C завтраками| Bed and breakfast'!#REF!</f>
        <v>#REF!</v>
      </c>
      <c r="K7" s="88" t="e">
        <f>'C завтраками| Bed and breakfast'!#REF!</f>
        <v>#REF!</v>
      </c>
      <c r="L7" s="88" t="e">
        <f>'C завтраками| Bed and breakfast'!#REF!</f>
        <v>#REF!</v>
      </c>
      <c r="M7" s="88" t="e">
        <f>'C завтраками| Bed and breakfast'!#REF!</f>
        <v>#REF!</v>
      </c>
      <c r="N7" s="88" t="e">
        <f>'C завтраками| Bed and breakfast'!#REF!</f>
        <v>#REF!</v>
      </c>
      <c r="O7" s="88" t="e">
        <f>'C завтраками| Bed and breakfast'!#REF!</f>
        <v>#REF!</v>
      </c>
      <c r="P7" s="88" t="e">
        <f>'C завтраками| Bed and breakfast'!#REF!</f>
        <v>#REF!</v>
      </c>
      <c r="Q7" s="88" t="e">
        <f>'C завтраками| Bed and breakfast'!#REF!</f>
        <v>#REF!</v>
      </c>
      <c r="R7" s="88" t="e">
        <f>'C завтраками| Bed and breakfast'!#REF!</f>
        <v>#REF!</v>
      </c>
      <c r="S7" s="88" t="e">
        <f>'C завтраками| Bed and breakfast'!#REF!</f>
        <v>#REF!</v>
      </c>
      <c r="T7" s="88" t="e">
        <f>'C завтраками| Bed and breakfast'!#REF!</f>
        <v>#REF!</v>
      </c>
      <c r="U7" s="88" t="e">
        <f>'C завтраками| Bed and breakfast'!#REF!</f>
        <v>#REF!</v>
      </c>
      <c r="V7" s="88" t="e">
        <f>'C завтраками| Bed and breakfast'!#REF!</f>
        <v>#REF!</v>
      </c>
      <c r="W7" s="88" t="e">
        <f>'C завтраками| Bed and breakfast'!#REF!</f>
        <v>#REF!</v>
      </c>
      <c r="X7" s="88" t="e">
        <f>'C завтраками| Bed and breakfast'!#REF!</f>
        <v>#REF!</v>
      </c>
      <c r="Y7" s="88" t="e">
        <f>'C завтраками| Bed and breakfast'!#REF!</f>
        <v>#REF!</v>
      </c>
      <c r="Z7" s="88" t="e">
        <f>'C завтраками| Bed and breakfast'!#REF!</f>
        <v>#REF!</v>
      </c>
      <c r="AA7" s="88" t="e">
        <f>'C завтраками| Bed and breakfast'!#REF!</f>
        <v>#REF!</v>
      </c>
      <c r="AB7" s="88" t="e">
        <f>'C завтраками| Bed and breakfast'!#REF!</f>
        <v>#REF!</v>
      </c>
      <c r="AC7" s="88" t="e">
        <f>'C завтраками| Bed and breakfast'!#REF!</f>
        <v>#REF!</v>
      </c>
      <c r="AD7" s="88" t="e">
        <f>'C завтраками| Bed and breakfast'!#REF!</f>
        <v>#REF!</v>
      </c>
      <c r="AE7" s="88" t="e">
        <f>'C завтраками| Bed and breakfast'!#REF!</f>
        <v>#REF!</v>
      </c>
      <c r="AF7" s="88" t="e">
        <f>'C завтраками| Bed and breakfast'!#REF!</f>
        <v>#REF!</v>
      </c>
      <c r="AG7" s="88" t="e">
        <f>'C завтраками| Bed and breakfast'!#REF!</f>
        <v>#REF!</v>
      </c>
      <c r="AH7" s="88" t="e">
        <f>'C завтраками| Bed and breakfast'!#REF!</f>
        <v>#REF!</v>
      </c>
      <c r="AI7" s="88" t="e">
        <f>'C завтраками| Bed and breakfast'!#REF!</f>
        <v>#REF!</v>
      </c>
      <c r="AJ7" s="88" t="e">
        <f>'C завтраками| Bed and breakfast'!#REF!</f>
        <v>#REF!</v>
      </c>
      <c r="AK7" s="88" t="e">
        <f>'C завтраками| Bed and breakfast'!#REF!</f>
        <v>#REF!</v>
      </c>
      <c r="AL7" s="88" t="e">
        <f>'C завтраками| Bed and breakfast'!#REF!</f>
        <v>#REF!</v>
      </c>
      <c r="AM7" s="88" t="e">
        <f>'C завтраками| Bed and breakfast'!#REF!</f>
        <v>#REF!</v>
      </c>
      <c r="AN7" s="88" t="e">
        <f>'C завтраками| Bed and breakfast'!#REF!</f>
        <v>#REF!</v>
      </c>
      <c r="AO7" s="88" t="e">
        <f>'C завтраками| Bed and breakfast'!#REF!</f>
        <v>#REF!</v>
      </c>
      <c r="AP7" s="88" t="e">
        <f>'C завтраками| Bed and breakfast'!#REF!</f>
        <v>#REF!</v>
      </c>
      <c r="AQ7" s="88" t="e">
        <f>'C завтраками| Bed and breakfast'!#REF!</f>
        <v>#REF!</v>
      </c>
      <c r="AR7" s="88" t="e">
        <f>'C завтраками| Bed and breakfast'!#REF!</f>
        <v>#REF!</v>
      </c>
      <c r="AS7" s="88" t="e">
        <f>'C завтраками| Bed and breakfast'!#REF!</f>
        <v>#REF!</v>
      </c>
      <c r="AT7" s="88" t="e">
        <f>'C завтраками| Bed and breakfast'!#REF!</f>
        <v>#REF!</v>
      </c>
      <c r="AU7" s="88" t="e">
        <f>'C завтраками| Bed and breakfast'!#REF!</f>
        <v>#REF!</v>
      </c>
      <c r="AV7" s="88" t="e">
        <f>'C завтраками| Bed and breakfast'!#REF!</f>
        <v>#REF!</v>
      </c>
      <c r="AW7" s="88" t="e">
        <f>'C завтраками| Bed and breakfast'!#REF!</f>
        <v>#REF!</v>
      </c>
      <c r="AX7" s="88" t="e">
        <f>'C завтраками| Bed and breakfast'!#REF!</f>
        <v>#REF!</v>
      </c>
      <c r="AY7" s="88" t="e">
        <f>'C завтраками| Bed and breakfast'!#REF!</f>
        <v>#REF!</v>
      </c>
      <c r="AZ7" s="88" t="e">
        <f>'C завтраками| Bed and breakfast'!#REF!</f>
        <v>#REF!</v>
      </c>
      <c r="BA7" s="88" t="e">
        <f>'C завтраками| Bed and breakfast'!#REF!</f>
        <v>#REF!</v>
      </c>
      <c r="BB7" s="88" t="e">
        <f>'C завтраками| Bed and breakfast'!#REF!</f>
        <v>#REF!</v>
      </c>
      <c r="BC7" s="88" t="e">
        <f>'C завтраками| Bed and breakfast'!#REF!</f>
        <v>#REF!</v>
      </c>
      <c r="BD7" s="88" t="e">
        <f>'C завтраками| Bed and breakfast'!#REF!</f>
        <v>#REF!</v>
      </c>
      <c r="BE7" s="88" t="e">
        <f>'C завтраками| Bed and breakfast'!#REF!</f>
        <v>#REF!</v>
      </c>
      <c r="BF7" s="88" t="e">
        <f>'C завтраками| Bed and breakfast'!#REF!</f>
        <v>#REF!</v>
      </c>
      <c r="BG7" s="88" t="e">
        <f>'C завтраками| Bed and breakfast'!#REF!</f>
        <v>#REF!</v>
      </c>
      <c r="BH7" s="88" t="e">
        <f>'C завтраками| Bed and breakfast'!#REF!</f>
        <v>#REF!</v>
      </c>
      <c r="BI7" s="88" t="e">
        <f>'C завтраками| Bed and breakfast'!#REF!</f>
        <v>#REF!</v>
      </c>
      <c r="BJ7" s="88" t="e">
        <f>'C завтраками| Bed and breakfast'!#REF!</f>
        <v>#REF!</v>
      </c>
      <c r="BK7" s="88" t="e">
        <f>'C завтраками| Bed and breakfast'!#REF!</f>
        <v>#REF!</v>
      </c>
      <c r="BL7" s="88" t="e">
        <f>'C завтраками| Bed and breakfast'!#REF!</f>
        <v>#REF!</v>
      </c>
      <c r="BM7" s="88" t="e">
        <f>'C завтраками| Bed and breakfast'!#REF!</f>
        <v>#REF!</v>
      </c>
      <c r="BN7" s="88" t="e">
        <f>'C завтраками| Bed and breakfast'!#REF!</f>
        <v>#REF!</v>
      </c>
      <c r="BO7" s="88" t="e">
        <f>'C завтраками| Bed and breakfast'!#REF!</f>
        <v>#REF!</v>
      </c>
      <c r="BP7" s="88" t="e">
        <f>'C завтраками| Bed and breakfast'!#REF!</f>
        <v>#REF!</v>
      </c>
      <c r="BQ7" s="88" t="e">
        <f>'C завтраками| Bed and breakfast'!#REF!</f>
        <v>#REF!</v>
      </c>
      <c r="BR7" s="88" t="e">
        <f>'C завтраками| Bed and breakfast'!#REF!</f>
        <v>#REF!</v>
      </c>
      <c r="BS7" s="88" t="e">
        <f>'C завтраками| Bed and breakfast'!#REF!</f>
        <v>#REF!</v>
      </c>
      <c r="BT7" s="88" t="e">
        <f>'C завтраками| Bed and breakfast'!#REF!</f>
        <v>#REF!</v>
      </c>
      <c r="BU7" s="88" t="e">
        <f>'C завтраками| Bed and breakfast'!#REF!</f>
        <v>#REF!</v>
      </c>
      <c r="BV7" s="88" t="e">
        <f>'C завтраками| Bed and breakfast'!#REF!</f>
        <v>#REF!</v>
      </c>
      <c r="BW7" s="88" t="e">
        <f>'C завтраками| Bed and breakfast'!#REF!</f>
        <v>#REF!</v>
      </c>
      <c r="BX7" s="88" t="e">
        <f>'C завтраками| Bed and breakfast'!#REF!</f>
        <v>#REF!</v>
      </c>
      <c r="BY7" s="88" t="e">
        <f>'C завтраками| Bed and breakfast'!#REF!</f>
        <v>#REF!</v>
      </c>
      <c r="BZ7" s="88" t="e">
        <f>'C завтраками| Bed and breakfast'!#REF!</f>
        <v>#REF!</v>
      </c>
      <c r="CA7" s="88" t="e">
        <f>'C завтраками| Bed and breakfast'!#REF!</f>
        <v>#REF!</v>
      </c>
      <c r="CB7" s="88" t="e">
        <f>'C завтраками| Bed and breakfast'!#REF!</f>
        <v>#REF!</v>
      </c>
    </row>
    <row r="8" spans="1:80" s="93" customFormat="1" ht="10.35" customHeight="1" x14ac:dyDescent="0.2">
      <c r="A8" s="74">
        <v>2</v>
      </c>
      <c r="B8" s="88" t="e">
        <f>'C завтраками| Bed and breakfast'!#REF!</f>
        <v>#REF!</v>
      </c>
      <c r="C8" s="88" t="e">
        <f>'C завтраками| Bed and breakfast'!#REF!</f>
        <v>#REF!</v>
      </c>
      <c r="D8" s="88" t="e">
        <f>'C завтраками| Bed and breakfast'!#REF!</f>
        <v>#REF!</v>
      </c>
      <c r="E8" s="88" t="e">
        <f>'C завтраками| Bed and breakfast'!#REF!</f>
        <v>#REF!</v>
      </c>
      <c r="F8" s="88" t="e">
        <f>'C завтраками| Bed and breakfast'!#REF!</f>
        <v>#REF!</v>
      </c>
      <c r="G8" s="88" t="e">
        <f>'C завтраками| Bed and breakfast'!#REF!</f>
        <v>#REF!</v>
      </c>
      <c r="H8" s="88" t="e">
        <f>'C завтраками| Bed and breakfast'!#REF!</f>
        <v>#REF!</v>
      </c>
      <c r="I8" s="88" t="e">
        <f>'C завтраками| Bed and breakfast'!#REF!</f>
        <v>#REF!</v>
      </c>
      <c r="J8" s="88" t="e">
        <f>'C завтраками| Bed and breakfast'!#REF!</f>
        <v>#REF!</v>
      </c>
      <c r="K8" s="88" t="e">
        <f>'C завтраками| Bed and breakfast'!#REF!</f>
        <v>#REF!</v>
      </c>
      <c r="L8" s="88" t="e">
        <f>'C завтраками| Bed and breakfast'!#REF!</f>
        <v>#REF!</v>
      </c>
      <c r="M8" s="88" t="e">
        <f>'C завтраками| Bed and breakfast'!#REF!</f>
        <v>#REF!</v>
      </c>
      <c r="N8" s="88" t="e">
        <f>'C завтраками| Bed and breakfast'!#REF!</f>
        <v>#REF!</v>
      </c>
      <c r="O8" s="88" t="e">
        <f>'C завтраками| Bed and breakfast'!#REF!</f>
        <v>#REF!</v>
      </c>
      <c r="P8" s="88" t="e">
        <f>'C завтраками| Bed and breakfast'!#REF!</f>
        <v>#REF!</v>
      </c>
      <c r="Q8" s="88" t="e">
        <f>'C завтраками| Bed and breakfast'!#REF!</f>
        <v>#REF!</v>
      </c>
      <c r="R8" s="88" t="e">
        <f>'C завтраками| Bed and breakfast'!#REF!</f>
        <v>#REF!</v>
      </c>
      <c r="S8" s="88" t="e">
        <f>'C завтраками| Bed and breakfast'!#REF!</f>
        <v>#REF!</v>
      </c>
      <c r="T8" s="88" t="e">
        <f>'C завтраками| Bed and breakfast'!#REF!</f>
        <v>#REF!</v>
      </c>
      <c r="U8" s="88" t="e">
        <f>'C завтраками| Bed and breakfast'!#REF!</f>
        <v>#REF!</v>
      </c>
      <c r="V8" s="88" t="e">
        <f>'C завтраками| Bed and breakfast'!#REF!</f>
        <v>#REF!</v>
      </c>
      <c r="W8" s="88" t="e">
        <f>'C завтраками| Bed and breakfast'!#REF!</f>
        <v>#REF!</v>
      </c>
      <c r="X8" s="88" t="e">
        <f>'C завтраками| Bed and breakfast'!#REF!</f>
        <v>#REF!</v>
      </c>
      <c r="Y8" s="88" t="e">
        <f>'C завтраками| Bed and breakfast'!#REF!</f>
        <v>#REF!</v>
      </c>
      <c r="Z8" s="88" t="e">
        <f>'C завтраками| Bed and breakfast'!#REF!</f>
        <v>#REF!</v>
      </c>
      <c r="AA8" s="88" t="e">
        <f>'C завтраками| Bed and breakfast'!#REF!</f>
        <v>#REF!</v>
      </c>
      <c r="AB8" s="88" t="e">
        <f>'C завтраками| Bed and breakfast'!#REF!</f>
        <v>#REF!</v>
      </c>
      <c r="AC8" s="88" t="e">
        <f>'C завтраками| Bed and breakfast'!#REF!</f>
        <v>#REF!</v>
      </c>
      <c r="AD8" s="88" t="e">
        <f>'C завтраками| Bed and breakfast'!#REF!</f>
        <v>#REF!</v>
      </c>
      <c r="AE8" s="88" t="e">
        <f>'C завтраками| Bed and breakfast'!#REF!</f>
        <v>#REF!</v>
      </c>
      <c r="AF8" s="88" t="e">
        <f>'C завтраками| Bed and breakfast'!#REF!</f>
        <v>#REF!</v>
      </c>
      <c r="AG8" s="88" t="e">
        <f>'C завтраками| Bed and breakfast'!#REF!</f>
        <v>#REF!</v>
      </c>
      <c r="AH8" s="88" t="e">
        <f>'C завтраками| Bed and breakfast'!#REF!</f>
        <v>#REF!</v>
      </c>
      <c r="AI8" s="88" t="e">
        <f>'C завтраками| Bed and breakfast'!#REF!</f>
        <v>#REF!</v>
      </c>
      <c r="AJ8" s="88" t="e">
        <f>'C завтраками| Bed and breakfast'!#REF!</f>
        <v>#REF!</v>
      </c>
      <c r="AK8" s="88" t="e">
        <f>'C завтраками| Bed and breakfast'!#REF!</f>
        <v>#REF!</v>
      </c>
      <c r="AL8" s="88" t="e">
        <f>'C завтраками| Bed and breakfast'!#REF!</f>
        <v>#REF!</v>
      </c>
      <c r="AM8" s="88" t="e">
        <f>'C завтраками| Bed and breakfast'!#REF!</f>
        <v>#REF!</v>
      </c>
      <c r="AN8" s="88" t="e">
        <f>'C завтраками| Bed and breakfast'!#REF!</f>
        <v>#REF!</v>
      </c>
      <c r="AO8" s="88" t="e">
        <f>'C завтраками| Bed and breakfast'!#REF!</f>
        <v>#REF!</v>
      </c>
      <c r="AP8" s="88" t="e">
        <f>'C завтраками| Bed and breakfast'!#REF!</f>
        <v>#REF!</v>
      </c>
      <c r="AQ8" s="88" t="e">
        <f>'C завтраками| Bed and breakfast'!#REF!</f>
        <v>#REF!</v>
      </c>
      <c r="AR8" s="88" t="e">
        <f>'C завтраками| Bed and breakfast'!#REF!</f>
        <v>#REF!</v>
      </c>
      <c r="AS8" s="88" t="e">
        <f>'C завтраками| Bed and breakfast'!#REF!</f>
        <v>#REF!</v>
      </c>
      <c r="AT8" s="88" t="e">
        <f>'C завтраками| Bed and breakfast'!#REF!</f>
        <v>#REF!</v>
      </c>
      <c r="AU8" s="88" t="e">
        <f>'C завтраками| Bed and breakfast'!#REF!</f>
        <v>#REF!</v>
      </c>
      <c r="AV8" s="88" t="e">
        <f>'C завтраками| Bed and breakfast'!#REF!</f>
        <v>#REF!</v>
      </c>
      <c r="AW8" s="88" t="e">
        <f>'C завтраками| Bed and breakfast'!#REF!</f>
        <v>#REF!</v>
      </c>
      <c r="AX8" s="88" t="e">
        <f>'C завтраками| Bed and breakfast'!#REF!</f>
        <v>#REF!</v>
      </c>
      <c r="AY8" s="88" t="e">
        <f>'C завтраками| Bed and breakfast'!#REF!</f>
        <v>#REF!</v>
      </c>
      <c r="AZ8" s="88" t="e">
        <f>'C завтраками| Bed and breakfast'!#REF!</f>
        <v>#REF!</v>
      </c>
      <c r="BA8" s="88" t="e">
        <f>'C завтраками| Bed and breakfast'!#REF!</f>
        <v>#REF!</v>
      </c>
      <c r="BB8" s="88" t="e">
        <f>'C завтраками| Bed and breakfast'!#REF!</f>
        <v>#REF!</v>
      </c>
      <c r="BC8" s="88" t="e">
        <f>'C завтраками| Bed and breakfast'!#REF!</f>
        <v>#REF!</v>
      </c>
      <c r="BD8" s="88" t="e">
        <f>'C завтраками| Bed and breakfast'!#REF!</f>
        <v>#REF!</v>
      </c>
      <c r="BE8" s="88" t="e">
        <f>'C завтраками| Bed and breakfast'!#REF!</f>
        <v>#REF!</v>
      </c>
      <c r="BF8" s="88" t="e">
        <f>'C завтраками| Bed and breakfast'!#REF!</f>
        <v>#REF!</v>
      </c>
      <c r="BG8" s="88" t="e">
        <f>'C завтраками| Bed and breakfast'!#REF!</f>
        <v>#REF!</v>
      </c>
      <c r="BH8" s="88" t="e">
        <f>'C завтраками| Bed and breakfast'!#REF!</f>
        <v>#REF!</v>
      </c>
      <c r="BI8" s="88" t="e">
        <f>'C завтраками| Bed and breakfast'!#REF!</f>
        <v>#REF!</v>
      </c>
      <c r="BJ8" s="88" t="e">
        <f>'C завтраками| Bed and breakfast'!#REF!</f>
        <v>#REF!</v>
      </c>
      <c r="BK8" s="88" t="e">
        <f>'C завтраками| Bed and breakfast'!#REF!</f>
        <v>#REF!</v>
      </c>
      <c r="BL8" s="88" t="e">
        <f>'C завтраками| Bed and breakfast'!#REF!</f>
        <v>#REF!</v>
      </c>
      <c r="BM8" s="88" t="e">
        <f>'C завтраками| Bed and breakfast'!#REF!</f>
        <v>#REF!</v>
      </c>
      <c r="BN8" s="88" t="e">
        <f>'C завтраками| Bed and breakfast'!#REF!</f>
        <v>#REF!</v>
      </c>
      <c r="BO8" s="88" t="e">
        <f>'C завтраками| Bed and breakfast'!#REF!</f>
        <v>#REF!</v>
      </c>
      <c r="BP8" s="88" t="e">
        <f>'C завтраками| Bed and breakfast'!#REF!</f>
        <v>#REF!</v>
      </c>
      <c r="BQ8" s="88" t="e">
        <f>'C завтраками| Bed and breakfast'!#REF!</f>
        <v>#REF!</v>
      </c>
      <c r="BR8" s="88" t="e">
        <f>'C завтраками| Bed and breakfast'!#REF!</f>
        <v>#REF!</v>
      </c>
      <c r="BS8" s="88" t="e">
        <f>'C завтраками| Bed and breakfast'!#REF!</f>
        <v>#REF!</v>
      </c>
      <c r="BT8" s="88" t="e">
        <f>'C завтраками| Bed and breakfast'!#REF!</f>
        <v>#REF!</v>
      </c>
      <c r="BU8" s="88" t="e">
        <f>'C завтраками| Bed and breakfast'!#REF!</f>
        <v>#REF!</v>
      </c>
      <c r="BV8" s="88" t="e">
        <f>'C завтраками| Bed and breakfast'!#REF!</f>
        <v>#REF!</v>
      </c>
      <c r="BW8" s="88" t="e">
        <f>'C завтраками| Bed and breakfast'!#REF!</f>
        <v>#REF!</v>
      </c>
      <c r="BX8" s="88" t="e">
        <f>'C завтраками| Bed and breakfast'!#REF!</f>
        <v>#REF!</v>
      </c>
      <c r="BY8" s="88" t="e">
        <f>'C завтраками| Bed and breakfast'!#REF!</f>
        <v>#REF!</v>
      </c>
      <c r="BZ8" s="88" t="e">
        <f>'C завтраками| Bed and breakfast'!#REF!</f>
        <v>#REF!</v>
      </c>
      <c r="CA8" s="88" t="e">
        <f>'C завтраками| Bed and breakfast'!#REF!</f>
        <v>#REF!</v>
      </c>
      <c r="CB8" s="88" t="e">
        <f>'C завтраками| Bed and breakfast'!#REF!</f>
        <v>#REF!</v>
      </c>
    </row>
    <row r="9" spans="1:80" s="93" customFormat="1" ht="10.35" customHeight="1" x14ac:dyDescent="0.2">
      <c r="A9" s="73" t="s">
        <v>145</v>
      </c>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row>
    <row r="10" spans="1:80" s="93" customFormat="1" ht="10.35" customHeight="1" x14ac:dyDescent="0.2">
      <c r="A10" s="74">
        <v>1</v>
      </c>
      <c r="B10" s="88" t="e">
        <f>'C завтраками| Bed and breakfast'!#REF!</f>
        <v>#REF!</v>
      </c>
      <c r="C10" s="88" t="e">
        <f>'C завтраками| Bed and breakfast'!#REF!</f>
        <v>#REF!</v>
      </c>
      <c r="D10" s="88" t="e">
        <f>'C завтраками| Bed and breakfast'!#REF!</f>
        <v>#REF!</v>
      </c>
      <c r="E10" s="88" t="e">
        <f>'C завтраками| Bed and breakfast'!#REF!</f>
        <v>#REF!</v>
      </c>
      <c r="F10" s="88" t="e">
        <f>'C завтраками| Bed and breakfast'!#REF!</f>
        <v>#REF!</v>
      </c>
      <c r="G10" s="88" t="e">
        <f>'C завтраками| Bed and breakfast'!#REF!</f>
        <v>#REF!</v>
      </c>
      <c r="H10" s="88" t="e">
        <f>'C завтраками| Bed and breakfast'!#REF!</f>
        <v>#REF!</v>
      </c>
      <c r="I10" s="88" t="e">
        <f>'C завтраками| Bed and breakfast'!#REF!</f>
        <v>#REF!</v>
      </c>
      <c r="J10" s="88" t="e">
        <f>'C завтраками| Bed and breakfast'!#REF!</f>
        <v>#REF!</v>
      </c>
      <c r="K10" s="88" t="e">
        <f>'C завтраками| Bed and breakfast'!#REF!</f>
        <v>#REF!</v>
      </c>
      <c r="L10" s="88" t="e">
        <f>'C завтраками| Bed and breakfast'!#REF!</f>
        <v>#REF!</v>
      </c>
      <c r="M10" s="88" t="e">
        <f>'C завтраками| Bed and breakfast'!#REF!</f>
        <v>#REF!</v>
      </c>
      <c r="N10" s="88" t="e">
        <f>'C завтраками| Bed and breakfast'!#REF!</f>
        <v>#REF!</v>
      </c>
      <c r="O10" s="88" t="e">
        <f>'C завтраками| Bed and breakfast'!#REF!</f>
        <v>#REF!</v>
      </c>
      <c r="P10" s="88" t="e">
        <f>'C завтраками| Bed and breakfast'!#REF!</f>
        <v>#REF!</v>
      </c>
      <c r="Q10" s="88" t="e">
        <f>'C завтраками| Bed and breakfast'!#REF!</f>
        <v>#REF!</v>
      </c>
      <c r="R10" s="88" t="e">
        <f>'C завтраками| Bed and breakfast'!#REF!</f>
        <v>#REF!</v>
      </c>
      <c r="S10" s="88" t="e">
        <f>'C завтраками| Bed and breakfast'!#REF!</f>
        <v>#REF!</v>
      </c>
      <c r="T10" s="88" t="e">
        <f>'C завтраками| Bed and breakfast'!#REF!</f>
        <v>#REF!</v>
      </c>
      <c r="U10" s="88" t="e">
        <f>'C завтраками| Bed and breakfast'!#REF!</f>
        <v>#REF!</v>
      </c>
      <c r="V10" s="88" t="e">
        <f>'C завтраками| Bed and breakfast'!#REF!</f>
        <v>#REF!</v>
      </c>
      <c r="W10" s="88" t="e">
        <f>'C завтраками| Bed and breakfast'!#REF!</f>
        <v>#REF!</v>
      </c>
      <c r="X10" s="88" t="e">
        <f>'C завтраками| Bed and breakfast'!#REF!</f>
        <v>#REF!</v>
      </c>
      <c r="Y10" s="88" t="e">
        <f>'C завтраками| Bed and breakfast'!#REF!</f>
        <v>#REF!</v>
      </c>
      <c r="Z10" s="88" t="e">
        <f>'C завтраками| Bed and breakfast'!#REF!</f>
        <v>#REF!</v>
      </c>
      <c r="AA10" s="88" t="e">
        <f>'C завтраками| Bed and breakfast'!#REF!</f>
        <v>#REF!</v>
      </c>
      <c r="AB10" s="88" t="e">
        <f>'C завтраками| Bed and breakfast'!#REF!</f>
        <v>#REF!</v>
      </c>
      <c r="AC10" s="88" t="e">
        <f>'C завтраками| Bed and breakfast'!#REF!</f>
        <v>#REF!</v>
      </c>
      <c r="AD10" s="88" t="e">
        <f>'C завтраками| Bed and breakfast'!#REF!</f>
        <v>#REF!</v>
      </c>
      <c r="AE10" s="88" t="e">
        <f>'C завтраками| Bed and breakfast'!#REF!</f>
        <v>#REF!</v>
      </c>
      <c r="AF10" s="88" t="e">
        <f>'C завтраками| Bed and breakfast'!#REF!</f>
        <v>#REF!</v>
      </c>
      <c r="AG10" s="88" t="e">
        <f>'C завтраками| Bed and breakfast'!#REF!</f>
        <v>#REF!</v>
      </c>
      <c r="AH10" s="88" t="e">
        <f>'C завтраками| Bed and breakfast'!#REF!</f>
        <v>#REF!</v>
      </c>
      <c r="AI10" s="88" t="e">
        <f>'C завтраками| Bed and breakfast'!#REF!</f>
        <v>#REF!</v>
      </c>
      <c r="AJ10" s="88" t="e">
        <f>'C завтраками| Bed and breakfast'!#REF!</f>
        <v>#REF!</v>
      </c>
      <c r="AK10" s="88" t="e">
        <f>'C завтраками| Bed and breakfast'!#REF!</f>
        <v>#REF!</v>
      </c>
      <c r="AL10" s="88" t="e">
        <f>'C завтраками| Bed and breakfast'!#REF!</f>
        <v>#REF!</v>
      </c>
      <c r="AM10" s="88" t="e">
        <f>'C завтраками| Bed and breakfast'!#REF!</f>
        <v>#REF!</v>
      </c>
      <c r="AN10" s="88" t="e">
        <f>'C завтраками| Bed and breakfast'!#REF!</f>
        <v>#REF!</v>
      </c>
      <c r="AO10" s="88" t="e">
        <f>'C завтраками| Bed and breakfast'!#REF!</f>
        <v>#REF!</v>
      </c>
      <c r="AP10" s="88" t="e">
        <f>'C завтраками| Bed and breakfast'!#REF!</f>
        <v>#REF!</v>
      </c>
      <c r="AQ10" s="88" t="e">
        <f>'C завтраками| Bed and breakfast'!#REF!</f>
        <v>#REF!</v>
      </c>
      <c r="AR10" s="88" t="e">
        <f>'C завтраками| Bed and breakfast'!#REF!</f>
        <v>#REF!</v>
      </c>
      <c r="AS10" s="88" t="e">
        <f>'C завтраками| Bed and breakfast'!#REF!</f>
        <v>#REF!</v>
      </c>
      <c r="AT10" s="88" t="e">
        <f>'C завтраками| Bed and breakfast'!#REF!</f>
        <v>#REF!</v>
      </c>
      <c r="AU10" s="88" t="e">
        <f>'C завтраками| Bed and breakfast'!#REF!</f>
        <v>#REF!</v>
      </c>
      <c r="AV10" s="88" t="e">
        <f>'C завтраками| Bed and breakfast'!#REF!</f>
        <v>#REF!</v>
      </c>
      <c r="AW10" s="88" t="e">
        <f>'C завтраками| Bed and breakfast'!#REF!</f>
        <v>#REF!</v>
      </c>
      <c r="AX10" s="88" t="e">
        <f>'C завтраками| Bed and breakfast'!#REF!</f>
        <v>#REF!</v>
      </c>
      <c r="AY10" s="88" t="e">
        <f>'C завтраками| Bed and breakfast'!#REF!</f>
        <v>#REF!</v>
      </c>
      <c r="AZ10" s="88" t="e">
        <f>'C завтраками| Bed and breakfast'!#REF!</f>
        <v>#REF!</v>
      </c>
      <c r="BA10" s="88" t="e">
        <f>'C завтраками| Bed and breakfast'!#REF!</f>
        <v>#REF!</v>
      </c>
      <c r="BB10" s="88" t="e">
        <f>'C завтраками| Bed and breakfast'!#REF!</f>
        <v>#REF!</v>
      </c>
      <c r="BC10" s="88" t="e">
        <f>'C завтраками| Bed and breakfast'!#REF!</f>
        <v>#REF!</v>
      </c>
      <c r="BD10" s="88" t="e">
        <f>'C завтраками| Bed and breakfast'!#REF!</f>
        <v>#REF!</v>
      </c>
      <c r="BE10" s="88" t="e">
        <f>'C завтраками| Bed and breakfast'!#REF!</f>
        <v>#REF!</v>
      </c>
      <c r="BF10" s="88" t="e">
        <f>'C завтраками| Bed and breakfast'!#REF!</f>
        <v>#REF!</v>
      </c>
      <c r="BG10" s="88" t="e">
        <f>'C завтраками| Bed and breakfast'!#REF!</f>
        <v>#REF!</v>
      </c>
      <c r="BH10" s="88" t="e">
        <f>'C завтраками| Bed and breakfast'!#REF!</f>
        <v>#REF!</v>
      </c>
      <c r="BI10" s="88" t="e">
        <f>'C завтраками| Bed and breakfast'!#REF!</f>
        <v>#REF!</v>
      </c>
      <c r="BJ10" s="88" t="e">
        <f>'C завтраками| Bed and breakfast'!#REF!</f>
        <v>#REF!</v>
      </c>
      <c r="BK10" s="88" t="e">
        <f>'C завтраками| Bed and breakfast'!#REF!</f>
        <v>#REF!</v>
      </c>
      <c r="BL10" s="88" t="e">
        <f>'C завтраками| Bed and breakfast'!#REF!</f>
        <v>#REF!</v>
      </c>
      <c r="BM10" s="88" t="e">
        <f>'C завтраками| Bed and breakfast'!#REF!</f>
        <v>#REF!</v>
      </c>
      <c r="BN10" s="88" t="e">
        <f>'C завтраками| Bed and breakfast'!#REF!</f>
        <v>#REF!</v>
      </c>
      <c r="BO10" s="88" t="e">
        <f>'C завтраками| Bed and breakfast'!#REF!</f>
        <v>#REF!</v>
      </c>
      <c r="BP10" s="88" t="e">
        <f>'C завтраками| Bed and breakfast'!#REF!</f>
        <v>#REF!</v>
      </c>
      <c r="BQ10" s="88" t="e">
        <f>'C завтраками| Bed and breakfast'!#REF!</f>
        <v>#REF!</v>
      </c>
      <c r="BR10" s="88" t="e">
        <f>'C завтраками| Bed and breakfast'!#REF!</f>
        <v>#REF!</v>
      </c>
      <c r="BS10" s="88" t="e">
        <f>'C завтраками| Bed and breakfast'!#REF!</f>
        <v>#REF!</v>
      </c>
      <c r="BT10" s="88" t="e">
        <f>'C завтраками| Bed and breakfast'!#REF!</f>
        <v>#REF!</v>
      </c>
      <c r="BU10" s="88" t="e">
        <f>'C завтраками| Bed and breakfast'!#REF!</f>
        <v>#REF!</v>
      </c>
      <c r="BV10" s="88" t="e">
        <f>'C завтраками| Bed and breakfast'!#REF!</f>
        <v>#REF!</v>
      </c>
      <c r="BW10" s="88" t="e">
        <f>'C завтраками| Bed and breakfast'!#REF!</f>
        <v>#REF!</v>
      </c>
      <c r="BX10" s="88" t="e">
        <f>'C завтраками| Bed and breakfast'!#REF!</f>
        <v>#REF!</v>
      </c>
      <c r="BY10" s="88" t="e">
        <f>'C завтраками| Bed and breakfast'!#REF!</f>
        <v>#REF!</v>
      </c>
      <c r="BZ10" s="88" t="e">
        <f>'C завтраками| Bed and breakfast'!#REF!</f>
        <v>#REF!</v>
      </c>
      <c r="CA10" s="88" t="e">
        <f>'C завтраками| Bed and breakfast'!#REF!</f>
        <v>#REF!</v>
      </c>
      <c r="CB10" s="88" t="e">
        <f>'C завтраками| Bed and breakfast'!#REF!</f>
        <v>#REF!</v>
      </c>
    </row>
    <row r="11" spans="1:80" s="93" customFormat="1" ht="10.35" customHeight="1" x14ac:dyDescent="0.2">
      <c r="A11" s="74">
        <v>2</v>
      </c>
      <c r="B11" s="88" t="e">
        <f>'C завтраками| Bed and breakfast'!#REF!</f>
        <v>#REF!</v>
      </c>
      <c r="C11" s="88" t="e">
        <f>'C завтраками| Bed and breakfast'!#REF!</f>
        <v>#REF!</v>
      </c>
      <c r="D11" s="88" t="e">
        <f>'C завтраками| Bed and breakfast'!#REF!</f>
        <v>#REF!</v>
      </c>
      <c r="E11" s="88" t="e">
        <f>'C завтраками| Bed and breakfast'!#REF!</f>
        <v>#REF!</v>
      </c>
      <c r="F11" s="88" t="e">
        <f>'C завтраками| Bed and breakfast'!#REF!</f>
        <v>#REF!</v>
      </c>
      <c r="G11" s="88" t="e">
        <f>'C завтраками| Bed and breakfast'!#REF!</f>
        <v>#REF!</v>
      </c>
      <c r="H11" s="88" t="e">
        <f>'C завтраками| Bed and breakfast'!#REF!</f>
        <v>#REF!</v>
      </c>
      <c r="I11" s="88" t="e">
        <f>'C завтраками| Bed and breakfast'!#REF!</f>
        <v>#REF!</v>
      </c>
      <c r="J11" s="88" t="e">
        <f>'C завтраками| Bed and breakfast'!#REF!</f>
        <v>#REF!</v>
      </c>
      <c r="K11" s="88" t="e">
        <f>'C завтраками| Bed and breakfast'!#REF!</f>
        <v>#REF!</v>
      </c>
      <c r="L11" s="88" t="e">
        <f>'C завтраками| Bed and breakfast'!#REF!</f>
        <v>#REF!</v>
      </c>
      <c r="M11" s="88" t="e">
        <f>'C завтраками| Bed and breakfast'!#REF!</f>
        <v>#REF!</v>
      </c>
      <c r="N11" s="88" t="e">
        <f>'C завтраками| Bed and breakfast'!#REF!</f>
        <v>#REF!</v>
      </c>
      <c r="O11" s="88" t="e">
        <f>'C завтраками| Bed and breakfast'!#REF!</f>
        <v>#REF!</v>
      </c>
      <c r="P11" s="88" t="e">
        <f>'C завтраками| Bed and breakfast'!#REF!</f>
        <v>#REF!</v>
      </c>
      <c r="Q11" s="88" t="e">
        <f>'C завтраками| Bed and breakfast'!#REF!</f>
        <v>#REF!</v>
      </c>
      <c r="R11" s="88" t="e">
        <f>'C завтраками| Bed and breakfast'!#REF!</f>
        <v>#REF!</v>
      </c>
      <c r="S11" s="88" t="e">
        <f>'C завтраками| Bed and breakfast'!#REF!</f>
        <v>#REF!</v>
      </c>
      <c r="T11" s="88" t="e">
        <f>'C завтраками| Bed and breakfast'!#REF!</f>
        <v>#REF!</v>
      </c>
      <c r="U11" s="88" t="e">
        <f>'C завтраками| Bed and breakfast'!#REF!</f>
        <v>#REF!</v>
      </c>
      <c r="V11" s="88" t="e">
        <f>'C завтраками| Bed and breakfast'!#REF!</f>
        <v>#REF!</v>
      </c>
      <c r="W11" s="88" t="e">
        <f>'C завтраками| Bed and breakfast'!#REF!</f>
        <v>#REF!</v>
      </c>
      <c r="X11" s="88" t="e">
        <f>'C завтраками| Bed and breakfast'!#REF!</f>
        <v>#REF!</v>
      </c>
      <c r="Y11" s="88" t="e">
        <f>'C завтраками| Bed and breakfast'!#REF!</f>
        <v>#REF!</v>
      </c>
      <c r="Z11" s="88" t="e">
        <f>'C завтраками| Bed and breakfast'!#REF!</f>
        <v>#REF!</v>
      </c>
      <c r="AA11" s="88" t="e">
        <f>'C завтраками| Bed and breakfast'!#REF!</f>
        <v>#REF!</v>
      </c>
      <c r="AB11" s="88" t="e">
        <f>'C завтраками| Bed and breakfast'!#REF!</f>
        <v>#REF!</v>
      </c>
      <c r="AC11" s="88" t="e">
        <f>'C завтраками| Bed and breakfast'!#REF!</f>
        <v>#REF!</v>
      </c>
      <c r="AD11" s="88" t="e">
        <f>'C завтраками| Bed and breakfast'!#REF!</f>
        <v>#REF!</v>
      </c>
      <c r="AE11" s="88" t="e">
        <f>'C завтраками| Bed and breakfast'!#REF!</f>
        <v>#REF!</v>
      </c>
      <c r="AF11" s="88" t="e">
        <f>'C завтраками| Bed and breakfast'!#REF!</f>
        <v>#REF!</v>
      </c>
      <c r="AG11" s="88" t="e">
        <f>'C завтраками| Bed and breakfast'!#REF!</f>
        <v>#REF!</v>
      </c>
      <c r="AH11" s="88" t="e">
        <f>'C завтраками| Bed and breakfast'!#REF!</f>
        <v>#REF!</v>
      </c>
      <c r="AI11" s="88" t="e">
        <f>'C завтраками| Bed and breakfast'!#REF!</f>
        <v>#REF!</v>
      </c>
      <c r="AJ11" s="88" t="e">
        <f>'C завтраками| Bed and breakfast'!#REF!</f>
        <v>#REF!</v>
      </c>
      <c r="AK11" s="88" t="e">
        <f>'C завтраками| Bed and breakfast'!#REF!</f>
        <v>#REF!</v>
      </c>
      <c r="AL11" s="88" t="e">
        <f>'C завтраками| Bed and breakfast'!#REF!</f>
        <v>#REF!</v>
      </c>
      <c r="AM11" s="88" t="e">
        <f>'C завтраками| Bed and breakfast'!#REF!</f>
        <v>#REF!</v>
      </c>
      <c r="AN11" s="88" t="e">
        <f>'C завтраками| Bed and breakfast'!#REF!</f>
        <v>#REF!</v>
      </c>
      <c r="AO11" s="88" t="e">
        <f>'C завтраками| Bed and breakfast'!#REF!</f>
        <v>#REF!</v>
      </c>
      <c r="AP11" s="88" t="e">
        <f>'C завтраками| Bed and breakfast'!#REF!</f>
        <v>#REF!</v>
      </c>
      <c r="AQ11" s="88" t="e">
        <f>'C завтраками| Bed and breakfast'!#REF!</f>
        <v>#REF!</v>
      </c>
      <c r="AR11" s="88" t="e">
        <f>'C завтраками| Bed and breakfast'!#REF!</f>
        <v>#REF!</v>
      </c>
      <c r="AS11" s="88" t="e">
        <f>'C завтраками| Bed and breakfast'!#REF!</f>
        <v>#REF!</v>
      </c>
      <c r="AT11" s="88" t="e">
        <f>'C завтраками| Bed and breakfast'!#REF!</f>
        <v>#REF!</v>
      </c>
      <c r="AU11" s="88" t="e">
        <f>'C завтраками| Bed and breakfast'!#REF!</f>
        <v>#REF!</v>
      </c>
      <c r="AV11" s="88" t="e">
        <f>'C завтраками| Bed and breakfast'!#REF!</f>
        <v>#REF!</v>
      </c>
      <c r="AW11" s="88" t="e">
        <f>'C завтраками| Bed and breakfast'!#REF!</f>
        <v>#REF!</v>
      </c>
      <c r="AX11" s="88" t="e">
        <f>'C завтраками| Bed and breakfast'!#REF!</f>
        <v>#REF!</v>
      </c>
      <c r="AY11" s="88" t="e">
        <f>'C завтраками| Bed and breakfast'!#REF!</f>
        <v>#REF!</v>
      </c>
      <c r="AZ11" s="88" t="e">
        <f>'C завтраками| Bed and breakfast'!#REF!</f>
        <v>#REF!</v>
      </c>
      <c r="BA11" s="88" t="e">
        <f>'C завтраками| Bed and breakfast'!#REF!</f>
        <v>#REF!</v>
      </c>
      <c r="BB11" s="88" t="e">
        <f>'C завтраками| Bed and breakfast'!#REF!</f>
        <v>#REF!</v>
      </c>
      <c r="BC11" s="88" t="e">
        <f>'C завтраками| Bed and breakfast'!#REF!</f>
        <v>#REF!</v>
      </c>
      <c r="BD11" s="88" t="e">
        <f>'C завтраками| Bed and breakfast'!#REF!</f>
        <v>#REF!</v>
      </c>
      <c r="BE11" s="88" t="e">
        <f>'C завтраками| Bed and breakfast'!#REF!</f>
        <v>#REF!</v>
      </c>
      <c r="BF11" s="88" t="e">
        <f>'C завтраками| Bed and breakfast'!#REF!</f>
        <v>#REF!</v>
      </c>
      <c r="BG11" s="88" t="e">
        <f>'C завтраками| Bed and breakfast'!#REF!</f>
        <v>#REF!</v>
      </c>
      <c r="BH11" s="88" t="e">
        <f>'C завтраками| Bed and breakfast'!#REF!</f>
        <v>#REF!</v>
      </c>
      <c r="BI11" s="88" t="e">
        <f>'C завтраками| Bed and breakfast'!#REF!</f>
        <v>#REF!</v>
      </c>
      <c r="BJ11" s="88" t="e">
        <f>'C завтраками| Bed and breakfast'!#REF!</f>
        <v>#REF!</v>
      </c>
      <c r="BK11" s="88" t="e">
        <f>'C завтраками| Bed and breakfast'!#REF!</f>
        <v>#REF!</v>
      </c>
      <c r="BL11" s="88" t="e">
        <f>'C завтраками| Bed and breakfast'!#REF!</f>
        <v>#REF!</v>
      </c>
      <c r="BM11" s="88" t="e">
        <f>'C завтраками| Bed and breakfast'!#REF!</f>
        <v>#REF!</v>
      </c>
      <c r="BN11" s="88" t="e">
        <f>'C завтраками| Bed and breakfast'!#REF!</f>
        <v>#REF!</v>
      </c>
      <c r="BO11" s="88" t="e">
        <f>'C завтраками| Bed and breakfast'!#REF!</f>
        <v>#REF!</v>
      </c>
      <c r="BP11" s="88" t="e">
        <f>'C завтраками| Bed and breakfast'!#REF!</f>
        <v>#REF!</v>
      </c>
      <c r="BQ11" s="88" t="e">
        <f>'C завтраками| Bed and breakfast'!#REF!</f>
        <v>#REF!</v>
      </c>
      <c r="BR11" s="88" t="e">
        <f>'C завтраками| Bed and breakfast'!#REF!</f>
        <v>#REF!</v>
      </c>
      <c r="BS11" s="88" t="e">
        <f>'C завтраками| Bed and breakfast'!#REF!</f>
        <v>#REF!</v>
      </c>
      <c r="BT11" s="88" t="e">
        <f>'C завтраками| Bed and breakfast'!#REF!</f>
        <v>#REF!</v>
      </c>
      <c r="BU11" s="88" t="e">
        <f>'C завтраками| Bed and breakfast'!#REF!</f>
        <v>#REF!</v>
      </c>
      <c r="BV11" s="88" t="e">
        <f>'C завтраками| Bed and breakfast'!#REF!</f>
        <v>#REF!</v>
      </c>
      <c r="BW11" s="88" t="e">
        <f>'C завтраками| Bed and breakfast'!#REF!</f>
        <v>#REF!</v>
      </c>
      <c r="BX11" s="88" t="e">
        <f>'C завтраками| Bed and breakfast'!#REF!</f>
        <v>#REF!</v>
      </c>
      <c r="BY11" s="88" t="e">
        <f>'C завтраками| Bed and breakfast'!#REF!</f>
        <v>#REF!</v>
      </c>
      <c r="BZ11" s="88" t="e">
        <f>'C завтраками| Bed and breakfast'!#REF!</f>
        <v>#REF!</v>
      </c>
      <c r="CA11" s="88" t="e">
        <f>'C завтраками| Bed and breakfast'!#REF!</f>
        <v>#REF!</v>
      </c>
      <c r="CB11" s="88" t="e">
        <f>'C завтраками| Bed and breakfast'!#REF!</f>
        <v>#REF!</v>
      </c>
    </row>
    <row r="12" spans="1:80" s="93" customFormat="1" ht="10.35" customHeight="1" x14ac:dyDescent="0.2">
      <c r="A12" s="86" t="s">
        <v>134</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row>
    <row r="13" spans="1:80" s="93" customFormat="1" ht="10.35" customHeight="1" x14ac:dyDescent="0.2">
      <c r="A13" s="87">
        <v>1</v>
      </c>
      <c r="B13" s="88" t="e">
        <f>'C завтраками| Bed and breakfast'!#REF!</f>
        <v>#REF!</v>
      </c>
      <c r="C13" s="88" t="e">
        <f>'C завтраками| Bed and breakfast'!#REF!</f>
        <v>#REF!</v>
      </c>
      <c r="D13" s="88" t="e">
        <f>'C завтраками| Bed and breakfast'!#REF!</f>
        <v>#REF!</v>
      </c>
      <c r="E13" s="88" t="e">
        <f>'C завтраками| Bed and breakfast'!#REF!</f>
        <v>#REF!</v>
      </c>
      <c r="F13" s="88" t="e">
        <f>'C завтраками| Bed and breakfast'!#REF!</f>
        <v>#REF!</v>
      </c>
      <c r="G13" s="88" t="e">
        <f>'C завтраками| Bed and breakfast'!#REF!</f>
        <v>#REF!</v>
      </c>
      <c r="H13" s="88" t="e">
        <f>'C завтраками| Bed and breakfast'!#REF!</f>
        <v>#REF!</v>
      </c>
      <c r="I13" s="88" t="e">
        <f>'C завтраками| Bed and breakfast'!#REF!</f>
        <v>#REF!</v>
      </c>
      <c r="J13" s="88" t="e">
        <f>'C завтраками| Bed and breakfast'!#REF!</f>
        <v>#REF!</v>
      </c>
      <c r="K13" s="88" t="e">
        <f>'C завтраками| Bed and breakfast'!#REF!</f>
        <v>#REF!</v>
      </c>
      <c r="L13" s="88" t="e">
        <f>'C завтраками| Bed and breakfast'!#REF!</f>
        <v>#REF!</v>
      </c>
      <c r="M13" s="88" t="e">
        <f>'C завтраками| Bed and breakfast'!#REF!</f>
        <v>#REF!</v>
      </c>
      <c r="N13" s="88" t="e">
        <f>'C завтраками| Bed and breakfast'!#REF!</f>
        <v>#REF!</v>
      </c>
      <c r="O13" s="88" t="e">
        <f>'C завтраками| Bed and breakfast'!#REF!</f>
        <v>#REF!</v>
      </c>
      <c r="P13" s="88" t="e">
        <f>'C завтраками| Bed and breakfast'!#REF!</f>
        <v>#REF!</v>
      </c>
      <c r="Q13" s="88" t="e">
        <f>'C завтраками| Bed and breakfast'!#REF!</f>
        <v>#REF!</v>
      </c>
      <c r="R13" s="88" t="e">
        <f>'C завтраками| Bed and breakfast'!#REF!</f>
        <v>#REF!</v>
      </c>
      <c r="S13" s="88" t="e">
        <f>'C завтраками| Bed and breakfast'!#REF!</f>
        <v>#REF!</v>
      </c>
      <c r="T13" s="88" t="e">
        <f>'C завтраками| Bed and breakfast'!#REF!</f>
        <v>#REF!</v>
      </c>
      <c r="U13" s="88" t="e">
        <f>'C завтраками| Bed and breakfast'!#REF!</f>
        <v>#REF!</v>
      </c>
      <c r="V13" s="88" t="e">
        <f>'C завтраками| Bed and breakfast'!#REF!</f>
        <v>#REF!</v>
      </c>
      <c r="W13" s="88" t="e">
        <f>'C завтраками| Bed and breakfast'!#REF!</f>
        <v>#REF!</v>
      </c>
      <c r="X13" s="88" t="e">
        <f>'C завтраками| Bed and breakfast'!#REF!</f>
        <v>#REF!</v>
      </c>
      <c r="Y13" s="88" t="e">
        <f>'C завтраками| Bed and breakfast'!#REF!</f>
        <v>#REF!</v>
      </c>
      <c r="Z13" s="88" t="e">
        <f>'C завтраками| Bed and breakfast'!#REF!</f>
        <v>#REF!</v>
      </c>
      <c r="AA13" s="88" t="e">
        <f>'C завтраками| Bed and breakfast'!#REF!</f>
        <v>#REF!</v>
      </c>
      <c r="AB13" s="88" t="e">
        <f>'C завтраками| Bed and breakfast'!#REF!</f>
        <v>#REF!</v>
      </c>
      <c r="AC13" s="88" t="e">
        <f>'C завтраками| Bed and breakfast'!#REF!</f>
        <v>#REF!</v>
      </c>
      <c r="AD13" s="88" t="e">
        <f>'C завтраками| Bed and breakfast'!#REF!</f>
        <v>#REF!</v>
      </c>
      <c r="AE13" s="88" t="e">
        <f>'C завтраками| Bed and breakfast'!#REF!</f>
        <v>#REF!</v>
      </c>
      <c r="AF13" s="88" t="e">
        <f>'C завтраками| Bed and breakfast'!#REF!</f>
        <v>#REF!</v>
      </c>
      <c r="AG13" s="88" t="e">
        <f>'C завтраками| Bed and breakfast'!#REF!</f>
        <v>#REF!</v>
      </c>
      <c r="AH13" s="88" t="e">
        <f>'C завтраками| Bed and breakfast'!#REF!</f>
        <v>#REF!</v>
      </c>
      <c r="AI13" s="88" t="e">
        <f>'C завтраками| Bed and breakfast'!#REF!</f>
        <v>#REF!</v>
      </c>
      <c r="AJ13" s="88" t="e">
        <f>'C завтраками| Bed and breakfast'!#REF!</f>
        <v>#REF!</v>
      </c>
      <c r="AK13" s="88" t="e">
        <f>'C завтраками| Bed and breakfast'!#REF!</f>
        <v>#REF!</v>
      </c>
      <c r="AL13" s="88" t="e">
        <f>'C завтраками| Bed and breakfast'!#REF!</f>
        <v>#REF!</v>
      </c>
      <c r="AM13" s="88" t="e">
        <f>'C завтраками| Bed and breakfast'!#REF!</f>
        <v>#REF!</v>
      </c>
      <c r="AN13" s="88" t="e">
        <f>'C завтраками| Bed and breakfast'!#REF!</f>
        <v>#REF!</v>
      </c>
      <c r="AO13" s="88" t="e">
        <f>'C завтраками| Bed and breakfast'!#REF!</f>
        <v>#REF!</v>
      </c>
      <c r="AP13" s="88" t="e">
        <f>'C завтраками| Bed and breakfast'!#REF!</f>
        <v>#REF!</v>
      </c>
      <c r="AQ13" s="88" t="e">
        <f>'C завтраками| Bed and breakfast'!#REF!</f>
        <v>#REF!</v>
      </c>
      <c r="AR13" s="88" t="e">
        <f>'C завтраками| Bed and breakfast'!#REF!</f>
        <v>#REF!</v>
      </c>
      <c r="AS13" s="88" t="e">
        <f>'C завтраками| Bed and breakfast'!#REF!</f>
        <v>#REF!</v>
      </c>
      <c r="AT13" s="88" t="e">
        <f>'C завтраками| Bed and breakfast'!#REF!</f>
        <v>#REF!</v>
      </c>
      <c r="AU13" s="88" t="e">
        <f>'C завтраками| Bed and breakfast'!#REF!</f>
        <v>#REF!</v>
      </c>
      <c r="AV13" s="88" t="e">
        <f>'C завтраками| Bed and breakfast'!#REF!</f>
        <v>#REF!</v>
      </c>
      <c r="AW13" s="88" t="e">
        <f>'C завтраками| Bed and breakfast'!#REF!</f>
        <v>#REF!</v>
      </c>
      <c r="AX13" s="88" t="e">
        <f>'C завтраками| Bed and breakfast'!#REF!</f>
        <v>#REF!</v>
      </c>
      <c r="AY13" s="88" t="e">
        <f>'C завтраками| Bed and breakfast'!#REF!</f>
        <v>#REF!</v>
      </c>
      <c r="AZ13" s="88" t="e">
        <f>'C завтраками| Bed and breakfast'!#REF!</f>
        <v>#REF!</v>
      </c>
      <c r="BA13" s="88" t="e">
        <f>'C завтраками| Bed and breakfast'!#REF!</f>
        <v>#REF!</v>
      </c>
      <c r="BB13" s="88" t="e">
        <f>'C завтраками| Bed and breakfast'!#REF!</f>
        <v>#REF!</v>
      </c>
      <c r="BC13" s="88" t="e">
        <f>'C завтраками| Bed and breakfast'!#REF!</f>
        <v>#REF!</v>
      </c>
      <c r="BD13" s="88" t="e">
        <f>'C завтраками| Bed and breakfast'!#REF!</f>
        <v>#REF!</v>
      </c>
      <c r="BE13" s="88" t="e">
        <f>'C завтраками| Bed and breakfast'!#REF!</f>
        <v>#REF!</v>
      </c>
      <c r="BF13" s="88" t="e">
        <f>'C завтраками| Bed and breakfast'!#REF!</f>
        <v>#REF!</v>
      </c>
      <c r="BG13" s="88" t="e">
        <f>'C завтраками| Bed and breakfast'!#REF!</f>
        <v>#REF!</v>
      </c>
      <c r="BH13" s="88" t="e">
        <f>'C завтраками| Bed and breakfast'!#REF!</f>
        <v>#REF!</v>
      </c>
      <c r="BI13" s="88" t="e">
        <f>'C завтраками| Bed and breakfast'!#REF!</f>
        <v>#REF!</v>
      </c>
      <c r="BJ13" s="88" t="e">
        <f>'C завтраками| Bed and breakfast'!#REF!</f>
        <v>#REF!</v>
      </c>
      <c r="BK13" s="88" t="e">
        <f>'C завтраками| Bed and breakfast'!#REF!</f>
        <v>#REF!</v>
      </c>
      <c r="BL13" s="88" t="e">
        <f>'C завтраками| Bed and breakfast'!#REF!</f>
        <v>#REF!</v>
      </c>
      <c r="BM13" s="88" t="e">
        <f>'C завтраками| Bed and breakfast'!#REF!</f>
        <v>#REF!</v>
      </c>
      <c r="BN13" s="88" t="e">
        <f>'C завтраками| Bed and breakfast'!#REF!</f>
        <v>#REF!</v>
      </c>
      <c r="BO13" s="88" t="e">
        <f>'C завтраками| Bed and breakfast'!#REF!</f>
        <v>#REF!</v>
      </c>
      <c r="BP13" s="88" t="e">
        <f>'C завтраками| Bed and breakfast'!#REF!</f>
        <v>#REF!</v>
      </c>
      <c r="BQ13" s="88" t="e">
        <f>'C завтраками| Bed and breakfast'!#REF!</f>
        <v>#REF!</v>
      </c>
      <c r="BR13" s="88" t="e">
        <f>'C завтраками| Bed and breakfast'!#REF!</f>
        <v>#REF!</v>
      </c>
      <c r="BS13" s="88" t="e">
        <f>'C завтраками| Bed and breakfast'!#REF!</f>
        <v>#REF!</v>
      </c>
      <c r="BT13" s="88" t="e">
        <f>'C завтраками| Bed and breakfast'!#REF!</f>
        <v>#REF!</v>
      </c>
      <c r="BU13" s="88" t="e">
        <f>'C завтраками| Bed and breakfast'!#REF!</f>
        <v>#REF!</v>
      </c>
      <c r="BV13" s="88" t="e">
        <f>'C завтраками| Bed and breakfast'!#REF!</f>
        <v>#REF!</v>
      </c>
      <c r="BW13" s="88" t="e">
        <f>'C завтраками| Bed and breakfast'!#REF!</f>
        <v>#REF!</v>
      </c>
      <c r="BX13" s="88" t="e">
        <f>'C завтраками| Bed and breakfast'!#REF!</f>
        <v>#REF!</v>
      </c>
      <c r="BY13" s="88" t="e">
        <f>'C завтраками| Bed and breakfast'!#REF!</f>
        <v>#REF!</v>
      </c>
      <c r="BZ13" s="88" t="e">
        <f>'C завтраками| Bed and breakfast'!#REF!</f>
        <v>#REF!</v>
      </c>
      <c r="CA13" s="88" t="e">
        <f>'C завтраками| Bed and breakfast'!#REF!</f>
        <v>#REF!</v>
      </c>
      <c r="CB13" s="88" t="e">
        <f>'C завтраками| Bed and breakfast'!#REF!</f>
        <v>#REF!</v>
      </c>
    </row>
    <row r="14" spans="1:80" s="93" customFormat="1" ht="10.35" customHeight="1" x14ac:dyDescent="0.2">
      <c r="A14" s="87">
        <v>2</v>
      </c>
      <c r="B14" s="88" t="e">
        <f>'C завтраками| Bed and breakfast'!#REF!</f>
        <v>#REF!</v>
      </c>
      <c r="C14" s="88" t="e">
        <f>'C завтраками| Bed and breakfast'!#REF!</f>
        <v>#REF!</v>
      </c>
      <c r="D14" s="88" t="e">
        <f>'C завтраками| Bed and breakfast'!#REF!</f>
        <v>#REF!</v>
      </c>
      <c r="E14" s="88" t="e">
        <f>'C завтраками| Bed and breakfast'!#REF!</f>
        <v>#REF!</v>
      </c>
      <c r="F14" s="88" t="e">
        <f>'C завтраками| Bed and breakfast'!#REF!</f>
        <v>#REF!</v>
      </c>
      <c r="G14" s="88" t="e">
        <f>'C завтраками| Bed and breakfast'!#REF!</f>
        <v>#REF!</v>
      </c>
      <c r="H14" s="88" t="e">
        <f>'C завтраками| Bed and breakfast'!#REF!</f>
        <v>#REF!</v>
      </c>
      <c r="I14" s="88" t="e">
        <f>'C завтраками| Bed and breakfast'!#REF!</f>
        <v>#REF!</v>
      </c>
      <c r="J14" s="88" t="e">
        <f>'C завтраками| Bed and breakfast'!#REF!</f>
        <v>#REF!</v>
      </c>
      <c r="K14" s="88" t="e">
        <f>'C завтраками| Bed and breakfast'!#REF!</f>
        <v>#REF!</v>
      </c>
      <c r="L14" s="88" t="e">
        <f>'C завтраками| Bed and breakfast'!#REF!</f>
        <v>#REF!</v>
      </c>
      <c r="M14" s="88" t="e">
        <f>'C завтраками| Bed and breakfast'!#REF!</f>
        <v>#REF!</v>
      </c>
      <c r="N14" s="88" t="e">
        <f>'C завтраками| Bed and breakfast'!#REF!</f>
        <v>#REF!</v>
      </c>
      <c r="O14" s="88" t="e">
        <f>'C завтраками| Bed and breakfast'!#REF!</f>
        <v>#REF!</v>
      </c>
      <c r="P14" s="88" t="e">
        <f>'C завтраками| Bed and breakfast'!#REF!</f>
        <v>#REF!</v>
      </c>
      <c r="Q14" s="88" t="e">
        <f>'C завтраками| Bed and breakfast'!#REF!</f>
        <v>#REF!</v>
      </c>
      <c r="R14" s="88" t="e">
        <f>'C завтраками| Bed and breakfast'!#REF!</f>
        <v>#REF!</v>
      </c>
      <c r="S14" s="88" t="e">
        <f>'C завтраками| Bed and breakfast'!#REF!</f>
        <v>#REF!</v>
      </c>
      <c r="T14" s="88" t="e">
        <f>'C завтраками| Bed and breakfast'!#REF!</f>
        <v>#REF!</v>
      </c>
      <c r="U14" s="88" t="e">
        <f>'C завтраками| Bed and breakfast'!#REF!</f>
        <v>#REF!</v>
      </c>
      <c r="V14" s="88" t="e">
        <f>'C завтраками| Bed and breakfast'!#REF!</f>
        <v>#REF!</v>
      </c>
      <c r="W14" s="88" t="e">
        <f>'C завтраками| Bed and breakfast'!#REF!</f>
        <v>#REF!</v>
      </c>
      <c r="X14" s="88" t="e">
        <f>'C завтраками| Bed and breakfast'!#REF!</f>
        <v>#REF!</v>
      </c>
      <c r="Y14" s="88" t="e">
        <f>'C завтраками| Bed and breakfast'!#REF!</f>
        <v>#REF!</v>
      </c>
      <c r="Z14" s="88" t="e">
        <f>'C завтраками| Bed and breakfast'!#REF!</f>
        <v>#REF!</v>
      </c>
      <c r="AA14" s="88" t="e">
        <f>'C завтраками| Bed and breakfast'!#REF!</f>
        <v>#REF!</v>
      </c>
      <c r="AB14" s="88" t="e">
        <f>'C завтраками| Bed and breakfast'!#REF!</f>
        <v>#REF!</v>
      </c>
      <c r="AC14" s="88" t="e">
        <f>'C завтраками| Bed and breakfast'!#REF!</f>
        <v>#REF!</v>
      </c>
      <c r="AD14" s="88" t="e">
        <f>'C завтраками| Bed and breakfast'!#REF!</f>
        <v>#REF!</v>
      </c>
      <c r="AE14" s="88" t="e">
        <f>'C завтраками| Bed and breakfast'!#REF!</f>
        <v>#REF!</v>
      </c>
      <c r="AF14" s="88" t="e">
        <f>'C завтраками| Bed and breakfast'!#REF!</f>
        <v>#REF!</v>
      </c>
      <c r="AG14" s="88" t="e">
        <f>'C завтраками| Bed and breakfast'!#REF!</f>
        <v>#REF!</v>
      </c>
      <c r="AH14" s="88" t="e">
        <f>'C завтраками| Bed and breakfast'!#REF!</f>
        <v>#REF!</v>
      </c>
      <c r="AI14" s="88" t="e">
        <f>'C завтраками| Bed and breakfast'!#REF!</f>
        <v>#REF!</v>
      </c>
      <c r="AJ14" s="88" t="e">
        <f>'C завтраками| Bed and breakfast'!#REF!</f>
        <v>#REF!</v>
      </c>
      <c r="AK14" s="88" t="e">
        <f>'C завтраками| Bed and breakfast'!#REF!</f>
        <v>#REF!</v>
      </c>
      <c r="AL14" s="88" t="e">
        <f>'C завтраками| Bed and breakfast'!#REF!</f>
        <v>#REF!</v>
      </c>
      <c r="AM14" s="88" t="e">
        <f>'C завтраками| Bed and breakfast'!#REF!</f>
        <v>#REF!</v>
      </c>
      <c r="AN14" s="88" t="e">
        <f>'C завтраками| Bed and breakfast'!#REF!</f>
        <v>#REF!</v>
      </c>
      <c r="AO14" s="88" t="e">
        <f>'C завтраками| Bed and breakfast'!#REF!</f>
        <v>#REF!</v>
      </c>
      <c r="AP14" s="88" t="e">
        <f>'C завтраками| Bed and breakfast'!#REF!</f>
        <v>#REF!</v>
      </c>
      <c r="AQ14" s="88" t="e">
        <f>'C завтраками| Bed and breakfast'!#REF!</f>
        <v>#REF!</v>
      </c>
      <c r="AR14" s="88" t="e">
        <f>'C завтраками| Bed and breakfast'!#REF!</f>
        <v>#REF!</v>
      </c>
      <c r="AS14" s="88" t="e">
        <f>'C завтраками| Bed and breakfast'!#REF!</f>
        <v>#REF!</v>
      </c>
      <c r="AT14" s="88" t="e">
        <f>'C завтраками| Bed and breakfast'!#REF!</f>
        <v>#REF!</v>
      </c>
      <c r="AU14" s="88" t="e">
        <f>'C завтраками| Bed and breakfast'!#REF!</f>
        <v>#REF!</v>
      </c>
      <c r="AV14" s="88" t="e">
        <f>'C завтраками| Bed and breakfast'!#REF!</f>
        <v>#REF!</v>
      </c>
      <c r="AW14" s="88" t="e">
        <f>'C завтраками| Bed and breakfast'!#REF!</f>
        <v>#REF!</v>
      </c>
      <c r="AX14" s="88" t="e">
        <f>'C завтраками| Bed and breakfast'!#REF!</f>
        <v>#REF!</v>
      </c>
      <c r="AY14" s="88" t="e">
        <f>'C завтраками| Bed and breakfast'!#REF!</f>
        <v>#REF!</v>
      </c>
      <c r="AZ14" s="88" t="e">
        <f>'C завтраками| Bed and breakfast'!#REF!</f>
        <v>#REF!</v>
      </c>
      <c r="BA14" s="88" t="e">
        <f>'C завтраками| Bed and breakfast'!#REF!</f>
        <v>#REF!</v>
      </c>
      <c r="BB14" s="88" t="e">
        <f>'C завтраками| Bed and breakfast'!#REF!</f>
        <v>#REF!</v>
      </c>
      <c r="BC14" s="88" t="e">
        <f>'C завтраками| Bed and breakfast'!#REF!</f>
        <v>#REF!</v>
      </c>
      <c r="BD14" s="88" t="e">
        <f>'C завтраками| Bed and breakfast'!#REF!</f>
        <v>#REF!</v>
      </c>
      <c r="BE14" s="88" t="e">
        <f>'C завтраками| Bed and breakfast'!#REF!</f>
        <v>#REF!</v>
      </c>
      <c r="BF14" s="88" t="e">
        <f>'C завтраками| Bed and breakfast'!#REF!</f>
        <v>#REF!</v>
      </c>
      <c r="BG14" s="88" t="e">
        <f>'C завтраками| Bed and breakfast'!#REF!</f>
        <v>#REF!</v>
      </c>
      <c r="BH14" s="88" t="e">
        <f>'C завтраками| Bed and breakfast'!#REF!</f>
        <v>#REF!</v>
      </c>
      <c r="BI14" s="88" t="e">
        <f>'C завтраками| Bed and breakfast'!#REF!</f>
        <v>#REF!</v>
      </c>
      <c r="BJ14" s="88" t="e">
        <f>'C завтраками| Bed and breakfast'!#REF!</f>
        <v>#REF!</v>
      </c>
      <c r="BK14" s="88" t="e">
        <f>'C завтраками| Bed and breakfast'!#REF!</f>
        <v>#REF!</v>
      </c>
      <c r="BL14" s="88" t="e">
        <f>'C завтраками| Bed and breakfast'!#REF!</f>
        <v>#REF!</v>
      </c>
      <c r="BM14" s="88" t="e">
        <f>'C завтраками| Bed and breakfast'!#REF!</f>
        <v>#REF!</v>
      </c>
      <c r="BN14" s="88" t="e">
        <f>'C завтраками| Bed and breakfast'!#REF!</f>
        <v>#REF!</v>
      </c>
      <c r="BO14" s="88" t="e">
        <f>'C завтраками| Bed and breakfast'!#REF!</f>
        <v>#REF!</v>
      </c>
      <c r="BP14" s="88" t="e">
        <f>'C завтраками| Bed and breakfast'!#REF!</f>
        <v>#REF!</v>
      </c>
      <c r="BQ14" s="88" t="e">
        <f>'C завтраками| Bed and breakfast'!#REF!</f>
        <v>#REF!</v>
      </c>
      <c r="BR14" s="88" t="e">
        <f>'C завтраками| Bed and breakfast'!#REF!</f>
        <v>#REF!</v>
      </c>
      <c r="BS14" s="88" t="e">
        <f>'C завтраками| Bed and breakfast'!#REF!</f>
        <v>#REF!</v>
      </c>
      <c r="BT14" s="88" t="e">
        <f>'C завтраками| Bed and breakfast'!#REF!</f>
        <v>#REF!</v>
      </c>
      <c r="BU14" s="88" t="e">
        <f>'C завтраками| Bed and breakfast'!#REF!</f>
        <v>#REF!</v>
      </c>
      <c r="BV14" s="88" t="e">
        <f>'C завтраками| Bed and breakfast'!#REF!</f>
        <v>#REF!</v>
      </c>
      <c r="BW14" s="88" t="e">
        <f>'C завтраками| Bed and breakfast'!#REF!</f>
        <v>#REF!</v>
      </c>
      <c r="BX14" s="88" t="e">
        <f>'C завтраками| Bed and breakfast'!#REF!</f>
        <v>#REF!</v>
      </c>
      <c r="BY14" s="88" t="e">
        <f>'C завтраками| Bed and breakfast'!#REF!</f>
        <v>#REF!</v>
      </c>
      <c r="BZ14" s="88" t="e">
        <f>'C завтраками| Bed and breakfast'!#REF!</f>
        <v>#REF!</v>
      </c>
      <c r="CA14" s="88" t="e">
        <f>'C завтраками| Bed and breakfast'!#REF!</f>
        <v>#REF!</v>
      </c>
      <c r="CB14" s="88" t="e">
        <f>'C завтраками| Bed and breakfast'!#REF!</f>
        <v>#REF!</v>
      </c>
    </row>
    <row r="15" spans="1:80" s="93" customFormat="1" ht="10.35" customHeight="1" x14ac:dyDescent="0.2">
      <c r="A15" s="86" t="s">
        <v>136</v>
      </c>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row>
    <row r="16" spans="1:80" s="93" customFormat="1" ht="10.35" customHeight="1" x14ac:dyDescent="0.2">
      <c r="A16" s="87">
        <v>1</v>
      </c>
      <c r="B16" s="88" t="e">
        <f>'C завтраками| Bed and breakfast'!#REF!</f>
        <v>#REF!</v>
      </c>
      <c r="C16" s="88" t="e">
        <f>'C завтраками| Bed and breakfast'!#REF!</f>
        <v>#REF!</v>
      </c>
      <c r="D16" s="88" t="e">
        <f>'C завтраками| Bed and breakfast'!#REF!</f>
        <v>#REF!</v>
      </c>
      <c r="E16" s="88" t="e">
        <f>'C завтраками| Bed and breakfast'!#REF!</f>
        <v>#REF!</v>
      </c>
      <c r="F16" s="88" t="e">
        <f>'C завтраками| Bed and breakfast'!#REF!</f>
        <v>#REF!</v>
      </c>
      <c r="G16" s="88" t="e">
        <f>'C завтраками| Bed and breakfast'!#REF!</f>
        <v>#REF!</v>
      </c>
      <c r="H16" s="88" t="e">
        <f>'C завтраками| Bed and breakfast'!#REF!</f>
        <v>#REF!</v>
      </c>
      <c r="I16" s="88" t="e">
        <f>'C завтраками| Bed and breakfast'!#REF!</f>
        <v>#REF!</v>
      </c>
      <c r="J16" s="88" t="e">
        <f>'C завтраками| Bed and breakfast'!#REF!</f>
        <v>#REF!</v>
      </c>
      <c r="K16" s="88" t="e">
        <f>'C завтраками| Bed and breakfast'!#REF!</f>
        <v>#REF!</v>
      </c>
      <c r="L16" s="88" t="e">
        <f>'C завтраками| Bed and breakfast'!#REF!</f>
        <v>#REF!</v>
      </c>
      <c r="M16" s="88" t="e">
        <f>'C завтраками| Bed and breakfast'!#REF!</f>
        <v>#REF!</v>
      </c>
      <c r="N16" s="88" t="e">
        <f>'C завтраками| Bed and breakfast'!#REF!</f>
        <v>#REF!</v>
      </c>
      <c r="O16" s="88" t="e">
        <f>'C завтраками| Bed and breakfast'!#REF!</f>
        <v>#REF!</v>
      </c>
      <c r="P16" s="88" t="e">
        <f>'C завтраками| Bed and breakfast'!#REF!</f>
        <v>#REF!</v>
      </c>
      <c r="Q16" s="88" t="e">
        <f>'C завтраками| Bed and breakfast'!#REF!</f>
        <v>#REF!</v>
      </c>
      <c r="R16" s="88" t="e">
        <f>'C завтраками| Bed and breakfast'!#REF!</f>
        <v>#REF!</v>
      </c>
      <c r="S16" s="88" t="e">
        <f>'C завтраками| Bed and breakfast'!#REF!</f>
        <v>#REF!</v>
      </c>
      <c r="T16" s="88" t="e">
        <f>'C завтраками| Bed and breakfast'!#REF!</f>
        <v>#REF!</v>
      </c>
      <c r="U16" s="88" t="e">
        <f>'C завтраками| Bed and breakfast'!#REF!</f>
        <v>#REF!</v>
      </c>
      <c r="V16" s="88" t="e">
        <f>'C завтраками| Bed and breakfast'!#REF!</f>
        <v>#REF!</v>
      </c>
      <c r="W16" s="88" t="e">
        <f>'C завтраками| Bed and breakfast'!#REF!</f>
        <v>#REF!</v>
      </c>
      <c r="X16" s="88" t="e">
        <f>'C завтраками| Bed and breakfast'!#REF!</f>
        <v>#REF!</v>
      </c>
      <c r="Y16" s="88" t="e">
        <f>'C завтраками| Bed and breakfast'!#REF!</f>
        <v>#REF!</v>
      </c>
      <c r="Z16" s="88" t="e">
        <f>'C завтраками| Bed and breakfast'!#REF!</f>
        <v>#REF!</v>
      </c>
      <c r="AA16" s="88" t="e">
        <f>'C завтраками| Bed and breakfast'!#REF!</f>
        <v>#REF!</v>
      </c>
      <c r="AB16" s="88" t="e">
        <f>'C завтраками| Bed and breakfast'!#REF!</f>
        <v>#REF!</v>
      </c>
      <c r="AC16" s="88" t="e">
        <f>'C завтраками| Bed and breakfast'!#REF!</f>
        <v>#REF!</v>
      </c>
      <c r="AD16" s="88" t="e">
        <f>'C завтраками| Bed and breakfast'!#REF!</f>
        <v>#REF!</v>
      </c>
      <c r="AE16" s="88" t="e">
        <f>'C завтраками| Bed and breakfast'!#REF!</f>
        <v>#REF!</v>
      </c>
      <c r="AF16" s="88" t="e">
        <f>'C завтраками| Bed and breakfast'!#REF!</f>
        <v>#REF!</v>
      </c>
      <c r="AG16" s="88" t="e">
        <f>'C завтраками| Bed and breakfast'!#REF!</f>
        <v>#REF!</v>
      </c>
      <c r="AH16" s="88" t="e">
        <f>'C завтраками| Bed and breakfast'!#REF!</f>
        <v>#REF!</v>
      </c>
      <c r="AI16" s="88" t="e">
        <f>'C завтраками| Bed and breakfast'!#REF!</f>
        <v>#REF!</v>
      </c>
      <c r="AJ16" s="88" t="e">
        <f>'C завтраками| Bed and breakfast'!#REF!</f>
        <v>#REF!</v>
      </c>
      <c r="AK16" s="88" t="e">
        <f>'C завтраками| Bed and breakfast'!#REF!</f>
        <v>#REF!</v>
      </c>
      <c r="AL16" s="88" t="e">
        <f>'C завтраками| Bed and breakfast'!#REF!</f>
        <v>#REF!</v>
      </c>
      <c r="AM16" s="88" t="e">
        <f>'C завтраками| Bed and breakfast'!#REF!</f>
        <v>#REF!</v>
      </c>
      <c r="AN16" s="88" t="e">
        <f>'C завтраками| Bed and breakfast'!#REF!</f>
        <v>#REF!</v>
      </c>
      <c r="AO16" s="88" t="e">
        <f>'C завтраками| Bed and breakfast'!#REF!</f>
        <v>#REF!</v>
      </c>
      <c r="AP16" s="88" t="e">
        <f>'C завтраками| Bed and breakfast'!#REF!</f>
        <v>#REF!</v>
      </c>
      <c r="AQ16" s="88" t="e">
        <f>'C завтраками| Bed and breakfast'!#REF!</f>
        <v>#REF!</v>
      </c>
      <c r="AR16" s="88" t="e">
        <f>'C завтраками| Bed and breakfast'!#REF!</f>
        <v>#REF!</v>
      </c>
      <c r="AS16" s="88" t="e">
        <f>'C завтраками| Bed and breakfast'!#REF!</f>
        <v>#REF!</v>
      </c>
      <c r="AT16" s="88" t="e">
        <f>'C завтраками| Bed and breakfast'!#REF!</f>
        <v>#REF!</v>
      </c>
      <c r="AU16" s="88" t="e">
        <f>'C завтраками| Bed and breakfast'!#REF!</f>
        <v>#REF!</v>
      </c>
      <c r="AV16" s="88" t="e">
        <f>'C завтраками| Bed and breakfast'!#REF!</f>
        <v>#REF!</v>
      </c>
      <c r="AW16" s="88" t="e">
        <f>'C завтраками| Bed and breakfast'!#REF!</f>
        <v>#REF!</v>
      </c>
      <c r="AX16" s="88" t="e">
        <f>'C завтраками| Bed and breakfast'!#REF!</f>
        <v>#REF!</v>
      </c>
      <c r="AY16" s="88" t="e">
        <f>'C завтраками| Bed and breakfast'!#REF!</f>
        <v>#REF!</v>
      </c>
      <c r="AZ16" s="88" t="e">
        <f>'C завтраками| Bed and breakfast'!#REF!</f>
        <v>#REF!</v>
      </c>
      <c r="BA16" s="88" t="e">
        <f>'C завтраками| Bed and breakfast'!#REF!</f>
        <v>#REF!</v>
      </c>
      <c r="BB16" s="88" t="e">
        <f>'C завтраками| Bed and breakfast'!#REF!</f>
        <v>#REF!</v>
      </c>
      <c r="BC16" s="88" t="e">
        <f>'C завтраками| Bed and breakfast'!#REF!</f>
        <v>#REF!</v>
      </c>
      <c r="BD16" s="88" t="e">
        <f>'C завтраками| Bed and breakfast'!#REF!</f>
        <v>#REF!</v>
      </c>
      <c r="BE16" s="88" t="e">
        <f>'C завтраками| Bed and breakfast'!#REF!</f>
        <v>#REF!</v>
      </c>
      <c r="BF16" s="88" t="e">
        <f>'C завтраками| Bed and breakfast'!#REF!</f>
        <v>#REF!</v>
      </c>
      <c r="BG16" s="88" t="e">
        <f>'C завтраками| Bed and breakfast'!#REF!</f>
        <v>#REF!</v>
      </c>
      <c r="BH16" s="88" t="e">
        <f>'C завтраками| Bed and breakfast'!#REF!</f>
        <v>#REF!</v>
      </c>
      <c r="BI16" s="88" t="e">
        <f>'C завтраками| Bed and breakfast'!#REF!</f>
        <v>#REF!</v>
      </c>
      <c r="BJ16" s="88" t="e">
        <f>'C завтраками| Bed and breakfast'!#REF!</f>
        <v>#REF!</v>
      </c>
      <c r="BK16" s="88" t="e">
        <f>'C завтраками| Bed and breakfast'!#REF!</f>
        <v>#REF!</v>
      </c>
      <c r="BL16" s="88" t="e">
        <f>'C завтраками| Bed and breakfast'!#REF!</f>
        <v>#REF!</v>
      </c>
      <c r="BM16" s="88" t="e">
        <f>'C завтраками| Bed and breakfast'!#REF!</f>
        <v>#REF!</v>
      </c>
      <c r="BN16" s="88" t="e">
        <f>'C завтраками| Bed and breakfast'!#REF!</f>
        <v>#REF!</v>
      </c>
      <c r="BO16" s="88" t="e">
        <f>'C завтраками| Bed and breakfast'!#REF!</f>
        <v>#REF!</v>
      </c>
      <c r="BP16" s="88" t="e">
        <f>'C завтраками| Bed and breakfast'!#REF!</f>
        <v>#REF!</v>
      </c>
      <c r="BQ16" s="88" t="e">
        <f>'C завтраками| Bed and breakfast'!#REF!</f>
        <v>#REF!</v>
      </c>
      <c r="BR16" s="88" t="e">
        <f>'C завтраками| Bed and breakfast'!#REF!</f>
        <v>#REF!</v>
      </c>
      <c r="BS16" s="88" t="e">
        <f>'C завтраками| Bed and breakfast'!#REF!</f>
        <v>#REF!</v>
      </c>
      <c r="BT16" s="88" t="e">
        <f>'C завтраками| Bed and breakfast'!#REF!</f>
        <v>#REF!</v>
      </c>
      <c r="BU16" s="88" t="e">
        <f>'C завтраками| Bed and breakfast'!#REF!</f>
        <v>#REF!</v>
      </c>
      <c r="BV16" s="88" t="e">
        <f>'C завтраками| Bed and breakfast'!#REF!</f>
        <v>#REF!</v>
      </c>
      <c r="BW16" s="88" t="e">
        <f>'C завтраками| Bed and breakfast'!#REF!</f>
        <v>#REF!</v>
      </c>
      <c r="BX16" s="88" t="e">
        <f>'C завтраками| Bed and breakfast'!#REF!</f>
        <v>#REF!</v>
      </c>
      <c r="BY16" s="88" t="e">
        <f>'C завтраками| Bed and breakfast'!#REF!</f>
        <v>#REF!</v>
      </c>
      <c r="BZ16" s="88" t="e">
        <f>'C завтраками| Bed and breakfast'!#REF!</f>
        <v>#REF!</v>
      </c>
      <c r="CA16" s="88" t="e">
        <f>'C завтраками| Bed and breakfast'!#REF!</f>
        <v>#REF!</v>
      </c>
      <c r="CB16" s="88" t="e">
        <f>'C завтраками| Bed and breakfast'!#REF!</f>
        <v>#REF!</v>
      </c>
    </row>
    <row r="17" spans="1:80" s="93" customFormat="1" ht="10.35" customHeight="1" x14ac:dyDescent="0.2">
      <c r="A17" s="87">
        <v>2</v>
      </c>
      <c r="B17" s="88" t="e">
        <f>'C завтраками| Bed and breakfast'!#REF!</f>
        <v>#REF!</v>
      </c>
      <c r="C17" s="88" t="e">
        <f>'C завтраками| Bed and breakfast'!#REF!</f>
        <v>#REF!</v>
      </c>
      <c r="D17" s="88" t="e">
        <f>'C завтраками| Bed and breakfast'!#REF!</f>
        <v>#REF!</v>
      </c>
      <c r="E17" s="88" t="e">
        <f>'C завтраками| Bed and breakfast'!#REF!</f>
        <v>#REF!</v>
      </c>
      <c r="F17" s="88" t="e">
        <f>'C завтраками| Bed and breakfast'!#REF!</f>
        <v>#REF!</v>
      </c>
      <c r="G17" s="88" t="e">
        <f>'C завтраками| Bed and breakfast'!#REF!</f>
        <v>#REF!</v>
      </c>
      <c r="H17" s="88" t="e">
        <f>'C завтраками| Bed and breakfast'!#REF!</f>
        <v>#REF!</v>
      </c>
      <c r="I17" s="88" t="e">
        <f>'C завтраками| Bed and breakfast'!#REF!</f>
        <v>#REF!</v>
      </c>
      <c r="J17" s="88" t="e">
        <f>'C завтраками| Bed and breakfast'!#REF!</f>
        <v>#REF!</v>
      </c>
      <c r="K17" s="88" t="e">
        <f>'C завтраками| Bed and breakfast'!#REF!</f>
        <v>#REF!</v>
      </c>
      <c r="L17" s="88" t="e">
        <f>'C завтраками| Bed and breakfast'!#REF!</f>
        <v>#REF!</v>
      </c>
      <c r="M17" s="88" t="e">
        <f>'C завтраками| Bed and breakfast'!#REF!</f>
        <v>#REF!</v>
      </c>
      <c r="N17" s="88" t="e">
        <f>'C завтраками| Bed and breakfast'!#REF!</f>
        <v>#REF!</v>
      </c>
      <c r="O17" s="88" t="e">
        <f>'C завтраками| Bed and breakfast'!#REF!</f>
        <v>#REF!</v>
      </c>
      <c r="P17" s="88" t="e">
        <f>'C завтраками| Bed and breakfast'!#REF!</f>
        <v>#REF!</v>
      </c>
      <c r="Q17" s="88" t="e">
        <f>'C завтраками| Bed and breakfast'!#REF!</f>
        <v>#REF!</v>
      </c>
      <c r="R17" s="88" t="e">
        <f>'C завтраками| Bed and breakfast'!#REF!</f>
        <v>#REF!</v>
      </c>
      <c r="S17" s="88" t="e">
        <f>'C завтраками| Bed and breakfast'!#REF!</f>
        <v>#REF!</v>
      </c>
      <c r="T17" s="88" t="e">
        <f>'C завтраками| Bed and breakfast'!#REF!</f>
        <v>#REF!</v>
      </c>
      <c r="U17" s="88" t="e">
        <f>'C завтраками| Bed and breakfast'!#REF!</f>
        <v>#REF!</v>
      </c>
      <c r="V17" s="88" t="e">
        <f>'C завтраками| Bed and breakfast'!#REF!</f>
        <v>#REF!</v>
      </c>
      <c r="W17" s="88" t="e">
        <f>'C завтраками| Bed and breakfast'!#REF!</f>
        <v>#REF!</v>
      </c>
      <c r="X17" s="88" t="e">
        <f>'C завтраками| Bed and breakfast'!#REF!</f>
        <v>#REF!</v>
      </c>
      <c r="Y17" s="88" t="e">
        <f>'C завтраками| Bed and breakfast'!#REF!</f>
        <v>#REF!</v>
      </c>
      <c r="Z17" s="88" t="e">
        <f>'C завтраками| Bed and breakfast'!#REF!</f>
        <v>#REF!</v>
      </c>
      <c r="AA17" s="88" t="e">
        <f>'C завтраками| Bed and breakfast'!#REF!</f>
        <v>#REF!</v>
      </c>
      <c r="AB17" s="88" t="e">
        <f>'C завтраками| Bed and breakfast'!#REF!</f>
        <v>#REF!</v>
      </c>
      <c r="AC17" s="88" t="e">
        <f>'C завтраками| Bed and breakfast'!#REF!</f>
        <v>#REF!</v>
      </c>
      <c r="AD17" s="88" t="e">
        <f>'C завтраками| Bed and breakfast'!#REF!</f>
        <v>#REF!</v>
      </c>
      <c r="AE17" s="88" t="e">
        <f>'C завтраками| Bed and breakfast'!#REF!</f>
        <v>#REF!</v>
      </c>
      <c r="AF17" s="88" t="e">
        <f>'C завтраками| Bed and breakfast'!#REF!</f>
        <v>#REF!</v>
      </c>
      <c r="AG17" s="88" t="e">
        <f>'C завтраками| Bed and breakfast'!#REF!</f>
        <v>#REF!</v>
      </c>
      <c r="AH17" s="88" t="e">
        <f>'C завтраками| Bed and breakfast'!#REF!</f>
        <v>#REF!</v>
      </c>
      <c r="AI17" s="88" t="e">
        <f>'C завтраками| Bed and breakfast'!#REF!</f>
        <v>#REF!</v>
      </c>
      <c r="AJ17" s="88" t="e">
        <f>'C завтраками| Bed and breakfast'!#REF!</f>
        <v>#REF!</v>
      </c>
      <c r="AK17" s="88" t="e">
        <f>'C завтраками| Bed and breakfast'!#REF!</f>
        <v>#REF!</v>
      </c>
      <c r="AL17" s="88" t="e">
        <f>'C завтраками| Bed and breakfast'!#REF!</f>
        <v>#REF!</v>
      </c>
      <c r="AM17" s="88" t="e">
        <f>'C завтраками| Bed and breakfast'!#REF!</f>
        <v>#REF!</v>
      </c>
      <c r="AN17" s="88" t="e">
        <f>'C завтраками| Bed and breakfast'!#REF!</f>
        <v>#REF!</v>
      </c>
      <c r="AO17" s="88" t="e">
        <f>'C завтраками| Bed and breakfast'!#REF!</f>
        <v>#REF!</v>
      </c>
      <c r="AP17" s="88" t="e">
        <f>'C завтраками| Bed and breakfast'!#REF!</f>
        <v>#REF!</v>
      </c>
      <c r="AQ17" s="88" t="e">
        <f>'C завтраками| Bed and breakfast'!#REF!</f>
        <v>#REF!</v>
      </c>
      <c r="AR17" s="88" t="e">
        <f>'C завтраками| Bed and breakfast'!#REF!</f>
        <v>#REF!</v>
      </c>
      <c r="AS17" s="88" t="e">
        <f>'C завтраками| Bed and breakfast'!#REF!</f>
        <v>#REF!</v>
      </c>
      <c r="AT17" s="88" t="e">
        <f>'C завтраками| Bed and breakfast'!#REF!</f>
        <v>#REF!</v>
      </c>
      <c r="AU17" s="88" t="e">
        <f>'C завтраками| Bed and breakfast'!#REF!</f>
        <v>#REF!</v>
      </c>
      <c r="AV17" s="88" t="e">
        <f>'C завтраками| Bed and breakfast'!#REF!</f>
        <v>#REF!</v>
      </c>
      <c r="AW17" s="88" t="e">
        <f>'C завтраками| Bed and breakfast'!#REF!</f>
        <v>#REF!</v>
      </c>
      <c r="AX17" s="88" t="e">
        <f>'C завтраками| Bed and breakfast'!#REF!</f>
        <v>#REF!</v>
      </c>
      <c r="AY17" s="88" t="e">
        <f>'C завтраками| Bed and breakfast'!#REF!</f>
        <v>#REF!</v>
      </c>
      <c r="AZ17" s="88" t="e">
        <f>'C завтраками| Bed and breakfast'!#REF!</f>
        <v>#REF!</v>
      </c>
      <c r="BA17" s="88" t="e">
        <f>'C завтраками| Bed and breakfast'!#REF!</f>
        <v>#REF!</v>
      </c>
      <c r="BB17" s="88" t="e">
        <f>'C завтраками| Bed and breakfast'!#REF!</f>
        <v>#REF!</v>
      </c>
      <c r="BC17" s="88" t="e">
        <f>'C завтраками| Bed and breakfast'!#REF!</f>
        <v>#REF!</v>
      </c>
      <c r="BD17" s="88" t="e">
        <f>'C завтраками| Bed and breakfast'!#REF!</f>
        <v>#REF!</v>
      </c>
      <c r="BE17" s="88" t="e">
        <f>'C завтраками| Bed and breakfast'!#REF!</f>
        <v>#REF!</v>
      </c>
      <c r="BF17" s="88" t="e">
        <f>'C завтраками| Bed and breakfast'!#REF!</f>
        <v>#REF!</v>
      </c>
      <c r="BG17" s="88" t="e">
        <f>'C завтраками| Bed and breakfast'!#REF!</f>
        <v>#REF!</v>
      </c>
      <c r="BH17" s="88" t="e">
        <f>'C завтраками| Bed and breakfast'!#REF!</f>
        <v>#REF!</v>
      </c>
      <c r="BI17" s="88" t="e">
        <f>'C завтраками| Bed and breakfast'!#REF!</f>
        <v>#REF!</v>
      </c>
      <c r="BJ17" s="88" t="e">
        <f>'C завтраками| Bed and breakfast'!#REF!</f>
        <v>#REF!</v>
      </c>
      <c r="BK17" s="88" t="e">
        <f>'C завтраками| Bed and breakfast'!#REF!</f>
        <v>#REF!</v>
      </c>
      <c r="BL17" s="88" t="e">
        <f>'C завтраками| Bed and breakfast'!#REF!</f>
        <v>#REF!</v>
      </c>
      <c r="BM17" s="88" t="e">
        <f>'C завтраками| Bed and breakfast'!#REF!</f>
        <v>#REF!</v>
      </c>
      <c r="BN17" s="88" t="e">
        <f>'C завтраками| Bed and breakfast'!#REF!</f>
        <v>#REF!</v>
      </c>
      <c r="BO17" s="88" t="e">
        <f>'C завтраками| Bed and breakfast'!#REF!</f>
        <v>#REF!</v>
      </c>
      <c r="BP17" s="88" t="e">
        <f>'C завтраками| Bed and breakfast'!#REF!</f>
        <v>#REF!</v>
      </c>
      <c r="BQ17" s="88" t="e">
        <f>'C завтраками| Bed and breakfast'!#REF!</f>
        <v>#REF!</v>
      </c>
      <c r="BR17" s="88" t="e">
        <f>'C завтраками| Bed and breakfast'!#REF!</f>
        <v>#REF!</v>
      </c>
      <c r="BS17" s="88" t="e">
        <f>'C завтраками| Bed and breakfast'!#REF!</f>
        <v>#REF!</v>
      </c>
      <c r="BT17" s="88" t="e">
        <f>'C завтраками| Bed and breakfast'!#REF!</f>
        <v>#REF!</v>
      </c>
      <c r="BU17" s="88" t="e">
        <f>'C завтраками| Bed and breakfast'!#REF!</f>
        <v>#REF!</v>
      </c>
      <c r="BV17" s="88" t="e">
        <f>'C завтраками| Bed and breakfast'!#REF!</f>
        <v>#REF!</v>
      </c>
      <c r="BW17" s="88" t="e">
        <f>'C завтраками| Bed and breakfast'!#REF!</f>
        <v>#REF!</v>
      </c>
      <c r="BX17" s="88" t="e">
        <f>'C завтраками| Bed and breakfast'!#REF!</f>
        <v>#REF!</v>
      </c>
      <c r="BY17" s="88" t="e">
        <f>'C завтраками| Bed and breakfast'!#REF!</f>
        <v>#REF!</v>
      </c>
      <c r="BZ17" s="88" t="e">
        <f>'C завтраками| Bed and breakfast'!#REF!</f>
        <v>#REF!</v>
      </c>
      <c r="CA17" s="88" t="e">
        <f>'C завтраками| Bed and breakfast'!#REF!</f>
        <v>#REF!</v>
      </c>
      <c r="CB17" s="88" t="e">
        <f>'C завтраками| Bed and breakfast'!#REF!</f>
        <v>#REF!</v>
      </c>
    </row>
    <row r="18" spans="1:80" s="93" customFormat="1" ht="10.35" customHeight="1" x14ac:dyDescent="0.2">
      <c r="A18" s="86" t="s">
        <v>138</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row>
    <row r="19" spans="1:80" s="93" customFormat="1" ht="10.35" customHeight="1" x14ac:dyDescent="0.2">
      <c r="A19" s="87" t="s">
        <v>78</v>
      </c>
      <c r="B19" s="88" t="e">
        <f>'C завтраками| Bed and breakfast'!#REF!</f>
        <v>#REF!</v>
      </c>
      <c r="C19" s="88" t="e">
        <f>'C завтраками| Bed and breakfast'!#REF!</f>
        <v>#REF!</v>
      </c>
      <c r="D19" s="88" t="e">
        <f>'C завтраками| Bed and breakfast'!#REF!</f>
        <v>#REF!</v>
      </c>
      <c r="E19" s="88" t="e">
        <f>'C завтраками| Bed and breakfast'!#REF!</f>
        <v>#REF!</v>
      </c>
      <c r="F19" s="88" t="e">
        <f>'C завтраками| Bed and breakfast'!#REF!</f>
        <v>#REF!</v>
      </c>
      <c r="G19" s="88" t="e">
        <f>'C завтраками| Bed and breakfast'!#REF!</f>
        <v>#REF!</v>
      </c>
      <c r="H19" s="88" t="e">
        <f>'C завтраками| Bed and breakfast'!#REF!</f>
        <v>#REF!</v>
      </c>
      <c r="I19" s="88" t="e">
        <f>'C завтраками| Bed and breakfast'!#REF!</f>
        <v>#REF!</v>
      </c>
      <c r="J19" s="88" t="e">
        <f>'C завтраками| Bed and breakfast'!#REF!</f>
        <v>#REF!</v>
      </c>
      <c r="K19" s="88" t="e">
        <f>'C завтраками| Bed and breakfast'!#REF!</f>
        <v>#REF!</v>
      </c>
      <c r="L19" s="88" t="e">
        <f>'C завтраками| Bed and breakfast'!#REF!</f>
        <v>#REF!</v>
      </c>
      <c r="M19" s="88" t="e">
        <f>'C завтраками| Bed and breakfast'!#REF!</f>
        <v>#REF!</v>
      </c>
      <c r="N19" s="88" t="e">
        <f>'C завтраками| Bed and breakfast'!#REF!</f>
        <v>#REF!</v>
      </c>
      <c r="O19" s="88" t="e">
        <f>'C завтраками| Bed and breakfast'!#REF!</f>
        <v>#REF!</v>
      </c>
      <c r="P19" s="88" t="e">
        <f>'C завтраками| Bed and breakfast'!#REF!</f>
        <v>#REF!</v>
      </c>
      <c r="Q19" s="88" t="e">
        <f>'C завтраками| Bed and breakfast'!#REF!</f>
        <v>#REF!</v>
      </c>
      <c r="R19" s="88" t="e">
        <f>'C завтраками| Bed and breakfast'!#REF!</f>
        <v>#REF!</v>
      </c>
      <c r="S19" s="88" t="e">
        <f>'C завтраками| Bed and breakfast'!#REF!</f>
        <v>#REF!</v>
      </c>
      <c r="T19" s="88" t="e">
        <f>'C завтраками| Bed and breakfast'!#REF!</f>
        <v>#REF!</v>
      </c>
      <c r="U19" s="88" t="e">
        <f>'C завтраками| Bed and breakfast'!#REF!</f>
        <v>#REF!</v>
      </c>
      <c r="V19" s="88" t="e">
        <f>'C завтраками| Bed and breakfast'!#REF!</f>
        <v>#REF!</v>
      </c>
      <c r="W19" s="88" t="e">
        <f>'C завтраками| Bed and breakfast'!#REF!</f>
        <v>#REF!</v>
      </c>
      <c r="X19" s="88" t="e">
        <f>'C завтраками| Bed and breakfast'!#REF!</f>
        <v>#REF!</v>
      </c>
      <c r="Y19" s="88" t="e">
        <f>'C завтраками| Bed and breakfast'!#REF!</f>
        <v>#REF!</v>
      </c>
      <c r="Z19" s="88" t="e">
        <f>'C завтраками| Bed and breakfast'!#REF!</f>
        <v>#REF!</v>
      </c>
      <c r="AA19" s="88" t="e">
        <f>'C завтраками| Bed and breakfast'!#REF!</f>
        <v>#REF!</v>
      </c>
      <c r="AB19" s="88" t="e">
        <f>'C завтраками| Bed and breakfast'!#REF!</f>
        <v>#REF!</v>
      </c>
      <c r="AC19" s="88" t="e">
        <f>'C завтраками| Bed and breakfast'!#REF!</f>
        <v>#REF!</v>
      </c>
      <c r="AD19" s="88" t="e">
        <f>'C завтраками| Bed and breakfast'!#REF!</f>
        <v>#REF!</v>
      </c>
      <c r="AE19" s="88" t="e">
        <f>'C завтраками| Bed and breakfast'!#REF!</f>
        <v>#REF!</v>
      </c>
      <c r="AF19" s="88" t="e">
        <f>'C завтраками| Bed and breakfast'!#REF!</f>
        <v>#REF!</v>
      </c>
      <c r="AG19" s="88" t="e">
        <f>'C завтраками| Bed and breakfast'!#REF!</f>
        <v>#REF!</v>
      </c>
      <c r="AH19" s="88" t="e">
        <f>'C завтраками| Bed and breakfast'!#REF!</f>
        <v>#REF!</v>
      </c>
      <c r="AI19" s="88" t="e">
        <f>'C завтраками| Bed and breakfast'!#REF!</f>
        <v>#REF!</v>
      </c>
      <c r="AJ19" s="88" t="e">
        <f>'C завтраками| Bed and breakfast'!#REF!</f>
        <v>#REF!</v>
      </c>
      <c r="AK19" s="88" t="e">
        <f>'C завтраками| Bed and breakfast'!#REF!</f>
        <v>#REF!</v>
      </c>
      <c r="AL19" s="88" t="e">
        <f>'C завтраками| Bed and breakfast'!#REF!</f>
        <v>#REF!</v>
      </c>
      <c r="AM19" s="88" t="e">
        <f>'C завтраками| Bed and breakfast'!#REF!</f>
        <v>#REF!</v>
      </c>
      <c r="AN19" s="88" t="e">
        <f>'C завтраками| Bed and breakfast'!#REF!</f>
        <v>#REF!</v>
      </c>
      <c r="AO19" s="88" t="e">
        <f>'C завтраками| Bed and breakfast'!#REF!</f>
        <v>#REF!</v>
      </c>
      <c r="AP19" s="88" t="e">
        <f>'C завтраками| Bed and breakfast'!#REF!</f>
        <v>#REF!</v>
      </c>
      <c r="AQ19" s="88" t="e">
        <f>'C завтраками| Bed and breakfast'!#REF!</f>
        <v>#REF!</v>
      </c>
      <c r="AR19" s="88" t="e">
        <f>'C завтраками| Bed and breakfast'!#REF!</f>
        <v>#REF!</v>
      </c>
      <c r="AS19" s="88" t="e">
        <f>'C завтраками| Bed and breakfast'!#REF!</f>
        <v>#REF!</v>
      </c>
      <c r="AT19" s="88" t="e">
        <f>'C завтраками| Bed and breakfast'!#REF!</f>
        <v>#REF!</v>
      </c>
      <c r="AU19" s="88" t="e">
        <f>'C завтраками| Bed and breakfast'!#REF!</f>
        <v>#REF!</v>
      </c>
      <c r="AV19" s="88" t="e">
        <f>'C завтраками| Bed and breakfast'!#REF!</f>
        <v>#REF!</v>
      </c>
      <c r="AW19" s="88" t="e">
        <f>'C завтраками| Bed and breakfast'!#REF!</f>
        <v>#REF!</v>
      </c>
      <c r="AX19" s="88" t="e">
        <f>'C завтраками| Bed and breakfast'!#REF!</f>
        <v>#REF!</v>
      </c>
      <c r="AY19" s="88" t="e">
        <f>'C завтраками| Bed and breakfast'!#REF!</f>
        <v>#REF!</v>
      </c>
      <c r="AZ19" s="88" t="e">
        <f>'C завтраками| Bed and breakfast'!#REF!</f>
        <v>#REF!</v>
      </c>
      <c r="BA19" s="88" t="e">
        <f>'C завтраками| Bed and breakfast'!#REF!</f>
        <v>#REF!</v>
      </c>
      <c r="BB19" s="88" t="e">
        <f>'C завтраками| Bed and breakfast'!#REF!</f>
        <v>#REF!</v>
      </c>
      <c r="BC19" s="88" t="e">
        <f>'C завтраками| Bed and breakfast'!#REF!</f>
        <v>#REF!</v>
      </c>
      <c r="BD19" s="88" t="e">
        <f>'C завтраками| Bed and breakfast'!#REF!</f>
        <v>#REF!</v>
      </c>
      <c r="BE19" s="88" t="e">
        <f>'C завтраками| Bed and breakfast'!#REF!</f>
        <v>#REF!</v>
      </c>
      <c r="BF19" s="88" t="e">
        <f>'C завтраками| Bed and breakfast'!#REF!</f>
        <v>#REF!</v>
      </c>
      <c r="BG19" s="88" t="e">
        <f>'C завтраками| Bed and breakfast'!#REF!</f>
        <v>#REF!</v>
      </c>
      <c r="BH19" s="88" t="e">
        <f>'C завтраками| Bed and breakfast'!#REF!</f>
        <v>#REF!</v>
      </c>
      <c r="BI19" s="88" t="e">
        <f>'C завтраками| Bed and breakfast'!#REF!</f>
        <v>#REF!</v>
      </c>
      <c r="BJ19" s="88" t="e">
        <f>'C завтраками| Bed and breakfast'!#REF!</f>
        <v>#REF!</v>
      </c>
      <c r="BK19" s="88" t="e">
        <f>'C завтраками| Bed and breakfast'!#REF!</f>
        <v>#REF!</v>
      </c>
      <c r="BL19" s="88" t="e">
        <f>'C завтраками| Bed and breakfast'!#REF!</f>
        <v>#REF!</v>
      </c>
      <c r="BM19" s="88" t="e">
        <f>'C завтраками| Bed and breakfast'!#REF!</f>
        <v>#REF!</v>
      </c>
      <c r="BN19" s="88" t="e">
        <f>'C завтраками| Bed and breakfast'!#REF!</f>
        <v>#REF!</v>
      </c>
      <c r="BO19" s="88" t="e">
        <f>'C завтраками| Bed and breakfast'!#REF!</f>
        <v>#REF!</v>
      </c>
      <c r="BP19" s="88" t="e">
        <f>'C завтраками| Bed and breakfast'!#REF!</f>
        <v>#REF!</v>
      </c>
      <c r="BQ19" s="88" t="e">
        <f>'C завтраками| Bed and breakfast'!#REF!</f>
        <v>#REF!</v>
      </c>
      <c r="BR19" s="88" t="e">
        <f>'C завтраками| Bed and breakfast'!#REF!</f>
        <v>#REF!</v>
      </c>
      <c r="BS19" s="88" t="e">
        <f>'C завтраками| Bed and breakfast'!#REF!</f>
        <v>#REF!</v>
      </c>
      <c r="BT19" s="88" t="e">
        <f>'C завтраками| Bed and breakfast'!#REF!</f>
        <v>#REF!</v>
      </c>
      <c r="BU19" s="88" t="e">
        <f>'C завтраками| Bed and breakfast'!#REF!</f>
        <v>#REF!</v>
      </c>
      <c r="BV19" s="88" t="e">
        <f>'C завтраками| Bed and breakfast'!#REF!</f>
        <v>#REF!</v>
      </c>
      <c r="BW19" s="88" t="e">
        <f>'C завтраками| Bed and breakfast'!#REF!</f>
        <v>#REF!</v>
      </c>
      <c r="BX19" s="88" t="e">
        <f>'C завтраками| Bed and breakfast'!#REF!</f>
        <v>#REF!</v>
      </c>
      <c r="BY19" s="88" t="e">
        <f>'C завтраками| Bed and breakfast'!#REF!</f>
        <v>#REF!</v>
      </c>
      <c r="BZ19" s="88" t="e">
        <f>'C завтраками| Bed and breakfast'!#REF!</f>
        <v>#REF!</v>
      </c>
      <c r="CA19" s="88" t="e">
        <f>'C завтраками| Bed and breakfast'!#REF!</f>
        <v>#REF!</v>
      </c>
      <c r="CB19" s="88" t="e">
        <f>'C завтраками| Bed and breakfast'!#REF!</f>
        <v>#REF!</v>
      </c>
    </row>
    <row r="20" spans="1:80" s="93" customFormat="1" ht="10.35" customHeight="1" x14ac:dyDescent="0.2">
      <c r="A20" s="86" t="s">
        <v>137</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row>
    <row r="21" spans="1:80" s="93" customFormat="1" ht="9.6" customHeight="1" x14ac:dyDescent="0.2">
      <c r="A21" s="87" t="s">
        <v>67</v>
      </c>
      <c r="B21" s="88" t="e">
        <f>'C завтраками| Bed and breakfast'!#REF!</f>
        <v>#REF!</v>
      </c>
      <c r="C21" s="88" t="e">
        <f>'C завтраками| Bed and breakfast'!#REF!</f>
        <v>#REF!</v>
      </c>
      <c r="D21" s="88" t="e">
        <f>'C завтраками| Bed and breakfast'!#REF!</f>
        <v>#REF!</v>
      </c>
      <c r="E21" s="88" t="e">
        <f>'C завтраками| Bed and breakfast'!#REF!</f>
        <v>#REF!</v>
      </c>
      <c r="F21" s="88" t="e">
        <f>'C завтраками| Bed and breakfast'!#REF!</f>
        <v>#REF!</v>
      </c>
      <c r="G21" s="88" t="e">
        <f>'C завтраками| Bed and breakfast'!#REF!</f>
        <v>#REF!</v>
      </c>
      <c r="H21" s="88" t="e">
        <f>'C завтраками| Bed and breakfast'!#REF!</f>
        <v>#REF!</v>
      </c>
      <c r="I21" s="88" t="e">
        <f>'C завтраками| Bed and breakfast'!#REF!</f>
        <v>#REF!</v>
      </c>
      <c r="J21" s="88" t="e">
        <f>'C завтраками| Bed and breakfast'!#REF!</f>
        <v>#REF!</v>
      </c>
      <c r="K21" s="88" t="e">
        <f>'C завтраками| Bed and breakfast'!#REF!</f>
        <v>#REF!</v>
      </c>
      <c r="L21" s="88" t="e">
        <f>'C завтраками| Bed and breakfast'!#REF!</f>
        <v>#REF!</v>
      </c>
      <c r="M21" s="88" t="e">
        <f>'C завтраками| Bed and breakfast'!#REF!</f>
        <v>#REF!</v>
      </c>
      <c r="N21" s="88" t="e">
        <f>'C завтраками| Bed and breakfast'!#REF!</f>
        <v>#REF!</v>
      </c>
      <c r="O21" s="88" t="e">
        <f>'C завтраками| Bed and breakfast'!#REF!</f>
        <v>#REF!</v>
      </c>
      <c r="P21" s="88" t="e">
        <f>'C завтраками| Bed and breakfast'!#REF!</f>
        <v>#REF!</v>
      </c>
      <c r="Q21" s="88" t="e">
        <f>'C завтраками| Bed and breakfast'!#REF!</f>
        <v>#REF!</v>
      </c>
      <c r="R21" s="88" t="e">
        <f>'C завтраками| Bed and breakfast'!#REF!</f>
        <v>#REF!</v>
      </c>
      <c r="S21" s="88" t="e">
        <f>'C завтраками| Bed and breakfast'!#REF!</f>
        <v>#REF!</v>
      </c>
      <c r="T21" s="88" t="e">
        <f>'C завтраками| Bed and breakfast'!#REF!</f>
        <v>#REF!</v>
      </c>
      <c r="U21" s="88" t="e">
        <f>'C завтраками| Bed and breakfast'!#REF!</f>
        <v>#REF!</v>
      </c>
      <c r="V21" s="88" t="e">
        <f>'C завтраками| Bed and breakfast'!#REF!</f>
        <v>#REF!</v>
      </c>
      <c r="W21" s="88" t="e">
        <f>'C завтраками| Bed and breakfast'!#REF!</f>
        <v>#REF!</v>
      </c>
      <c r="X21" s="88" t="e">
        <f>'C завтраками| Bed and breakfast'!#REF!</f>
        <v>#REF!</v>
      </c>
      <c r="Y21" s="88" t="e">
        <f>'C завтраками| Bed and breakfast'!#REF!</f>
        <v>#REF!</v>
      </c>
      <c r="Z21" s="88" t="e">
        <f>'C завтраками| Bed and breakfast'!#REF!</f>
        <v>#REF!</v>
      </c>
      <c r="AA21" s="88" t="e">
        <f>'C завтраками| Bed and breakfast'!#REF!</f>
        <v>#REF!</v>
      </c>
      <c r="AB21" s="88" t="e">
        <f>'C завтраками| Bed and breakfast'!#REF!</f>
        <v>#REF!</v>
      </c>
      <c r="AC21" s="88" t="e">
        <f>'C завтраками| Bed and breakfast'!#REF!</f>
        <v>#REF!</v>
      </c>
      <c r="AD21" s="88" t="e">
        <f>'C завтраками| Bed and breakfast'!#REF!</f>
        <v>#REF!</v>
      </c>
      <c r="AE21" s="88" t="e">
        <f>'C завтраками| Bed and breakfast'!#REF!</f>
        <v>#REF!</v>
      </c>
      <c r="AF21" s="88" t="e">
        <f>'C завтраками| Bed and breakfast'!#REF!</f>
        <v>#REF!</v>
      </c>
      <c r="AG21" s="88" t="e">
        <f>'C завтраками| Bed and breakfast'!#REF!</f>
        <v>#REF!</v>
      </c>
      <c r="AH21" s="88" t="e">
        <f>'C завтраками| Bed and breakfast'!#REF!</f>
        <v>#REF!</v>
      </c>
      <c r="AI21" s="88" t="e">
        <f>'C завтраками| Bed and breakfast'!#REF!</f>
        <v>#REF!</v>
      </c>
      <c r="AJ21" s="88" t="e">
        <f>'C завтраками| Bed and breakfast'!#REF!</f>
        <v>#REF!</v>
      </c>
      <c r="AK21" s="88" t="e">
        <f>'C завтраками| Bed and breakfast'!#REF!</f>
        <v>#REF!</v>
      </c>
      <c r="AL21" s="88" t="e">
        <f>'C завтраками| Bed and breakfast'!#REF!</f>
        <v>#REF!</v>
      </c>
      <c r="AM21" s="88" t="e">
        <f>'C завтраками| Bed and breakfast'!#REF!</f>
        <v>#REF!</v>
      </c>
      <c r="AN21" s="88" t="e">
        <f>'C завтраками| Bed and breakfast'!#REF!</f>
        <v>#REF!</v>
      </c>
      <c r="AO21" s="88" t="e">
        <f>'C завтраками| Bed and breakfast'!#REF!</f>
        <v>#REF!</v>
      </c>
      <c r="AP21" s="88" t="e">
        <f>'C завтраками| Bed and breakfast'!#REF!</f>
        <v>#REF!</v>
      </c>
      <c r="AQ21" s="88" t="e">
        <f>'C завтраками| Bed and breakfast'!#REF!</f>
        <v>#REF!</v>
      </c>
      <c r="AR21" s="88" t="e">
        <f>'C завтраками| Bed and breakfast'!#REF!</f>
        <v>#REF!</v>
      </c>
      <c r="AS21" s="88" t="e">
        <f>'C завтраками| Bed and breakfast'!#REF!</f>
        <v>#REF!</v>
      </c>
      <c r="AT21" s="88" t="e">
        <f>'C завтраками| Bed and breakfast'!#REF!</f>
        <v>#REF!</v>
      </c>
      <c r="AU21" s="88" t="e">
        <f>'C завтраками| Bed and breakfast'!#REF!</f>
        <v>#REF!</v>
      </c>
      <c r="AV21" s="88" t="e">
        <f>'C завтраками| Bed and breakfast'!#REF!</f>
        <v>#REF!</v>
      </c>
      <c r="AW21" s="88" t="e">
        <f>'C завтраками| Bed and breakfast'!#REF!</f>
        <v>#REF!</v>
      </c>
      <c r="AX21" s="88" t="e">
        <f>'C завтраками| Bed and breakfast'!#REF!</f>
        <v>#REF!</v>
      </c>
      <c r="AY21" s="88" t="e">
        <f>'C завтраками| Bed and breakfast'!#REF!</f>
        <v>#REF!</v>
      </c>
      <c r="AZ21" s="88" t="e">
        <f>'C завтраками| Bed and breakfast'!#REF!</f>
        <v>#REF!</v>
      </c>
      <c r="BA21" s="88" t="e">
        <f>'C завтраками| Bed and breakfast'!#REF!</f>
        <v>#REF!</v>
      </c>
      <c r="BB21" s="88" t="e">
        <f>'C завтраками| Bed and breakfast'!#REF!</f>
        <v>#REF!</v>
      </c>
      <c r="BC21" s="88" t="e">
        <f>'C завтраками| Bed and breakfast'!#REF!</f>
        <v>#REF!</v>
      </c>
      <c r="BD21" s="88" t="e">
        <f>'C завтраками| Bed and breakfast'!#REF!</f>
        <v>#REF!</v>
      </c>
      <c r="BE21" s="88" t="e">
        <f>'C завтраками| Bed and breakfast'!#REF!</f>
        <v>#REF!</v>
      </c>
      <c r="BF21" s="88" t="e">
        <f>'C завтраками| Bed and breakfast'!#REF!</f>
        <v>#REF!</v>
      </c>
      <c r="BG21" s="88" t="e">
        <f>'C завтраками| Bed and breakfast'!#REF!</f>
        <v>#REF!</v>
      </c>
      <c r="BH21" s="88" t="e">
        <f>'C завтраками| Bed and breakfast'!#REF!</f>
        <v>#REF!</v>
      </c>
      <c r="BI21" s="88" t="e">
        <f>'C завтраками| Bed and breakfast'!#REF!</f>
        <v>#REF!</v>
      </c>
      <c r="BJ21" s="88" t="e">
        <f>'C завтраками| Bed and breakfast'!#REF!</f>
        <v>#REF!</v>
      </c>
      <c r="BK21" s="88" t="e">
        <f>'C завтраками| Bed and breakfast'!#REF!</f>
        <v>#REF!</v>
      </c>
      <c r="BL21" s="88" t="e">
        <f>'C завтраками| Bed and breakfast'!#REF!</f>
        <v>#REF!</v>
      </c>
      <c r="BM21" s="88" t="e">
        <f>'C завтраками| Bed and breakfast'!#REF!</f>
        <v>#REF!</v>
      </c>
      <c r="BN21" s="88" t="e">
        <f>'C завтраками| Bed and breakfast'!#REF!</f>
        <v>#REF!</v>
      </c>
      <c r="BO21" s="88" t="e">
        <f>'C завтраками| Bed and breakfast'!#REF!</f>
        <v>#REF!</v>
      </c>
      <c r="BP21" s="88" t="e">
        <f>'C завтраками| Bed and breakfast'!#REF!</f>
        <v>#REF!</v>
      </c>
      <c r="BQ21" s="88" t="e">
        <f>'C завтраками| Bed and breakfast'!#REF!</f>
        <v>#REF!</v>
      </c>
      <c r="BR21" s="88" t="e">
        <f>'C завтраками| Bed and breakfast'!#REF!</f>
        <v>#REF!</v>
      </c>
      <c r="BS21" s="88" t="e">
        <f>'C завтраками| Bed and breakfast'!#REF!</f>
        <v>#REF!</v>
      </c>
      <c r="BT21" s="88" t="e">
        <f>'C завтраками| Bed and breakfast'!#REF!</f>
        <v>#REF!</v>
      </c>
      <c r="BU21" s="88" t="e">
        <f>'C завтраками| Bed and breakfast'!#REF!</f>
        <v>#REF!</v>
      </c>
      <c r="BV21" s="88" t="e">
        <f>'C завтраками| Bed and breakfast'!#REF!</f>
        <v>#REF!</v>
      </c>
      <c r="BW21" s="88" t="e">
        <f>'C завтраками| Bed and breakfast'!#REF!</f>
        <v>#REF!</v>
      </c>
      <c r="BX21" s="88" t="e">
        <f>'C завтраками| Bed and breakfast'!#REF!</f>
        <v>#REF!</v>
      </c>
      <c r="BY21" s="88" t="e">
        <f>'C завтраками| Bed and breakfast'!#REF!</f>
        <v>#REF!</v>
      </c>
      <c r="BZ21" s="88" t="e">
        <f>'C завтраками| Bed and breakfast'!#REF!</f>
        <v>#REF!</v>
      </c>
      <c r="CA21" s="88" t="e">
        <f>'C завтраками| Bed and breakfast'!#REF!</f>
        <v>#REF!</v>
      </c>
      <c r="CB21" s="88" t="e">
        <f>'C завтраками| Bed and breakfast'!#REF!</f>
        <v>#REF!</v>
      </c>
    </row>
    <row r="22" spans="1:80" s="93" customFormat="1" ht="17.25" customHeight="1" x14ac:dyDescent="0.2">
      <c r="A22" s="147"/>
    </row>
    <row r="23" spans="1:80" ht="9.6" customHeight="1" x14ac:dyDescent="0.2">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row>
    <row r="24" spans="1:80" ht="12.6" customHeight="1" x14ac:dyDescent="0.2">
      <c r="A24" s="146" t="s">
        <v>159</v>
      </c>
      <c r="B24" s="178" t="e">
        <f t="shared" ref="B24:BM25" si="0">B4</f>
        <v>#REF!</v>
      </c>
      <c r="C24" s="178" t="e">
        <f t="shared" si="0"/>
        <v>#REF!</v>
      </c>
      <c r="D24" s="178" t="e">
        <f t="shared" si="0"/>
        <v>#REF!</v>
      </c>
      <c r="E24" s="178" t="e">
        <f t="shared" si="0"/>
        <v>#REF!</v>
      </c>
      <c r="F24" s="178" t="e">
        <f t="shared" si="0"/>
        <v>#REF!</v>
      </c>
      <c r="G24" s="178" t="e">
        <f t="shared" si="0"/>
        <v>#REF!</v>
      </c>
      <c r="H24" s="178" t="e">
        <f t="shared" si="0"/>
        <v>#REF!</v>
      </c>
      <c r="I24" s="178" t="e">
        <f t="shared" si="0"/>
        <v>#REF!</v>
      </c>
      <c r="J24" s="178" t="e">
        <f t="shared" si="0"/>
        <v>#REF!</v>
      </c>
      <c r="K24" s="178" t="e">
        <f t="shared" si="0"/>
        <v>#REF!</v>
      </c>
      <c r="L24" s="178" t="e">
        <f t="shared" si="0"/>
        <v>#REF!</v>
      </c>
      <c r="M24" s="178" t="e">
        <f t="shared" si="0"/>
        <v>#REF!</v>
      </c>
      <c r="N24" s="178" t="e">
        <f t="shared" si="0"/>
        <v>#REF!</v>
      </c>
      <c r="O24" s="178" t="e">
        <f t="shared" si="0"/>
        <v>#REF!</v>
      </c>
      <c r="P24" s="178" t="e">
        <f t="shared" si="0"/>
        <v>#REF!</v>
      </c>
      <c r="Q24" s="178" t="e">
        <f t="shared" si="0"/>
        <v>#REF!</v>
      </c>
      <c r="R24" s="178" t="e">
        <f t="shared" si="0"/>
        <v>#REF!</v>
      </c>
      <c r="S24" s="178" t="e">
        <f t="shared" si="0"/>
        <v>#REF!</v>
      </c>
      <c r="T24" s="178" t="e">
        <f t="shared" si="0"/>
        <v>#REF!</v>
      </c>
      <c r="U24" s="178" t="e">
        <f t="shared" si="0"/>
        <v>#REF!</v>
      </c>
      <c r="V24" s="178" t="e">
        <f t="shared" si="0"/>
        <v>#REF!</v>
      </c>
      <c r="W24" s="178" t="e">
        <f t="shared" si="0"/>
        <v>#REF!</v>
      </c>
      <c r="X24" s="178" t="e">
        <f t="shared" si="0"/>
        <v>#REF!</v>
      </c>
      <c r="Y24" s="178" t="e">
        <f t="shared" si="0"/>
        <v>#REF!</v>
      </c>
      <c r="Z24" s="178" t="e">
        <f t="shared" si="0"/>
        <v>#REF!</v>
      </c>
      <c r="AA24" s="178" t="e">
        <f t="shared" si="0"/>
        <v>#REF!</v>
      </c>
      <c r="AB24" s="178" t="e">
        <f t="shared" si="0"/>
        <v>#REF!</v>
      </c>
      <c r="AC24" s="178" t="e">
        <f t="shared" si="0"/>
        <v>#REF!</v>
      </c>
      <c r="AD24" s="178" t="e">
        <f t="shared" si="0"/>
        <v>#REF!</v>
      </c>
      <c r="AE24" s="178" t="e">
        <f t="shared" si="0"/>
        <v>#REF!</v>
      </c>
      <c r="AF24" s="178" t="e">
        <f t="shared" si="0"/>
        <v>#REF!</v>
      </c>
      <c r="AG24" s="178" t="e">
        <f t="shared" si="0"/>
        <v>#REF!</v>
      </c>
      <c r="AH24" s="178" t="e">
        <f t="shared" si="0"/>
        <v>#REF!</v>
      </c>
      <c r="AI24" s="178" t="e">
        <f t="shared" si="0"/>
        <v>#REF!</v>
      </c>
      <c r="AJ24" s="178" t="e">
        <f t="shared" si="0"/>
        <v>#REF!</v>
      </c>
      <c r="AK24" s="178" t="e">
        <f t="shared" si="0"/>
        <v>#REF!</v>
      </c>
      <c r="AL24" s="178" t="e">
        <f t="shared" si="0"/>
        <v>#REF!</v>
      </c>
      <c r="AM24" s="178" t="e">
        <f t="shared" si="0"/>
        <v>#REF!</v>
      </c>
      <c r="AN24" s="178" t="e">
        <f t="shared" si="0"/>
        <v>#REF!</v>
      </c>
      <c r="AO24" s="178" t="e">
        <f t="shared" si="0"/>
        <v>#REF!</v>
      </c>
      <c r="AP24" s="178" t="e">
        <f t="shared" si="0"/>
        <v>#REF!</v>
      </c>
      <c r="AQ24" s="178" t="e">
        <f t="shared" si="0"/>
        <v>#REF!</v>
      </c>
      <c r="AR24" s="178" t="e">
        <f t="shared" si="0"/>
        <v>#REF!</v>
      </c>
      <c r="AS24" s="178" t="e">
        <f t="shared" si="0"/>
        <v>#REF!</v>
      </c>
      <c r="AT24" s="178" t="e">
        <f t="shared" si="0"/>
        <v>#REF!</v>
      </c>
      <c r="AU24" s="178" t="e">
        <f t="shared" si="0"/>
        <v>#REF!</v>
      </c>
      <c r="AV24" s="178" t="e">
        <f t="shared" si="0"/>
        <v>#REF!</v>
      </c>
      <c r="AW24" s="178" t="e">
        <f t="shared" si="0"/>
        <v>#REF!</v>
      </c>
      <c r="AX24" s="178" t="e">
        <f t="shared" si="0"/>
        <v>#REF!</v>
      </c>
      <c r="AY24" s="178" t="e">
        <f t="shared" si="0"/>
        <v>#REF!</v>
      </c>
      <c r="AZ24" s="178" t="e">
        <f t="shared" si="0"/>
        <v>#REF!</v>
      </c>
      <c r="BA24" s="177" t="e">
        <f t="shared" si="0"/>
        <v>#REF!</v>
      </c>
      <c r="BB24" s="177" t="e">
        <f t="shared" si="0"/>
        <v>#REF!</v>
      </c>
      <c r="BC24" s="177" t="e">
        <f t="shared" si="0"/>
        <v>#REF!</v>
      </c>
      <c r="BD24" s="177" t="e">
        <f t="shared" si="0"/>
        <v>#REF!</v>
      </c>
      <c r="BE24" s="177" t="e">
        <f t="shared" si="0"/>
        <v>#REF!</v>
      </c>
      <c r="BF24" s="177" t="e">
        <f t="shared" si="0"/>
        <v>#REF!</v>
      </c>
      <c r="BG24" s="177" t="e">
        <f t="shared" si="0"/>
        <v>#REF!</v>
      </c>
      <c r="BH24" s="177" t="e">
        <f t="shared" si="0"/>
        <v>#REF!</v>
      </c>
      <c r="BI24" s="177" t="e">
        <f t="shared" si="0"/>
        <v>#REF!</v>
      </c>
      <c r="BJ24" s="177" t="e">
        <f t="shared" si="0"/>
        <v>#REF!</v>
      </c>
      <c r="BK24" s="177" t="e">
        <f t="shared" si="0"/>
        <v>#REF!</v>
      </c>
      <c r="BL24" s="177" t="e">
        <f t="shared" si="0"/>
        <v>#REF!</v>
      </c>
      <c r="BM24" s="177" t="e">
        <f t="shared" si="0"/>
        <v>#REF!</v>
      </c>
      <c r="BN24" s="177" t="e">
        <f t="shared" ref="BN24:CB25" si="1">BN4</f>
        <v>#REF!</v>
      </c>
      <c r="BO24" s="177" t="e">
        <f t="shared" si="1"/>
        <v>#REF!</v>
      </c>
      <c r="BP24" s="177" t="e">
        <f t="shared" si="1"/>
        <v>#REF!</v>
      </c>
      <c r="BQ24" s="177" t="e">
        <f t="shared" si="1"/>
        <v>#REF!</v>
      </c>
      <c r="BR24" s="177" t="e">
        <f t="shared" si="1"/>
        <v>#REF!</v>
      </c>
      <c r="BS24" s="177" t="e">
        <f t="shared" si="1"/>
        <v>#REF!</v>
      </c>
      <c r="BT24" s="177" t="e">
        <f t="shared" si="1"/>
        <v>#REF!</v>
      </c>
      <c r="BU24" s="177" t="e">
        <f t="shared" si="1"/>
        <v>#REF!</v>
      </c>
      <c r="BV24" s="177" t="e">
        <f t="shared" si="1"/>
        <v>#REF!</v>
      </c>
      <c r="BW24" s="177" t="e">
        <f t="shared" si="1"/>
        <v>#REF!</v>
      </c>
      <c r="BX24" s="177" t="e">
        <f t="shared" si="1"/>
        <v>#REF!</v>
      </c>
      <c r="BY24" s="177" t="e">
        <f t="shared" si="1"/>
        <v>#REF!</v>
      </c>
      <c r="BZ24" s="177" t="e">
        <f t="shared" si="1"/>
        <v>#REF!</v>
      </c>
      <c r="CA24" s="177" t="e">
        <f t="shared" si="1"/>
        <v>#REF!</v>
      </c>
      <c r="CB24" s="177" t="e">
        <f t="shared" si="1"/>
        <v>#REF!</v>
      </c>
    </row>
    <row r="25" spans="1:80" s="70" customFormat="1" ht="22.5" customHeight="1" x14ac:dyDescent="0.2">
      <c r="A25" s="67" t="s">
        <v>124</v>
      </c>
      <c r="B25" s="178" t="e">
        <f t="shared" si="0"/>
        <v>#REF!</v>
      </c>
      <c r="C25" s="178" t="e">
        <f t="shared" si="0"/>
        <v>#REF!</v>
      </c>
      <c r="D25" s="178" t="e">
        <f t="shared" si="0"/>
        <v>#REF!</v>
      </c>
      <c r="E25" s="178" t="e">
        <f t="shared" si="0"/>
        <v>#REF!</v>
      </c>
      <c r="F25" s="178" t="e">
        <f t="shared" si="0"/>
        <v>#REF!</v>
      </c>
      <c r="G25" s="178" t="e">
        <f t="shared" si="0"/>
        <v>#REF!</v>
      </c>
      <c r="H25" s="178" t="e">
        <f t="shared" si="0"/>
        <v>#REF!</v>
      </c>
      <c r="I25" s="178" t="e">
        <f t="shared" si="0"/>
        <v>#REF!</v>
      </c>
      <c r="J25" s="178" t="e">
        <f t="shared" si="0"/>
        <v>#REF!</v>
      </c>
      <c r="K25" s="178" t="e">
        <f t="shared" si="0"/>
        <v>#REF!</v>
      </c>
      <c r="L25" s="178" t="e">
        <f t="shared" si="0"/>
        <v>#REF!</v>
      </c>
      <c r="M25" s="178" t="e">
        <f t="shared" si="0"/>
        <v>#REF!</v>
      </c>
      <c r="N25" s="178" t="e">
        <f t="shared" si="0"/>
        <v>#REF!</v>
      </c>
      <c r="O25" s="178" t="e">
        <f t="shared" si="0"/>
        <v>#REF!</v>
      </c>
      <c r="P25" s="178" t="e">
        <f t="shared" si="0"/>
        <v>#REF!</v>
      </c>
      <c r="Q25" s="178" t="e">
        <f t="shared" si="0"/>
        <v>#REF!</v>
      </c>
      <c r="R25" s="178" t="e">
        <f t="shared" si="0"/>
        <v>#REF!</v>
      </c>
      <c r="S25" s="178" t="e">
        <f t="shared" si="0"/>
        <v>#REF!</v>
      </c>
      <c r="T25" s="178" t="e">
        <f t="shared" si="0"/>
        <v>#REF!</v>
      </c>
      <c r="U25" s="178" t="e">
        <f t="shared" si="0"/>
        <v>#REF!</v>
      </c>
      <c r="V25" s="178" t="e">
        <f t="shared" si="0"/>
        <v>#REF!</v>
      </c>
      <c r="W25" s="178" t="e">
        <f t="shared" si="0"/>
        <v>#REF!</v>
      </c>
      <c r="X25" s="178" t="e">
        <f t="shared" si="0"/>
        <v>#REF!</v>
      </c>
      <c r="Y25" s="178" t="e">
        <f t="shared" si="0"/>
        <v>#REF!</v>
      </c>
      <c r="Z25" s="178" t="e">
        <f t="shared" si="0"/>
        <v>#REF!</v>
      </c>
      <c r="AA25" s="178" t="e">
        <f t="shared" si="0"/>
        <v>#REF!</v>
      </c>
      <c r="AB25" s="178" t="e">
        <f t="shared" si="0"/>
        <v>#REF!</v>
      </c>
      <c r="AC25" s="178" t="e">
        <f t="shared" si="0"/>
        <v>#REF!</v>
      </c>
      <c r="AD25" s="178" t="e">
        <f t="shared" si="0"/>
        <v>#REF!</v>
      </c>
      <c r="AE25" s="178" t="e">
        <f t="shared" si="0"/>
        <v>#REF!</v>
      </c>
      <c r="AF25" s="178" t="e">
        <f t="shared" si="0"/>
        <v>#REF!</v>
      </c>
      <c r="AG25" s="178" t="e">
        <f t="shared" si="0"/>
        <v>#REF!</v>
      </c>
      <c r="AH25" s="178" t="e">
        <f t="shared" si="0"/>
        <v>#REF!</v>
      </c>
      <c r="AI25" s="178" t="e">
        <f t="shared" si="0"/>
        <v>#REF!</v>
      </c>
      <c r="AJ25" s="178" t="e">
        <f t="shared" si="0"/>
        <v>#REF!</v>
      </c>
      <c r="AK25" s="178" t="e">
        <f t="shared" si="0"/>
        <v>#REF!</v>
      </c>
      <c r="AL25" s="178" t="e">
        <f t="shared" si="0"/>
        <v>#REF!</v>
      </c>
      <c r="AM25" s="178" t="e">
        <f t="shared" si="0"/>
        <v>#REF!</v>
      </c>
      <c r="AN25" s="178" t="e">
        <f t="shared" si="0"/>
        <v>#REF!</v>
      </c>
      <c r="AO25" s="178" t="e">
        <f t="shared" si="0"/>
        <v>#REF!</v>
      </c>
      <c r="AP25" s="178" t="e">
        <f t="shared" si="0"/>
        <v>#REF!</v>
      </c>
      <c r="AQ25" s="178" t="e">
        <f t="shared" si="0"/>
        <v>#REF!</v>
      </c>
      <c r="AR25" s="178" t="e">
        <f t="shared" si="0"/>
        <v>#REF!</v>
      </c>
      <c r="AS25" s="178" t="e">
        <f t="shared" si="0"/>
        <v>#REF!</v>
      </c>
      <c r="AT25" s="178" t="e">
        <f t="shared" si="0"/>
        <v>#REF!</v>
      </c>
      <c r="AU25" s="178" t="e">
        <f t="shared" si="0"/>
        <v>#REF!</v>
      </c>
      <c r="AV25" s="178" t="e">
        <f t="shared" si="0"/>
        <v>#REF!</v>
      </c>
      <c r="AW25" s="178" t="e">
        <f t="shared" si="0"/>
        <v>#REF!</v>
      </c>
      <c r="AX25" s="178" t="e">
        <f t="shared" si="0"/>
        <v>#REF!</v>
      </c>
      <c r="AY25" s="178" t="e">
        <f t="shared" si="0"/>
        <v>#REF!</v>
      </c>
      <c r="AZ25" s="178" t="e">
        <f t="shared" si="0"/>
        <v>#REF!</v>
      </c>
      <c r="BA25" s="177" t="e">
        <f t="shared" si="0"/>
        <v>#REF!</v>
      </c>
      <c r="BB25" s="177" t="e">
        <f t="shared" si="0"/>
        <v>#REF!</v>
      </c>
      <c r="BC25" s="177" t="e">
        <f t="shared" si="0"/>
        <v>#REF!</v>
      </c>
      <c r="BD25" s="177" t="e">
        <f t="shared" si="0"/>
        <v>#REF!</v>
      </c>
      <c r="BE25" s="177" t="e">
        <f t="shared" si="0"/>
        <v>#REF!</v>
      </c>
      <c r="BF25" s="177" t="e">
        <f t="shared" si="0"/>
        <v>#REF!</v>
      </c>
      <c r="BG25" s="177" t="e">
        <f t="shared" si="0"/>
        <v>#REF!</v>
      </c>
      <c r="BH25" s="177" t="e">
        <f t="shared" si="0"/>
        <v>#REF!</v>
      </c>
      <c r="BI25" s="177" t="e">
        <f t="shared" si="0"/>
        <v>#REF!</v>
      </c>
      <c r="BJ25" s="177" t="e">
        <f t="shared" si="0"/>
        <v>#REF!</v>
      </c>
      <c r="BK25" s="177" t="e">
        <f t="shared" si="0"/>
        <v>#REF!</v>
      </c>
      <c r="BL25" s="177" t="e">
        <f t="shared" si="0"/>
        <v>#REF!</v>
      </c>
      <c r="BM25" s="177" t="e">
        <f t="shared" si="0"/>
        <v>#REF!</v>
      </c>
      <c r="BN25" s="177" t="e">
        <f t="shared" si="1"/>
        <v>#REF!</v>
      </c>
      <c r="BO25" s="177" t="e">
        <f t="shared" si="1"/>
        <v>#REF!</v>
      </c>
      <c r="BP25" s="177" t="e">
        <f t="shared" si="1"/>
        <v>#REF!</v>
      </c>
      <c r="BQ25" s="177" t="e">
        <f t="shared" si="1"/>
        <v>#REF!</v>
      </c>
      <c r="BR25" s="177" t="e">
        <f t="shared" si="1"/>
        <v>#REF!</v>
      </c>
      <c r="BS25" s="177" t="e">
        <f t="shared" si="1"/>
        <v>#REF!</v>
      </c>
      <c r="BT25" s="177" t="e">
        <f t="shared" si="1"/>
        <v>#REF!</v>
      </c>
      <c r="BU25" s="177" t="e">
        <f t="shared" si="1"/>
        <v>#REF!</v>
      </c>
      <c r="BV25" s="177" t="e">
        <f t="shared" si="1"/>
        <v>#REF!</v>
      </c>
      <c r="BW25" s="177" t="e">
        <f t="shared" si="1"/>
        <v>#REF!</v>
      </c>
      <c r="BX25" s="177" t="e">
        <f t="shared" si="1"/>
        <v>#REF!</v>
      </c>
      <c r="BY25" s="177" t="e">
        <f t="shared" si="1"/>
        <v>#REF!</v>
      </c>
      <c r="BZ25" s="177" t="e">
        <f t="shared" si="1"/>
        <v>#REF!</v>
      </c>
      <c r="CA25" s="177" t="e">
        <f t="shared" si="1"/>
        <v>#REF!</v>
      </c>
      <c r="CB25" s="177" t="e">
        <f t="shared" si="1"/>
        <v>#REF!</v>
      </c>
    </row>
    <row r="26" spans="1:80" s="85" customFormat="1" ht="10.35" customHeight="1" x14ac:dyDescent="0.2">
      <c r="A26" s="86" t="s">
        <v>135</v>
      </c>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row>
    <row r="27" spans="1:80" s="85" customFormat="1" ht="10.35" customHeight="1" x14ac:dyDescent="0.2">
      <c r="A27" s="87">
        <v>1</v>
      </c>
      <c r="B27" s="88" t="e">
        <f>ROUND(B7*0.8,)+25</f>
        <v>#REF!</v>
      </c>
      <c r="C27" s="88" t="e">
        <f t="shared" ref="C27:BN27" si="2">ROUND(C7*0.8,)+25</f>
        <v>#REF!</v>
      </c>
      <c r="D27" s="88" t="e">
        <f t="shared" si="2"/>
        <v>#REF!</v>
      </c>
      <c r="E27" s="88" t="e">
        <f t="shared" si="2"/>
        <v>#REF!</v>
      </c>
      <c r="F27" s="88" t="e">
        <f t="shared" si="2"/>
        <v>#REF!</v>
      </c>
      <c r="G27" s="88" t="e">
        <f t="shared" si="2"/>
        <v>#REF!</v>
      </c>
      <c r="H27" s="88" t="e">
        <f t="shared" si="2"/>
        <v>#REF!</v>
      </c>
      <c r="I27" s="88" t="e">
        <f t="shared" si="2"/>
        <v>#REF!</v>
      </c>
      <c r="J27" s="88" t="e">
        <f t="shared" si="2"/>
        <v>#REF!</v>
      </c>
      <c r="K27" s="88" t="e">
        <f t="shared" si="2"/>
        <v>#REF!</v>
      </c>
      <c r="L27" s="88" t="e">
        <f t="shared" si="2"/>
        <v>#REF!</v>
      </c>
      <c r="M27" s="88" t="e">
        <f t="shared" si="2"/>
        <v>#REF!</v>
      </c>
      <c r="N27" s="88" t="e">
        <f t="shared" si="2"/>
        <v>#REF!</v>
      </c>
      <c r="O27" s="88" t="e">
        <f t="shared" si="2"/>
        <v>#REF!</v>
      </c>
      <c r="P27" s="88" t="e">
        <f t="shared" si="2"/>
        <v>#REF!</v>
      </c>
      <c r="Q27" s="88" t="e">
        <f t="shared" si="2"/>
        <v>#REF!</v>
      </c>
      <c r="R27" s="88" t="e">
        <f t="shared" si="2"/>
        <v>#REF!</v>
      </c>
      <c r="S27" s="88" t="e">
        <f t="shared" si="2"/>
        <v>#REF!</v>
      </c>
      <c r="T27" s="88" t="e">
        <f t="shared" si="2"/>
        <v>#REF!</v>
      </c>
      <c r="U27" s="88" t="e">
        <f t="shared" si="2"/>
        <v>#REF!</v>
      </c>
      <c r="V27" s="88" t="e">
        <f t="shared" si="2"/>
        <v>#REF!</v>
      </c>
      <c r="W27" s="88" t="e">
        <f t="shared" si="2"/>
        <v>#REF!</v>
      </c>
      <c r="X27" s="88" t="e">
        <f t="shared" si="2"/>
        <v>#REF!</v>
      </c>
      <c r="Y27" s="88" t="e">
        <f t="shared" si="2"/>
        <v>#REF!</v>
      </c>
      <c r="Z27" s="88" t="e">
        <f t="shared" si="2"/>
        <v>#REF!</v>
      </c>
      <c r="AA27" s="88" t="e">
        <f t="shared" si="2"/>
        <v>#REF!</v>
      </c>
      <c r="AB27" s="88" t="e">
        <f t="shared" si="2"/>
        <v>#REF!</v>
      </c>
      <c r="AC27" s="88" t="e">
        <f t="shared" si="2"/>
        <v>#REF!</v>
      </c>
      <c r="AD27" s="88" t="e">
        <f t="shared" si="2"/>
        <v>#REF!</v>
      </c>
      <c r="AE27" s="88" t="e">
        <f t="shared" si="2"/>
        <v>#REF!</v>
      </c>
      <c r="AF27" s="88" t="e">
        <f t="shared" si="2"/>
        <v>#REF!</v>
      </c>
      <c r="AG27" s="88" t="e">
        <f t="shared" si="2"/>
        <v>#REF!</v>
      </c>
      <c r="AH27" s="88" t="e">
        <f t="shared" si="2"/>
        <v>#REF!</v>
      </c>
      <c r="AI27" s="88" t="e">
        <f t="shared" si="2"/>
        <v>#REF!</v>
      </c>
      <c r="AJ27" s="88" t="e">
        <f t="shared" si="2"/>
        <v>#REF!</v>
      </c>
      <c r="AK27" s="88" t="e">
        <f t="shared" si="2"/>
        <v>#REF!</v>
      </c>
      <c r="AL27" s="88" t="e">
        <f t="shared" si="2"/>
        <v>#REF!</v>
      </c>
      <c r="AM27" s="88" t="e">
        <f t="shared" si="2"/>
        <v>#REF!</v>
      </c>
      <c r="AN27" s="88" t="e">
        <f t="shared" si="2"/>
        <v>#REF!</v>
      </c>
      <c r="AO27" s="88" t="e">
        <f t="shared" si="2"/>
        <v>#REF!</v>
      </c>
      <c r="AP27" s="88" t="e">
        <f t="shared" si="2"/>
        <v>#REF!</v>
      </c>
      <c r="AQ27" s="88" t="e">
        <f t="shared" si="2"/>
        <v>#REF!</v>
      </c>
      <c r="AR27" s="88" t="e">
        <f t="shared" si="2"/>
        <v>#REF!</v>
      </c>
      <c r="AS27" s="88" t="e">
        <f t="shared" si="2"/>
        <v>#REF!</v>
      </c>
      <c r="AT27" s="88" t="e">
        <f t="shared" si="2"/>
        <v>#REF!</v>
      </c>
      <c r="AU27" s="88" t="e">
        <f t="shared" si="2"/>
        <v>#REF!</v>
      </c>
      <c r="AV27" s="88" t="e">
        <f t="shared" si="2"/>
        <v>#REF!</v>
      </c>
      <c r="AW27" s="88" t="e">
        <f t="shared" si="2"/>
        <v>#REF!</v>
      </c>
      <c r="AX27" s="88" t="e">
        <f t="shared" si="2"/>
        <v>#REF!</v>
      </c>
      <c r="AY27" s="88" t="e">
        <f t="shared" si="2"/>
        <v>#REF!</v>
      </c>
      <c r="AZ27" s="88" t="e">
        <f t="shared" si="2"/>
        <v>#REF!</v>
      </c>
      <c r="BA27" s="88" t="e">
        <f t="shared" si="2"/>
        <v>#REF!</v>
      </c>
      <c r="BB27" s="88" t="e">
        <f t="shared" si="2"/>
        <v>#REF!</v>
      </c>
      <c r="BC27" s="88" t="e">
        <f t="shared" si="2"/>
        <v>#REF!</v>
      </c>
      <c r="BD27" s="88" t="e">
        <f t="shared" si="2"/>
        <v>#REF!</v>
      </c>
      <c r="BE27" s="88" t="e">
        <f t="shared" si="2"/>
        <v>#REF!</v>
      </c>
      <c r="BF27" s="88" t="e">
        <f t="shared" si="2"/>
        <v>#REF!</v>
      </c>
      <c r="BG27" s="88" t="e">
        <f t="shared" si="2"/>
        <v>#REF!</v>
      </c>
      <c r="BH27" s="88" t="e">
        <f t="shared" si="2"/>
        <v>#REF!</v>
      </c>
      <c r="BI27" s="88" t="e">
        <f t="shared" si="2"/>
        <v>#REF!</v>
      </c>
      <c r="BJ27" s="88" t="e">
        <f t="shared" si="2"/>
        <v>#REF!</v>
      </c>
      <c r="BK27" s="88" t="e">
        <f t="shared" si="2"/>
        <v>#REF!</v>
      </c>
      <c r="BL27" s="88" t="e">
        <f t="shared" si="2"/>
        <v>#REF!</v>
      </c>
      <c r="BM27" s="88" t="e">
        <f t="shared" si="2"/>
        <v>#REF!</v>
      </c>
      <c r="BN27" s="88" t="e">
        <f t="shared" si="2"/>
        <v>#REF!</v>
      </c>
      <c r="BO27" s="88" t="e">
        <f t="shared" ref="BO27:CB27" si="3">ROUND(BO7*0.8,)+25</f>
        <v>#REF!</v>
      </c>
      <c r="BP27" s="88" t="e">
        <f t="shared" si="3"/>
        <v>#REF!</v>
      </c>
      <c r="BQ27" s="88" t="e">
        <f t="shared" si="3"/>
        <v>#REF!</v>
      </c>
      <c r="BR27" s="88" t="e">
        <f t="shared" si="3"/>
        <v>#REF!</v>
      </c>
      <c r="BS27" s="88" t="e">
        <f t="shared" si="3"/>
        <v>#REF!</v>
      </c>
      <c r="BT27" s="88" t="e">
        <f t="shared" si="3"/>
        <v>#REF!</v>
      </c>
      <c r="BU27" s="88" t="e">
        <f t="shared" si="3"/>
        <v>#REF!</v>
      </c>
      <c r="BV27" s="88" t="e">
        <f t="shared" si="3"/>
        <v>#REF!</v>
      </c>
      <c r="BW27" s="88" t="e">
        <f t="shared" si="3"/>
        <v>#REF!</v>
      </c>
      <c r="BX27" s="88" t="e">
        <f t="shared" si="3"/>
        <v>#REF!</v>
      </c>
      <c r="BY27" s="88" t="e">
        <f t="shared" si="3"/>
        <v>#REF!</v>
      </c>
      <c r="BZ27" s="88" t="e">
        <f t="shared" si="3"/>
        <v>#REF!</v>
      </c>
      <c r="CA27" s="88" t="e">
        <f t="shared" si="3"/>
        <v>#REF!</v>
      </c>
      <c r="CB27" s="88" t="e">
        <f t="shared" si="3"/>
        <v>#REF!</v>
      </c>
    </row>
    <row r="28" spans="1:80" s="85" customFormat="1" ht="10.35" customHeight="1" x14ac:dyDescent="0.2">
      <c r="A28" s="87">
        <v>2</v>
      </c>
      <c r="B28" s="88" t="e">
        <f>ROUND(B8*0.8,)+25</f>
        <v>#REF!</v>
      </c>
      <c r="C28" s="88" t="e">
        <f t="shared" ref="C28:BN28" si="4">ROUND(C8*0.8,)+25</f>
        <v>#REF!</v>
      </c>
      <c r="D28" s="88" t="e">
        <f t="shared" si="4"/>
        <v>#REF!</v>
      </c>
      <c r="E28" s="88" t="e">
        <f t="shared" si="4"/>
        <v>#REF!</v>
      </c>
      <c r="F28" s="88" t="e">
        <f t="shared" si="4"/>
        <v>#REF!</v>
      </c>
      <c r="G28" s="88" t="e">
        <f t="shared" si="4"/>
        <v>#REF!</v>
      </c>
      <c r="H28" s="88" t="e">
        <f t="shared" si="4"/>
        <v>#REF!</v>
      </c>
      <c r="I28" s="88" t="e">
        <f t="shared" si="4"/>
        <v>#REF!</v>
      </c>
      <c r="J28" s="88" t="e">
        <f t="shared" si="4"/>
        <v>#REF!</v>
      </c>
      <c r="K28" s="88" t="e">
        <f t="shared" si="4"/>
        <v>#REF!</v>
      </c>
      <c r="L28" s="88" t="e">
        <f t="shared" si="4"/>
        <v>#REF!</v>
      </c>
      <c r="M28" s="88" t="e">
        <f t="shared" si="4"/>
        <v>#REF!</v>
      </c>
      <c r="N28" s="88" t="e">
        <f t="shared" si="4"/>
        <v>#REF!</v>
      </c>
      <c r="O28" s="88" t="e">
        <f t="shared" si="4"/>
        <v>#REF!</v>
      </c>
      <c r="P28" s="88" t="e">
        <f t="shared" si="4"/>
        <v>#REF!</v>
      </c>
      <c r="Q28" s="88" t="e">
        <f t="shared" si="4"/>
        <v>#REF!</v>
      </c>
      <c r="R28" s="88" t="e">
        <f t="shared" si="4"/>
        <v>#REF!</v>
      </c>
      <c r="S28" s="88" t="e">
        <f t="shared" si="4"/>
        <v>#REF!</v>
      </c>
      <c r="T28" s="88" t="e">
        <f t="shared" si="4"/>
        <v>#REF!</v>
      </c>
      <c r="U28" s="88" t="e">
        <f t="shared" si="4"/>
        <v>#REF!</v>
      </c>
      <c r="V28" s="88" t="e">
        <f t="shared" si="4"/>
        <v>#REF!</v>
      </c>
      <c r="W28" s="88" t="e">
        <f t="shared" si="4"/>
        <v>#REF!</v>
      </c>
      <c r="X28" s="88" t="e">
        <f t="shared" si="4"/>
        <v>#REF!</v>
      </c>
      <c r="Y28" s="88" t="e">
        <f t="shared" si="4"/>
        <v>#REF!</v>
      </c>
      <c r="Z28" s="88" t="e">
        <f t="shared" si="4"/>
        <v>#REF!</v>
      </c>
      <c r="AA28" s="88" t="e">
        <f t="shared" si="4"/>
        <v>#REF!</v>
      </c>
      <c r="AB28" s="88" t="e">
        <f t="shared" si="4"/>
        <v>#REF!</v>
      </c>
      <c r="AC28" s="88" t="e">
        <f t="shared" si="4"/>
        <v>#REF!</v>
      </c>
      <c r="AD28" s="88" t="e">
        <f t="shared" si="4"/>
        <v>#REF!</v>
      </c>
      <c r="AE28" s="88" t="e">
        <f t="shared" si="4"/>
        <v>#REF!</v>
      </c>
      <c r="AF28" s="88" t="e">
        <f t="shared" si="4"/>
        <v>#REF!</v>
      </c>
      <c r="AG28" s="88" t="e">
        <f t="shared" si="4"/>
        <v>#REF!</v>
      </c>
      <c r="AH28" s="88" t="e">
        <f t="shared" si="4"/>
        <v>#REF!</v>
      </c>
      <c r="AI28" s="88" t="e">
        <f t="shared" si="4"/>
        <v>#REF!</v>
      </c>
      <c r="AJ28" s="88" t="e">
        <f t="shared" si="4"/>
        <v>#REF!</v>
      </c>
      <c r="AK28" s="88" t="e">
        <f t="shared" si="4"/>
        <v>#REF!</v>
      </c>
      <c r="AL28" s="88" t="e">
        <f t="shared" si="4"/>
        <v>#REF!</v>
      </c>
      <c r="AM28" s="88" t="e">
        <f t="shared" si="4"/>
        <v>#REF!</v>
      </c>
      <c r="AN28" s="88" t="e">
        <f t="shared" si="4"/>
        <v>#REF!</v>
      </c>
      <c r="AO28" s="88" t="e">
        <f t="shared" si="4"/>
        <v>#REF!</v>
      </c>
      <c r="AP28" s="88" t="e">
        <f t="shared" si="4"/>
        <v>#REF!</v>
      </c>
      <c r="AQ28" s="88" t="e">
        <f t="shared" si="4"/>
        <v>#REF!</v>
      </c>
      <c r="AR28" s="88" t="e">
        <f t="shared" si="4"/>
        <v>#REF!</v>
      </c>
      <c r="AS28" s="88" t="e">
        <f t="shared" si="4"/>
        <v>#REF!</v>
      </c>
      <c r="AT28" s="88" t="e">
        <f t="shared" si="4"/>
        <v>#REF!</v>
      </c>
      <c r="AU28" s="88" t="e">
        <f t="shared" si="4"/>
        <v>#REF!</v>
      </c>
      <c r="AV28" s="88" t="e">
        <f t="shared" si="4"/>
        <v>#REF!</v>
      </c>
      <c r="AW28" s="88" t="e">
        <f t="shared" si="4"/>
        <v>#REF!</v>
      </c>
      <c r="AX28" s="88" t="e">
        <f t="shared" si="4"/>
        <v>#REF!</v>
      </c>
      <c r="AY28" s="88" t="e">
        <f t="shared" si="4"/>
        <v>#REF!</v>
      </c>
      <c r="AZ28" s="88" t="e">
        <f t="shared" si="4"/>
        <v>#REF!</v>
      </c>
      <c r="BA28" s="88" t="e">
        <f t="shared" si="4"/>
        <v>#REF!</v>
      </c>
      <c r="BB28" s="88" t="e">
        <f t="shared" si="4"/>
        <v>#REF!</v>
      </c>
      <c r="BC28" s="88" t="e">
        <f t="shared" si="4"/>
        <v>#REF!</v>
      </c>
      <c r="BD28" s="88" t="e">
        <f t="shared" si="4"/>
        <v>#REF!</v>
      </c>
      <c r="BE28" s="88" t="e">
        <f t="shared" si="4"/>
        <v>#REF!</v>
      </c>
      <c r="BF28" s="88" t="e">
        <f t="shared" si="4"/>
        <v>#REF!</v>
      </c>
      <c r="BG28" s="88" t="e">
        <f t="shared" si="4"/>
        <v>#REF!</v>
      </c>
      <c r="BH28" s="88" t="e">
        <f t="shared" si="4"/>
        <v>#REF!</v>
      </c>
      <c r="BI28" s="88" t="e">
        <f t="shared" si="4"/>
        <v>#REF!</v>
      </c>
      <c r="BJ28" s="88" t="e">
        <f t="shared" si="4"/>
        <v>#REF!</v>
      </c>
      <c r="BK28" s="88" t="e">
        <f t="shared" si="4"/>
        <v>#REF!</v>
      </c>
      <c r="BL28" s="88" t="e">
        <f t="shared" si="4"/>
        <v>#REF!</v>
      </c>
      <c r="BM28" s="88" t="e">
        <f t="shared" si="4"/>
        <v>#REF!</v>
      </c>
      <c r="BN28" s="88" t="e">
        <f t="shared" si="4"/>
        <v>#REF!</v>
      </c>
      <c r="BO28" s="88" t="e">
        <f t="shared" ref="BO28:CB28" si="5">ROUND(BO8*0.8,)+25</f>
        <v>#REF!</v>
      </c>
      <c r="BP28" s="88" t="e">
        <f t="shared" si="5"/>
        <v>#REF!</v>
      </c>
      <c r="BQ28" s="88" t="e">
        <f t="shared" si="5"/>
        <v>#REF!</v>
      </c>
      <c r="BR28" s="88" t="e">
        <f t="shared" si="5"/>
        <v>#REF!</v>
      </c>
      <c r="BS28" s="88" t="e">
        <f t="shared" si="5"/>
        <v>#REF!</v>
      </c>
      <c r="BT28" s="88" t="e">
        <f t="shared" si="5"/>
        <v>#REF!</v>
      </c>
      <c r="BU28" s="88" t="e">
        <f t="shared" si="5"/>
        <v>#REF!</v>
      </c>
      <c r="BV28" s="88" t="e">
        <f t="shared" si="5"/>
        <v>#REF!</v>
      </c>
      <c r="BW28" s="88" t="e">
        <f t="shared" si="5"/>
        <v>#REF!</v>
      </c>
      <c r="BX28" s="88" t="e">
        <f t="shared" si="5"/>
        <v>#REF!</v>
      </c>
      <c r="BY28" s="88" t="e">
        <f t="shared" si="5"/>
        <v>#REF!</v>
      </c>
      <c r="BZ28" s="88" t="e">
        <f t="shared" si="5"/>
        <v>#REF!</v>
      </c>
      <c r="CA28" s="88" t="e">
        <f t="shared" si="5"/>
        <v>#REF!</v>
      </c>
      <c r="CB28" s="88" t="e">
        <f t="shared" si="5"/>
        <v>#REF!</v>
      </c>
    </row>
    <row r="29" spans="1:80" s="85" customFormat="1" ht="10.35" customHeight="1" x14ac:dyDescent="0.2">
      <c r="A29" s="95" t="s">
        <v>143</v>
      </c>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row>
    <row r="30" spans="1:80" s="85" customFormat="1" ht="10.35" customHeight="1" x14ac:dyDescent="0.2">
      <c r="A30" s="87">
        <v>1</v>
      </c>
      <c r="B30" s="88" t="e">
        <f t="shared" ref="B30:Q41" si="6">ROUND(B10*0.8,)+25</f>
        <v>#REF!</v>
      </c>
      <c r="C30" s="88" t="e">
        <f t="shared" si="6"/>
        <v>#REF!</v>
      </c>
      <c r="D30" s="88" t="e">
        <f t="shared" si="6"/>
        <v>#REF!</v>
      </c>
      <c r="E30" s="88" t="e">
        <f t="shared" si="6"/>
        <v>#REF!</v>
      </c>
      <c r="F30" s="88" t="e">
        <f t="shared" si="6"/>
        <v>#REF!</v>
      </c>
      <c r="G30" s="88" t="e">
        <f t="shared" si="6"/>
        <v>#REF!</v>
      </c>
      <c r="H30" s="88" t="e">
        <f t="shared" si="6"/>
        <v>#REF!</v>
      </c>
      <c r="I30" s="88" t="e">
        <f t="shared" si="6"/>
        <v>#REF!</v>
      </c>
      <c r="J30" s="88" t="e">
        <f t="shared" si="6"/>
        <v>#REF!</v>
      </c>
      <c r="K30" s="88" t="e">
        <f t="shared" si="6"/>
        <v>#REF!</v>
      </c>
      <c r="L30" s="88" t="e">
        <f t="shared" si="6"/>
        <v>#REF!</v>
      </c>
      <c r="M30" s="88" t="e">
        <f t="shared" si="6"/>
        <v>#REF!</v>
      </c>
      <c r="N30" s="88" t="e">
        <f t="shared" si="6"/>
        <v>#REF!</v>
      </c>
      <c r="O30" s="88" t="e">
        <f t="shared" si="6"/>
        <v>#REF!</v>
      </c>
      <c r="P30" s="88" t="e">
        <f t="shared" si="6"/>
        <v>#REF!</v>
      </c>
      <c r="Q30" s="88" t="e">
        <f t="shared" si="6"/>
        <v>#REF!</v>
      </c>
      <c r="R30" s="88" t="e">
        <f t="shared" ref="R30:CB31" si="7">ROUND(R10*0.8,)+25</f>
        <v>#REF!</v>
      </c>
      <c r="S30" s="88" t="e">
        <f t="shared" si="7"/>
        <v>#REF!</v>
      </c>
      <c r="T30" s="88" t="e">
        <f t="shared" si="7"/>
        <v>#REF!</v>
      </c>
      <c r="U30" s="88" t="e">
        <f t="shared" si="7"/>
        <v>#REF!</v>
      </c>
      <c r="V30" s="88" t="e">
        <f t="shared" si="7"/>
        <v>#REF!</v>
      </c>
      <c r="W30" s="88" t="e">
        <f t="shared" si="7"/>
        <v>#REF!</v>
      </c>
      <c r="X30" s="88" t="e">
        <f t="shared" si="7"/>
        <v>#REF!</v>
      </c>
      <c r="Y30" s="88" t="e">
        <f t="shared" si="7"/>
        <v>#REF!</v>
      </c>
      <c r="Z30" s="88" t="e">
        <f t="shared" si="7"/>
        <v>#REF!</v>
      </c>
      <c r="AA30" s="88" t="e">
        <f t="shared" si="7"/>
        <v>#REF!</v>
      </c>
      <c r="AB30" s="88" t="e">
        <f t="shared" si="7"/>
        <v>#REF!</v>
      </c>
      <c r="AC30" s="88" t="e">
        <f t="shared" si="7"/>
        <v>#REF!</v>
      </c>
      <c r="AD30" s="88" t="e">
        <f t="shared" si="7"/>
        <v>#REF!</v>
      </c>
      <c r="AE30" s="88" t="e">
        <f t="shared" si="7"/>
        <v>#REF!</v>
      </c>
      <c r="AF30" s="88" t="e">
        <f t="shared" si="7"/>
        <v>#REF!</v>
      </c>
      <c r="AG30" s="88" t="e">
        <f t="shared" si="7"/>
        <v>#REF!</v>
      </c>
      <c r="AH30" s="88" t="e">
        <f t="shared" si="7"/>
        <v>#REF!</v>
      </c>
      <c r="AI30" s="88" t="e">
        <f t="shared" si="7"/>
        <v>#REF!</v>
      </c>
      <c r="AJ30" s="88" t="e">
        <f t="shared" si="7"/>
        <v>#REF!</v>
      </c>
      <c r="AK30" s="88" t="e">
        <f t="shared" si="7"/>
        <v>#REF!</v>
      </c>
      <c r="AL30" s="88" t="e">
        <f t="shared" si="7"/>
        <v>#REF!</v>
      </c>
      <c r="AM30" s="88" t="e">
        <f t="shared" si="7"/>
        <v>#REF!</v>
      </c>
      <c r="AN30" s="88" t="e">
        <f t="shared" si="7"/>
        <v>#REF!</v>
      </c>
      <c r="AO30" s="88" t="e">
        <f t="shared" si="7"/>
        <v>#REF!</v>
      </c>
      <c r="AP30" s="88" t="e">
        <f t="shared" si="7"/>
        <v>#REF!</v>
      </c>
      <c r="AQ30" s="88" t="e">
        <f t="shared" si="7"/>
        <v>#REF!</v>
      </c>
      <c r="AR30" s="88" t="e">
        <f t="shared" si="7"/>
        <v>#REF!</v>
      </c>
      <c r="AS30" s="88" t="e">
        <f t="shared" si="7"/>
        <v>#REF!</v>
      </c>
      <c r="AT30" s="88" t="e">
        <f t="shared" si="7"/>
        <v>#REF!</v>
      </c>
      <c r="AU30" s="88" t="e">
        <f t="shared" si="7"/>
        <v>#REF!</v>
      </c>
      <c r="AV30" s="88" t="e">
        <f t="shared" si="7"/>
        <v>#REF!</v>
      </c>
      <c r="AW30" s="88" t="e">
        <f t="shared" si="7"/>
        <v>#REF!</v>
      </c>
      <c r="AX30" s="88" t="e">
        <f t="shared" si="7"/>
        <v>#REF!</v>
      </c>
      <c r="AY30" s="88" t="e">
        <f t="shared" si="7"/>
        <v>#REF!</v>
      </c>
      <c r="AZ30" s="88" t="e">
        <f t="shared" si="7"/>
        <v>#REF!</v>
      </c>
      <c r="BA30" s="88" t="e">
        <f t="shared" si="7"/>
        <v>#REF!</v>
      </c>
      <c r="BB30" s="88" t="e">
        <f t="shared" si="7"/>
        <v>#REF!</v>
      </c>
      <c r="BC30" s="88" t="e">
        <f t="shared" si="7"/>
        <v>#REF!</v>
      </c>
      <c r="BD30" s="88" t="e">
        <f t="shared" si="7"/>
        <v>#REF!</v>
      </c>
      <c r="BE30" s="88" t="e">
        <f t="shared" si="7"/>
        <v>#REF!</v>
      </c>
      <c r="BF30" s="88" t="e">
        <f t="shared" si="7"/>
        <v>#REF!</v>
      </c>
      <c r="BG30" s="88" t="e">
        <f t="shared" si="7"/>
        <v>#REF!</v>
      </c>
      <c r="BH30" s="88" t="e">
        <f t="shared" si="7"/>
        <v>#REF!</v>
      </c>
      <c r="BI30" s="88" t="e">
        <f t="shared" si="7"/>
        <v>#REF!</v>
      </c>
      <c r="BJ30" s="88" t="e">
        <f t="shared" si="7"/>
        <v>#REF!</v>
      </c>
      <c r="BK30" s="88" t="e">
        <f t="shared" si="7"/>
        <v>#REF!</v>
      </c>
      <c r="BL30" s="88" t="e">
        <f t="shared" si="7"/>
        <v>#REF!</v>
      </c>
      <c r="BM30" s="88" t="e">
        <f t="shared" si="7"/>
        <v>#REF!</v>
      </c>
      <c r="BN30" s="88" t="e">
        <f t="shared" si="7"/>
        <v>#REF!</v>
      </c>
      <c r="BO30" s="88" t="e">
        <f t="shared" si="7"/>
        <v>#REF!</v>
      </c>
      <c r="BP30" s="88" t="e">
        <f t="shared" si="7"/>
        <v>#REF!</v>
      </c>
      <c r="BQ30" s="88" t="e">
        <f t="shared" si="7"/>
        <v>#REF!</v>
      </c>
      <c r="BR30" s="88" t="e">
        <f t="shared" si="7"/>
        <v>#REF!</v>
      </c>
      <c r="BS30" s="88" t="e">
        <f t="shared" si="7"/>
        <v>#REF!</v>
      </c>
      <c r="BT30" s="88" t="e">
        <f t="shared" si="7"/>
        <v>#REF!</v>
      </c>
      <c r="BU30" s="88" t="e">
        <f t="shared" si="7"/>
        <v>#REF!</v>
      </c>
      <c r="BV30" s="88" t="e">
        <f t="shared" si="7"/>
        <v>#REF!</v>
      </c>
      <c r="BW30" s="88" t="e">
        <f t="shared" si="7"/>
        <v>#REF!</v>
      </c>
      <c r="BX30" s="88" t="e">
        <f t="shared" si="7"/>
        <v>#REF!</v>
      </c>
      <c r="BY30" s="88" t="e">
        <f t="shared" si="7"/>
        <v>#REF!</v>
      </c>
      <c r="BZ30" s="88" t="e">
        <f t="shared" si="7"/>
        <v>#REF!</v>
      </c>
      <c r="CA30" s="88" t="e">
        <f t="shared" si="7"/>
        <v>#REF!</v>
      </c>
      <c r="CB30" s="88" t="e">
        <f t="shared" si="7"/>
        <v>#REF!</v>
      </c>
    </row>
    <row r="31" spans="1:80" s="85" customFormat="1" ht="10.35" customHeight="1" x14ac:dyDescent="0.2">
      <c r="A31" s="87">
        <v>2</v>
      </c>
      <c r="B31" s="88" t="e">
        <f t="shared" si="6"/>
        <v>#REF!</v>
      </c>
      <c r="C31" s="88" t="e">
        <f t="shared" ref="C31:BN31" si="8">ROUND(C11*0.8,)+25</f>
        <v>#REF!</v>
      </c>
      <c r="D31" s="88" t="e">
        <f t="shared" si="8"/>
        <v>#REF!</v>
      </c>
      <c r="E31" s="88" t="e">
        <f t="shared" si="8"/>
        <v>#REF!</v>
      </c>
      <c r="F31" s="88" t="e">
        <f t="shared" si="8"/>
        <v>#REF!</v>
      </c>
      <c r="G31" s="88" t="e">
        <f t="shared" si="8"/>
        <v>#REF!</v>
      </c>
      <c r="H31" s="88" t="e">
        <f t="shared" si="8"/>
        <v>#REF!</v>
      </c>
      <c r="I31" s="88" t="e">
        <f t="shared" si="8"/>
        <v>#REF!</v>
      </c>
      <c r="J31" s="88" t="e">
        <f t="shared" si="8"/>
        <v>#REF!</v>
      </c>
      <c r="K31" s="88" t="e">
        <f t="shared" si="8"/>
        <v>#REF!</v>
      </c>
      <c r="L31" s="88" t="e">
        <f t="shared" si="8"/>
        <v>#REF!</v>
      </c>
      <c r="M31" s="88" t="e">
        <f t="shared" si="8"/>
        <v>#REF!</v>
      </c>
      <c r="N31" s="88" t="e">
        <f t="shared" si="8"/>
        <v>#REF!</v>
      </c>
      <c r="O31" s="88" t="e">
        <f t="shared" si="8"/>
        <v>#REF!</v>
      </c>
      <c r="P31" s="88" t="e">
        <f t="shared" si="8"/>
        <v>#REF!</v>
      </c>
      <c r="Q31" s="88" t="e">
        <f t="shared" si="8"/>
        <v>#REF!</v>
      </c>
      <c r="R31" s="88" t="e">
        <f t="shared" si="8"/>
        <v>#REF!</v>
      </c>
      <c r="S31" s="88" t="e">
        <f t="shared" si="8"/>
        <v>#REF!</v>
      </c>
      <c r="T31" s="88" t="e">
        <f t="shared" si="8"/>
        <v>#REF!</v>
      </c>
      <c r="U31" s="88" t="e">
        <f t="shared" si="8"/>
        <v>#REF!</v>
      </c>
      <c r="V31" s="88" t="e">
        <f t="shared" si="8"/>
        <v>#REF!</v>
      </c>
      <c r="W31" s="88" t="e">
        <f t="shared" si="8"/>
        <v>#REF!</v>
      </c>
      <c r="X31" s="88" t="e">
        <f t="shared" si="8"/>
        <v>#REF!</v>
      </c>
      <c r="Y31" s="88" t="e">
        <f t="shared" si="8"/>
        <v>#REF!</v>
      </c>
      <c r="Z31" s="88" t="e">
        <f t="shared" si="8"/>
        <v>#REF!</v>
      </c>
      <c r="AA31" s="88" t="e">
        <f t="shared" si="8"/>
        <v>#REF!</v>
      </c>
      <c r="AB31" s="88" t="e">
        <f t="shared" si="8"/>
        <v>#REF!</v>
      </c>
      <c r="AC31" s="88" t="e">
        <f t="shared" si="8"/>
        <v>#REF!</v>
      </c>
      <c r="AD31" s="88" t="e">
        <f t="shared" si="8"/>
        <v>#REF!</v>
      </c>
      <c r="AE31" s="88" t="e">
        <f t="shared" si="8"/>
        <v>#REF!</v>
      </c>
      <c r="AF31" s="88" t="e">
        <f t="shared" si="8"/>
        <v>#REF!</v>
      </c>
      <c r="AG31" s="88" t="e">
        <f t="shared" si="8"/>
        <v>#REF!</v>
      </c>
      <c r="AH31" s="88" t="e">
        <f t="shared" si="8"/>
        <v>#REF!</v>
      </c>
      <c r="AI31" s="88" t="e">
        <f t="shared" si="8"/>
        <v>#REF!</v>
      </c>
      <c r="AJ31" s="88" t="e">
        <f t="shared" si="8"/>
        <v>#REF!</v>
      </c>
      <c r="AK31" s="88" t="e">
        <f t="shared" si="8"/>
        <v>#REF!</v>
      </c>
      <c r="AL31" s="88" t="e">
        <f t="shared" si="8"/>
        <v>#REF!</v>
      </c>
      <c r="AM31" s="88" t="e">
        <f t="shared" si="8"/>
        <v>#REF!</v>
      </c>
      <c r="AN31" s="88" t="e">
        <f t="shared" si="8"/>
        <v>#REF!</v>
      </c>
      <c r="AO31" s="88" t="e">
        <f t="shared" si="8"/>
        <v>#REF!</v>
      </c>
      <c r="AP31" s="88" t="e">
        <f t="shared" si="8"/>
        <v>#REF!</v>
      </c>
      <c r="AQ31" s="88" t="e">
        <f t="shared" si="8"/>
        <v>#REF!</v>
      </c>
      <c r="AR31" s="88" t="e">
        <f t="shared" si="8"/>
        <v>#REF!</v>
      </c>
      <c r="AS31" s="88" t="e">
        <f t="shared" si="8"/>
        <v>#REF!</v>
      </c>
      <c r="AT31" s="88" t="e">
        <f t="shared" si="8"/>
        <v>#REF!</v>
      </c>
      <c r="AU31" s="88" t="e">
        <f t="shared" si="8"/>
        <v>#REF!</v>
      </c>
      <c r="AV31" s="88" t="e">
        <f t="shared" si="8"/>
        <v>#REF!</v>
      </c>
      <c r="AW31" s="88" t="e">
        <f t="shared" si="8"/>
        <v>#REF!</v>
      </c>
      <c r="AX31" s="88" t="e">
        <f t="shared" si="8"/>
        <v>#REF!</v>
      </c>
      <c r="AY31" s="88" t="e">
        <f t="shared" si="8"/>
        <v>#REF!</v>
      </c>
      <c r="AZ31" s="88" t="e">
        <f t="shared" si="8"/>
        <v>#REF!</v>
      </c>
      <c r="BA31" s="88" t="e">
        <f t="shared" si="8"/>
        <v>#REF!</v>
      </c>
      <c r="BB31" s="88" t="e">
        <f t="shared" si="8"/>
        <v>#REF!</v>
      </c>
      <c r="BC31" s="88" t="e">
        <f t="shared" si="8"/>
        <v>#REF!</v>
      </c>
      <c r="BD31" s="88" t="e">
        <f t="shared" si="8"/>
        <v>#REF!</v>
      </c>
      <c r="BE31" s="88" t="e">
        <f t="shared" si="8"/>
        <v>#REF!</v>
      </c>
      <c r="BF31" s="88" t="e">
        <f t="shared" si="8"/>
        <v>#REF!</v>
      </c>
      <c r="BG31" s="88" t="e">
        <f t="shared" si="8"/>
        <v>#REF!</v>
      </c>
      <c r="BH31" s="88" t="e">
        <f t="shared" si="8"/>
        <v>#REF!</v>
      </c>
      <c r="BI31" s="88" t="e">
        <f t="shared" si="8"/>
        <v>#REF!</v>
      </c>
      <c r="BJ31" s="88" t="e">
        <f t="shared" si="8"/>
        <v>#REF!</v>
      </c>
      <c r="BK31" s="88" t="e">
        <f t="shared" si="8"/>
        <v>#REF!</v>
      </c>
      <c r="BL31" s="88" t="e">
        <f t="shared" si="8"/>
        <v>#REF!</v>
      </c>
      <c r="BM31" s="88" t="e">
        <f t="shared" si="8"/>
        <v>#REF!</v>
      </c>
      <c r="BN31" s="88" t="e">
        <f t="shared" si="8"/>
        <v>#REF!</v>
      </c>
      <c r="BO31" s="88" t="e">
        <f t="shared" si="7"/>
        <v>#REF!</v>
      </c>
      <c r="BP31" s="88" t="e">
        <f t="shared" si="7"/>
        <v>#REF!</v>
      </c>
      <c r="BQ31" s="88" t="e">
        <f t="shared" si="7"/>
        <v>#REF!</v>
      </c>
      <c r="BR31" s="88" t="e">
        <f t="shared" si="7"/>
        <v>#REF!</v>
      </c>
      <c r="BS31" s="88" t="e">
        <f t="shared" si="7"/>
        <v>#REF!</v>
      </c>
      <c r="BT31" s="88" t="e">
        <f t="shared" si="7"/>
        <v>#REF!</v>
      </c>
      <c r="BU31" s="88" t="e">
        <f t="shared" si="7"/>
        <v>#REF!</v>
      </c>
      <c r="BV31" s="88" t="e">
        <f t="shared" si="7"/>
        <v>#REF!</v>
      </c>
      <c r="BW31" s="88" t="e">
        <f t="shared" si="7"/>
        <v>#REF!</v>
      </c>
      <c r="BX31" s="88" t="e">
        <f t="shared" si="7"/>
        <v>#REF!</v>
      </c>
      <c r="BY31" s="88" t="e">
        <f t="shared" si="7"/>
        <v>#REF!</v>
      </c>
      <c r="BZ31" s="88" t="e">
        <f t="shared" si="7"/>
        <v>#REF!</v>
      </c>
      <c r="CA31" s="88" t="e">
        <f t="shared" si="7"/>
        <v>#REF!</v>
      </c>
      <c r="CB31" s="88" t="e">
        <f t="shared" si="7"/>
        <v>#REF!</v>
      </c>
    </row>
    <row r="32" spans="1:80" s="85" customFormat="1" ht="10.35" customHeight="1" x14ac:dyDescent="0.2">
      <c r="A32" s="86" t="s">
        <v>134</v>
      </c>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row>
    <row r="33" spans="1:80" s="85" customFormat="1" ht="10.35" customHeight="1" x14ac:dyDescent="0.2">
      <c r="A33" s="88">
        <v>1</v>
      </c>
      <c r="B33" s="88" t="e">
        <f t="shared" si="6"/>
        <v>#REF!</v>
      </c>
      <c r="C33" s="88" t="e">
        <f t="shared" ref="C33:BN34" si="9">ROUND(C13*0.8,)+25</f>
        <v>#REF!</v>
      </c>
      <c r="D33" s="88" t="e">
        <f t="shared" si="9"/>
        <v>#REF!</v>
      </c>
      <c r="E33" s="88" t="e">
        <f t="shared" si="9"/>
        <v>#REF!</v>
      </c>
      <c r="F33" s="88" t="e">
        <f t="shared" si="9"/>
        <v>#REF!</v>
      </c>
      <c r="G33" s="88" t="e">
        <f t="shared" si="9"/>
        <v>#REF!</v>
      </c>
      <c r="H33" s="88" t="e">
        <f t="shared" si="9"/>
        <v>#REF!</v>
      </c>
      <c r="I33" s="88" t="e">
        <f t="shared" si="9"/>
        <v>#REF!</v>
      </c>
      <c r="J33" s="88" t="e">
        <f t="shared" si="9"/>
        <v>#REF!</v>
      </c>
      <c r="K33" s="88" t="e">
        <f t="shared" si="9"/>
        <v>#REF!</v>
      </c>
      <c r="L33" s="88" t="e">
        <f t="shared" si="9"/>
        <v>#REF!</v>
      </c>
      <c r="M33" s="88" t="e">
        <f t="shared" si="9"/>
        <v>#REF!</v>
      </c>
      <c r="N33" s="88" t="e">
        <f t="shared" si="9"/>
        <v>#REF!</v>
      </c>
      <c r="O33" s="88" t="e">
        <f t="shared" si="9"/>
        <v>#REF!</v>
      </c>
      <c r="P33" s="88" t="e">
        <f t="shared" si="9"/>
        <v>#REF!</v>
      </c>
      <c r="Q33" s="88" t="e">
        <f t="shared" si="9"/>
        <v>#REF!</v>
      </c>
      <c r="R33" s="88" t="e">
        <f t="shared" si="9"/>
        <v>#REF!</v>
      </c>
      <c r="S33" s="88" t="e">
        <f t="shared" si="9"/>
        <v>#REF!</v>
      </c>
      <c r="T33" s="88" t="e">
        <f t="shared" si="9"/>
        <v>#REF!</v>
      </c>
      <c r="U33" s="88" t="e">
        <f t="shared" si="9"/>
        <v>#REF!</v>
      </c>
      <c r="V33" s="88" t="e">
        <f t="shared" si="9"/>
        <v>#REF!</v>
      </c>
      <c r="W33" s="88" t="e">
        <f t="shared" si="9"/>
        <v>#REF!</v>
      </c>
      <c r="X33" s="88" t="e">
        <f t="shared" si="9"/>
        <v>#REF!</v>
      </c>
      <c r="Y33" s="88" t="e">
        <f t="shared" si="9"/>
        <v>#REF!</v>
      </c>
      <c r="Z33" s="88" t="e">
        <f t="shared" si="9"/>
        <v>#REF!</v>
      </c>
      <c r="AA33" s="88" t="e">
        <f t="shared" si="9"/>
        <v>#REF!</v>
      </c>
      <c r="AB33" s="88" t="e">
        <f t="shared" si="9"/>
        <v>#REF!</v>
      </c>
      <c r="AC33" s="88" t="e">
        <f t="shared" si="9"/>
        <v>#REF!</v>
      </c>
      <c r="AD33" s="88" t="e">
        <f t="shared" si="9"/>
        <v>#REF!</v>
      </c>
      <c r="AE33" s="88" t="e">
        <f t="shared" si="9"/>
        <v>#REF!</v>
      </c>
      <c r="AF33" s="88" t="e">
        <f t="shared" si="9"/>
        <v>#REF!</v>
      </c>
      <c r="AG33" s="88" t="e">
        <f t="shared" si="9"/>
        <v>#REF!</v>
      </c>
      <c r="AH33" s="88" t="e">
        <f t="shared" si="9"/>
        <v>#REF!</v>
      </c>
      <c r="AI33" s="88" t="e">
        <f t="shared" si="9"/>
        <v>#REF!</v>
      </c>
      <c r="AJ33" s="88" t="e">
        <f t="shared" si="9"/>
        <v>#REF!</v>
      </c>
      <c r="AK33" s="88" t="e">
        <f t="shared" si="9"/>
        <v>#REF!</v>
      </c>
      <c r="AL33" s="88" t="e">
        <f t="shared" si="9"/>
        <v>#REF!</v>
      </c>
      <c r="AM33" s="88" t="e">
        <f t="shared" si="9"/>
        <v>#REF!</v>
      </c>
      <c r="AN33" s="88" t="e">
        <f t="shared" si="9"/>
        <v>#REF!</v>
      </c>
      <c r="AO33" s="88" t="e">
        <f t="shared" si="9"/>
        <v>#REF!</v>
      </c>
      <c r="AP33" s="88" t="e">
        <f t="shared" si="9"/>
        <v>#REF!</v>
      </c>
      <c r="AQ33" s="88" t="e">
        <f t="shared" si="9"/>
        <v>#REF!</v>
      </c>
      <c r="AR33" s="88" t="e">
        <f t="shared" si="9"/>
        <v>#REF!</v>
      </c>
      <c r="AS33" s="88" t="e">
        <f t="shared" si="9"/>
        <v>#REF!</v>
      </c>
      <c r="AT33" s="88" t="e">
        <f t="shared" si="9"/>
        <v>#REF!</v>
      </c>
      <c r="AU33" s="88" t="e">
        <f t="shared" si="9"/>
        <v>#REF!</v>
      </c>
      <c r="AV33" s="88" t="e">
        <f t="shared" si="9"/>
        <v>#REF!</v>
      </c>
      <c r="AW33" s="88" t="e">
        <f t="shared" si="9"/>
        <v>#REF!</v>
      </c>
      <c r="AX33" s="88" t="e">
        <f t="shared" si="9"/>
        <v>#REF!</v>
      </c>
      <c r="AY33" s="88" t="e">
        <f t="shared" si="9"/>
        <v>#REF!</v>
      </c>
      <c r="AZ33" s="88" t="e">
        <f t="shared" si="9"/>
        <v>#REF!</v>
      </c>
      <c r="BA33" s="88" t="e">
        <f t="shared" si="9"/>
        <v>#REF!</v>
      </c>
      <c r="BB33" s="88" t="e">
        <f t="shared" si="9"/>
        <v>#REF!</v>
      </c>
      <c r="BC33" s="88" t="e">
        <f t="shared" si="9"/>
        <v>#REF!</v>
      </c>
      <c r="BD33" s="88" t="e">
        <f t="shared" si="9"/>
        <v>#REF!</v>
      </c>
      <c r="BE33" s="88" t="e">
        <f t="shared" si="9"/>
        <v>#REF!</v>
      </c>
      <c r="BF33" s="88" t="e">
        <f t="shared" si="9"/>
        <v>#REF!</v>
      </c>
      <c r="BG33" s="88" t="e">
        <f t="shared" si="9"/>
        <v>#REF!</v>
      </c>
      <c r="BH33" s="88" t="e">
        <f t="shared" si="9"/>
        <v>#REF!</v>
      </c>
      <c r="BI33" s="88" t="e">
        <f t="shared" si="9"/>
        <v>#REF!</v>
      </c>
      <c r="BJ33" s="88" t="e">
        <f t="shared" si="9"/>
        <v>#REF!</v>
      </c>
      <c r="BK33" s="88" t="e">
        <f t="shared" si="9"/>
        <v>#REF!</v>
      </c>
      <c r="BL33" s="88" t="e">
        <f t="shared" si="9"/>
        <v>#REF!</v>
      </c>
      <c r="BM33" s="88" t="e">
        <f t="shared" si="9"/>
        <v>#REF!</v>
      </c>
      <c r="BN33" s="88" t="e">
        <f t="shared" si="9"/>
        <v>#REF!</v>
      </c>
      <c r="BO33" s="88" t="e">
        <f t="shared" ref="BO33:CB34" si="10">ROUND(BO13*0.8,)+25</f>
        <v>#REF!</v>
      </c>
      <c r="BP33" s="88" t="e">
        <f t="shared" si="10"/>
        <v>#REF!</v>
      </c>
      <c r="BQ33" s="88" t="e">
        <f t="shared" si="10"/>
        <v>#REF!</v>
      </c>
      <c r="BR33" s="88" t="e">
        <f t="shared" si="10"/>
        <v>#REF!</v>
      </c>
      <c r="BS33" s="88" t="e">
        <f t="shared" si="10"/>
        <v>#REF!</v>
      </c>
      <c r="BT33" s="88" t="e">
        <f t="shared" si="10"/>
        <v>#REF!</v>
      </c>
      <c r="BU33" s="88" t="e">
        <f t="shared" si="10"/>
        <v>#REF!</v>
      </c>
      <c r="BV33" s="88" t="e">
        <f t="shared" si="10"/>
        <v>#REF!</v>
      </c>
      <c r="BW33" s="88" t="e">
        <f t="shared" si="10"/>
        <v>#REF!</v>
      </c>
      <c r="BX33" s="88" t="e">
        <f t="shared" si="10"/>
        <v>#REF!</v>
      </c>
      <c r="BY33" s="88" t="e">
        <f t="shared" si="10"/>
        <v>#REF!</v>
      </c>
      <c r="BZ33" s="88" t="e">
        <f t="shared" si="10"/>
        <v>#REF!</v>
      </c>
      <c r="CA33" s="88" t="e">
        <f t="shared" si="10"/>
        <v>#REF!</v>
      </c>
      <c r="CB33" s="88" t="e">
        <f t="shared" si="10"/>
        <v>#REF!</v>
      </c>
    </row>
    <row r="34" spans="1:80" s="85" customFormat="1" ht="10.35" customHeight="1" x14ac:dyDescent="0.2">
      <c r="A34" s="88">
        <v>2</v>
      </c>
      <c r="B34" s="88" t="e">
        <f t="shared" si="6"/>
        <v>#REF!</v>
      </c>
      <c r="C34" s="88" t="e">
        <f t="shared" si="9"/>
        <v>#REF!</v>
      </c>
      <c r="D34" s="88" t="e">
        <f t="shared" si="9"/>
        <v>#REF!</v>
      </c>
      <c r="E34" s="88" t="e">
        <f t="shared" si="9"/>
        <v>#REF!</v>
      </c>
      <c r="F34" s="88" t="e">
        <f t="shared" si="9"/>
        <v>#REF!</v>
      </c>
      <c r="G34" s="88" t="e">
        <f t="shared" si="9"/>
        <v>#REF!</v>
      </c>
      <c r="H34" s="88" t="e">
        <f t="shared" si="9"/>
        <v>#REF!</v>
      </c>
      <c r="I34" s="88" t="e">
        <f t="shared" si="9"/>
        <v>#REF!</v>
      </c>
      <c r="J34" s="88" t="e">
        <f t="shared" si="9"/>
        <v>#REF!</v>
      </c>
      <c r="K34" s="88" t="e">
        <f t="shared" si="9"/>
        <v>#REF!</v>
      </c>
      <c r="L34" s="88" t="e">
        <f t="shared" si="9"/>
        <v>#REF!</v>
      </c>
      <c r="M34" s="88" t="e">
        <f t="shared" si="9"/>
        <v>#REF!</v>
      </c>
      <c r="N34" s="88" t="e">
        <f t="shared" si="9"/>
        <v>#REF!</v>
      </c>
      <c r="O34" s="88" t="e">
        <f t="shared" si="9"/>
        <v>#REF!</v>
      </c>
      <c r="P34" s="88" t="e">
        <f t="shared" si="9"/>
        <v>#REF!</v>
      </c>
      <c r="Q34" s="88" t="e">
        <f t="shared" si="9"/>
        <v>#REF!</v>
      </c>
      <c r="R34" s="88" t="e">
        <f t="shared" si="9"/>
        <v>#REF!</v>
      </c>
      <c r="S34" s="88" t="e">
        <f t="shared" si="9"/>
        <v>#REF!</v>
      </c>
      <c r="T34" s="88" t="e">
        <f t="shared" si="9"/>
        <v>#REF!</v>
      </c>
      <c r="U34" s="88" t="e">
        <f t="shared" si="9"/>
        <v>#REF!</v>
      </c>
      <c r="V34" s="88" t="e">
        <f t="shared" si="9"/>
        <v>#REF!</v>
      </c>
      <c r="W34" s="88" t="e">
        <f t="shared" si="9"/>
        <v>#REF!</v>
      </c>
      <c r="X34" s="88" t="e">
        <f t="shared" si="9"/>
        <v>#REF!</v>
      </c>
      <c r="Y34" s="88" t="e">
        <f t="shared" si="9"/>
        <v>#REF!</v>
      </c>
      <c r="Z34" s="88" t="e">
        <f t="shared" si="9"/>
        <v>#REF!</v>
      </c>
      <c r="AA34" s="88" t="e">
        <f t="shared" si="9"/>
        <v>#REF!</v>
      </c>
      <c r="AB34" s="88" t="e">
        <f t="shared" si="9"/>
        <v>#REF!</v>
      </c>
      <c r="AC34" s="88" t="e">
        <f t="shared" si="9"/>
        <v>#REF!</v>
      </c>
      <c r="AD34" s="88" t="e">
        <f t="shared" si="9"/>
        <v>#REF!</v>
      </c>
      <c r="AE34" s="88" t="e">
        <f t="shared" si="9"/>
        <v>#REF!</v>
      </c>
      <c r="AF34" s="88" t="e">
        <f t="shared" si="9"/>
        <v>#REF!</v>
      </c>
      <c r="AG34" s="88" t="e">
        <f t="shared" si="9"/>
        <v>#REF!</v>
      </c>
      <c r="AH34" s="88" t="e">
        <f t="shared" si="9"/>
        <v>#REF!</v>
      </c>
      <c r="AI34" s="88" t="e">
        <f t="shared" si="9"/>
        <v>#REF!</v>
      </c>
      <c r="AJ34" s="88" t="e">
        <f t="shared" si="9"/>
        <v>#REF!</v>
      </c>
      <c r="AK34" s="88" t="e">
        <f t="shared" si="9"/>
        <v>#REF!</v>
      </c>
      <c r="AL34" s="88" t="e">
        <f t="shared" si="9"/>
        <v>#REF!</v>
      </c>
      <c r="AM34" s="88" t="e">
        <f t="shared" si="9"/>
        <v>#REF!</v>
      </c>
      <c r="AN34" s="88" t="e">
        <f t="shared" si="9"/>
        <v>#REF!</v>
      </c>
      <c r="AO34" s="88" t="e">
        <f t="shared" si="9"/>
        <v>#REF!</v>
      </c>
      <c r="AP34" s="88" t="e">
        <f t="shared" si="9"/>
        <v>#REF!</v>
      </c>
      <c r="AQ34" s="88" t="e">
        <f t="shared" si="9"/>
        <v>#REF!</v>
      </c>
      <c r="AR34" s="88" t="e">
        <f t="shared" si="9"/>
        <v>#REF!</v>
      </c>
      <c r="AS34" s="88" t="e">
        <f t="shared" si="9"/>
        <v>#REF!</v>
      </c>
      <c r="AT34" s="88" t="e">
        <f t="shared" si="9"/>
        <v>#REF!</v>
      </c>
      <c r="AU34" s="88" t="e">
        <f t="shared" si="9"/>
        <v>#REF!</v>
      </c>
      <c r="AV34" s="88" t="e">
        <f t="shared" si="9"/>
        <v>#REF!</v>
      </c>
      <c r="AW34" s="88" t="e">
        <f t="shared" si="9"/>
        <v>#REF!</v>
      </c>
      <c r="AX34" s="88" t="e">
        <f t="shared" si="9"/>
        <v>#REF!</v>
      </c>
      <c r="AY34" s="88" t="e">
        <f t="shared" si="9"/>
        <v>#REF!</v>
      </c>
      <c r="AZ34" s="88" t="e">
        <f t="shared" si="9"/>
        <v>#REF!</v>
      </c>
      <c r="BA34" s="88" t="e">
        <f t="shared" si="9"/>
        <v>#REF!</v>
      </c>
      <c r="BB34" s="88" t="e">
        <f t="shared" si="9"/>
        <v>#REF!</v>
      </c>
      <c r="BC34" s="88" t="e">
        <f t="shared" si="9"/>
        <v>#REF!</v>
      </c>
      <c r="BD34" s="88" t="e">
        <f t="shared" si="9"/>
        <v>#REF!</v>
      </c>
      <c r="BE34" s="88" t="e">
        <f t="shared" si="9"/>
        <v>#REF!</v>
      </c>
      <c r="BF34" s="88" t="e">
        <f t="shared" si="9"/>
        <v>#REF!</v>
      </c>
      <c r="BG34" s="88" t="e">
        <f t="shared" si="9"/>
        <v>#REF!</v>
      </c>
      <c r="BH34" s="88" t="e">
        <f t="shared" si="9"/>
        <v>#REF!</v>
      </c>
      <c r="BI34" s="88" t="e">
        <f t="shared" si="9"/>
        <v>#REF!</v>
      </c>
      <c r="BJ34" s="88" t="e">
        <f t="shared" si="9"/>
        <v>#REF!</v>
      </c>
      <c r="BK34" s="88" t="e">
        <f t="shared" si="9"/>
        <v>#REF!</v>
      </c>
      <c r="BL34" s="88" t="e">
        <f t="shared" si="9"/>
        <v>#REF!</v>
      </c>
      <c r="BM34" s="88" t="e">
        <f t="shared" si="9"/>
        <v>#REF!</v>
      </c>
      <c r="BN34" s="88" t="e">
        <f t="shared" si="9"/>
        <v>#REF!</v>
      </c>
      <c r="BO34" s="88" t="e">
        <f t="shared" si="10"/>
        <v>#REF!</v>
      </c>
      <c r="BP34" s="88" t="e">
        <f t="shared" si="10"/>
        <v>#REF!</v>
      </c>
      <c r="BQ34" s="88" t="e">
        <f t="shared" si="10"/>
        <v>#REF!</v>
      </c>
      <c r="BR34" s="88" t="e">
        <f t="shared" si="10"/>
        <v>#REF!</v>
      </c>
      <c r="BS34" s="88" t="e">
        <f t="shared" si="10"/>
        <v>#REF!</v>
      </c>
      <c r="BT34" s="88" t="e">
        <f t="shared" si="10"/>
        <v>#REF!</v>
      </c>
      <c r="BU34" s="88" t="e">
        <f t="shared" si="10"/>
        <v>#REF!</v>
      </c>
      <c r="BV34" s="88" t="e">
        <f t="shared" si="10"/>
        <v>#REF!</v>
      </c>
      <c r="BW34" s="88" t="e">
        <f t="shared" si="10"/>
        <v>#REF!</v>
      </c>
      <c r="BX34" s="88" t="e">
        <f t="shared" si="10"/>
        <v>#REF!</v>
      </c>
      <c r="BY34" s="88" t="e">
        <f t="shared" si="10"/>
        <v>#REF!</v>
      </c>
      <c r="BZ34" s="88" t="e">
        <f t="shared" si="10"/>
        <v>#REF!</v>
      </c>
      <c r="CA34" s="88" t="e">
        <f t="shared" si="10"/>
        <v>#REF!</v>
      </c>
      <c r="CB34" s="88" t="e">
        <f t="shared" si="10"/>
        <v>#REF!</v>
      </c>
    </row>
    <row r="35" spans="1:80" s="85" customFormat="1" ht="10.35" customHeight="1" x14ac:dyDescent="0.2">
      <c r="A35" s="86" t="s">
        <v>136</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row>
    <row r="36" spans="1:80" s="85" customFormat="1" ht="10.35" customHeight="1" x14ac:dyDescent="0.2">
      <c r="A36" s="88">
        <v>1</v>
      </c>
      <c r="B36" s="88" t="e">
        <f t="shared" si="6"/>
        <v>#REF!</v>
      </c>
      <c r="C36" s="88" t="e">
        <f t="shared" ref="C36:BN37" si="11">ROUND(C16*0.8,)+25</f>
        <v>#REF!</v>
      </c>
      <c r="D36" s="88" t="e">
        <f t="shared" si="11"/>
        <v>#REF!</v>
      </c>
      <c r="E36" s="88" t="e">
        <f t="shared" si="11"/>
        <v>#REF!</v>
      </c>
      <c r="F36" s="88" t="e">
        <f t="shared" si="11"/>
        <v>#REF!</v>
      </c>
      <c r="G36" s="88" t="e">
        <f t="shared" si="11"/>
        <v>#REF!</v>
      </c>
      <c r="H36" s="88" t="e">
        <f t="shared" si="11"/>
        <v>#REF!</v>
      </c>
      <c r="I36" s="88" t="e">
        <f t="shared" si="11"/>
        <v>#REF!</v>
      </c>
      <c r="J36" s="88" t="e">
        <f t="shared" si="11"/>
        <v>#REF!</v>
      </c>
      <c r="K36" s="88" t="e">
        <f t="shared" si="11"/>
        <v>#REF!</v>
      </c>
      <c r="L36" s="88" t="e">
        <f t="shared" si="11"/>
        <v>#REF!</v>
      </c>
      <c r="M36" s="88" t="e">
        <f t="shared" si="11"/>
        <v>#REF!</v>
      </c>
      <c r="N36" s="88" t="e">
        <f t="shared" si="11"/>
        <v>#REF!</v>
      </c>
      <c r="O36" s="88" t="e">
        <f t="shared" si="11"/>
        <v>#REF!</v>
      </c>
      <c r="P36" s="88" t="e">
        <f t="shared" si="11"/>
        <v>#REF!</v>
      </c>
      <c r="Q36" s="88" t="e">
        <f t="shared" si="11"/>
        <v>#REF!</v>
      </c>
      <c r="R36" s="88" t="e">
        <f t="shared" si="11"/>
        <v>#REF!</v>
      </c>
      <c r="S36" s="88" t="e">
        <f t="shared" si="11"/>
        <v>#REF!</v>
      </c>
      <c r="T36" s="88" t="e">
        <f t="shared" si="11"/>
        <v>#REF!</v>
      </c>
      <c r="U36" s="88" t="e">
        <f t="shared" si="11"/>
        <v>#REF!</v>
      </c>
      <c r="V36" s="88" t="e">
        <f t="shared" si="11"/>
        <v>#REF!</v>
      </c>
      <c r="W36" s="88" t="e">
        <f t="shared" si="11"/>
        <v>#REF!</v>
      </c>
      <c r="X36" s="88" t="e">
        <f t="shared" si="11"/>
        <v>#REF!</v>
      </c>
      <c r="Y36" s="88" t="e">
        <f t="shared" si="11"/>
        <v>#REF!</v>
      </c>
      <c r="Z36" s="88" t="e">
        <f t="shared" si="11"/>
        <v>#REF!</v>
      </c>
      <c r="AA36" s="88" t="e">
        <f t="shared" si="11"/>
        <v>#REF!</v>
      </c>
      <c r="AB36" s="88" t="e">
        <f t="shared" si="11"/>
        <v>#REF!</v>
      </c>
      <c r="AC36" s="88" t="e">
        <f t="shared" si="11"/>
        <v>#REF!</v>
      </c>
      <c r="AD36" s="88" t="e">
        <f t="shared" si="11"/>
        <v>#REF!</v>
      </c>
      <c r="AE36" s="88" t="e">
        <f t="shared" si="11"/>
        <v>#REF!</v>
      </c>
      <c r="AF36" s="88" t="e">
        <f t="shared" si="11"/>
        <v>#REF!</v>
      </c>
      <c r="AG36" s="88" t="e">
        <f t="shared" si="11"/>
        <v>#REF!</v>
      </c>
      <c r="AH36" s="88" t="e">
        <f t="shared" si="11"/>
        <v>#REF!</v>
      </c>
      <c r="AI36" s="88" t="e">
        <f t="shared" si="11"/>
        <v>#REF!</v>
      </c>
      <c r="AJ36" s="88" t="e">
        <f t="shared" si="11"/>
        <v>#REF!</v>
      </c>
      <c r="AK36" s="88" t="e">
        <f t="shared" si="11"/>
        <v>#REF!</v>
      </c>
      <c r="AL36" s="88" t="e">
        <f t="shared" si="11"/>
        <v>#REF!</v>
      </c>
      <c r="AM36" s="88" t="e">
        <f t="shared" si="11"/>
        <v>#REF!</v>
      </c>
      <c r="AN36" s="88" t="e">
        <f t="shared" si="11"/>
        <v>#REF!</v>
      </c>
      <c r="AO36" s="88" t="e">
        <f t="shared" si="11"/>
        <v>#REF!</v>
      </c>
      <c r="AP36" s="88" t="e">
        <f t="shared" si="11"/>
        <v>#REF!</v>
      </c>
      <c r="AQ36" s="88" t="e">
        <f t="shared" si="11"/>
        <v>#REF!</v>
      </c>
      <c r="AR36" s="88" t="e">
        <f t="shared" si="11"/>
        <v>#REF!</v>
      </c>
      <c r="AS36" s="88" t="e">
        <f t="shared" si="11"/>
        <v>#REF!</v>
      </c>
      <c r="AT36" s="88" t="e">
        <f t="shared" si="11"/>
        <v>#REF!</v>
      </c>
      <c r="AU36" s="88" t="e">
        <f t="shared" si="11"/>
        <v>#REF!</v>
      </c>
      <c r="AV36" s="88" t="e">
        <f t="shared" si="11"/>
        <v>#REF!</v>
      </c>
      <c r="AW36" s="88" t="e">
        <f t="shared" si="11"/>
        <v>#REF!</v>
      </c>
      <c r="AX36" s="88" t="e">
        <f t="shared" si="11"/>
        <v>#REF!</v>
      </c>
      <c r="AY36" s="88" t="e">
        <f t="shared" si="11"/>
        <v>#REF!</v>
      </c>
      <c r="AZ36" s="88" t="e">
        <f t="shared" si="11"/>
        <v>#REF!</v>
      </c>
      <c r="BA36" s="88" t="e">
        <f t="shared" si="11"/>
        <v>#REF!</v>
      </c>
      <c r="BB36" s="88" t="e">
        <f t="shared" si="11"/>
        <v>#REF!</v>
      </c>
      <c r="BC36" s="88" t="e">
        <f t="shared" si="11"/>
        <v>#REF!</v>
      </c>
      <c r="BD36" s="88" t="e">
        <f t="shared" si="11"/>
        <v>#REF!</v>
      </c>
      <c r="BE36" s="88" t="e">
        <f t="shared" si="11"/>
        <v>#REF!</v>
      </c>
      <c r="BF36" s="88" t="e">
        <f t="shared" si="11"/>
        <v>#REF!</v>
      </c>
      <c r="BG36" s="88" t="e">
        <f t="shared" si="11"/>
        <v>#REF!</v>
      </c>
      <c r="BH36" s="88" t="e">
        <f t="shared" si="11"/>
        <v>#REF!</v>
      </c>
      <c r="BI36" s="88" t="e">
        <f t="shared" si="11"/>
        <v>#REF!</v>
      </c>
      <c r="BJ36" s="88" t="e">
        <f t="shared" si="11"/>
        <v>#REF!</v>
      </c>
      <c r="BK36" s="88" t="e">
        <f t="shared" si="11"/>
        <v>#REF!</v>
      </c>
      <c r="BL36" s="88" t="e">
        <f t="shared" si="11"/>
        <v>#REF!</v>
      </c>
      <c r="BM36" s="88" t="e">
        <f t="shared" si="11"/>
        <v>#REF!</v>
      </c>
      <c r="BN36" s="88" t="e">
        <f t="shared" si="11"/>
        <v>#REF!</v>
      </c>
      <c r="BO36" s="88" t="e">
        <f t="shared" ref="BO36:CB37" si="12">ROUND(BO16*0.8,)+25</f>
        <v>#REF!</v>
      </c>
      <c r="BP36" s="88" t="e">
        <f t="shared" si="12"/>
        <v>#REF!</v>
      </c>
      <c r="BQ36" s="88" t="e">
        <f t="shared" si="12"/>
        <v>#REF!</v>
      </c>
      <c r="BR36" s="88" t="e">
        <f t="shared" si="12"/>
        <v>#REF!</v>
      </c>
      <c r="BS36" s="88" t="e">
        <f t="shared" si="12"/>
        <v>#REF!</v>
      </c>
      <c r="BT36" s="88" t="e">
        <f t="shared" si="12"/>
        <v>#REF!</v>
      </c>
      <c r="BU36" s="88" t="e">
        <f t="shared" si="12"/>
        <v>#REF!</v>
      </c>
      <c r="BV36" s="88" t="e">
        <f t="shared" si="12"/>
        <v>#REF!</v>
      </c>
      <c r="BW36" s="88" t="e">
        <f t="shared" si="12"/>
        <v>#REF!</v>
      </c>
      <c r="BX36" s="88" t="e">
        <f t="shared" si="12"/>
        <v>#REF!</v>
      </c>
      <c r="BY36" s="88" t="e">
        <f t="shared" si="12"/>
        <v>#REF!</v>
      </c>
      <c r="BZ36" s="88" t="e">
        <f t="shared" si="12"/>
        <v>#REF!</v>
      </c>
      <c r="CA36" s="88" t="e">
        <f t="shared" si="12"/>
        <v>#REF!</v>
      </c>
      <c r="CB36" s="88" t="e">
        <f t="shared" si="12"/>
        <v>#REF!</v>
      </c>
    </row>
    <row r="37" spans="1:80" s="85" customFormat="1" ht="10.35" customHeight="1" x14ac:dyDescent="0.2">
      <c r="A37" s="88">
        <v>2</v>
      </c>
      <c r="B37" s="88" t="e">
        <f t="shared" si="6"/>
        <v>#REF!</v>
      </c>
      <c r="C37" s="88" t="e">
        <f t="shared" si="11"/>
        <v>#REF!</v>
      </c>
      <c r="D37" s="88" t="e">
        <f t="shared" si="11"/>
        <v>#REF!</v>
      </c>
      <c r="E37" s="88" t="e">
        <f t="shared" si="11"/>
        <v>#REF!</v>
      </c>
      <c r="F37" s="88" t="e">
        <f t="shared" si="11"/>
        <v>#REF!</v>
      </c>
      <c r="G37" s="88" t="e">
        <f t="shared" si="11"/>
        <v>#REF!</v>
      </c>
      <c r="H37" s="88" t="e">
        <f t="shared" si="11"/>
        <v>#REF!</v>
      </c>
      <c r="I37" s="88" t="e">
        <f t="shared" si="11"/>
        <v>#REF!</v>
      </c>
      <c r="J37" s="88" t="e">
        <f t="shared" si="11"/>
        <v>#REF!</v>
      </c>
      <c r="K37" s="88" t="e">
        <f t="shared" si="11"/>
        <v>#REF!</v>
      </c>
      <c r="L37" s="88" t="e">
        <f t="shared" si="11"/>
        <v>#REF!</v>
      </c>
      <c r="M37" s="88" t="e">
        <f t="shared" si="11"/>
        <v>#REF!</v>
      </c>
      <c r="N37" s="88" t="e">
        <f t="shared" si="11"/>
        <v>#REF!</v>
      </c>
      <c r="O37" s="88" t="e">
        <f t="shared" si="11"/>
        <v>#REF!</v>
      </c>
      <c r="P37" s="88" t="e">
        <f t="shared" si="11"/>
        <v>#REF!</v>
      </c>
      <c r="Q37" s="88" t="e">
        <f t="shared" si="11"/>
        <v>#REF!</v>
      </c>
      <c r="R37" s="88" t="e">
        <f t="shared" si="11"/>
        <v>#REF!</v>
      </c>
      <c r="S37" s="88" t="e">
        <f t="shared" si="11"/>
        <v>#REF!</v>
      </c>
      <c r="T37" s="88" t="e">
        <f t="shared" si="11"/>
        <v>#REF!</v>
      </c>
      <c r="U37" s="88" t="e">
        <f t="shared" si="11"/>
        <v>#REF!</v>
      </c>
      <c r="V37" s="88" t="e">
        <f t="shared" si="11"/>
        <v>#REF!</v>
      </c>
      <c r="W37" s="88" t="e">
        <f t="shared" si="11"/>
        <v>#REF!</v>
      </c>
      <c r="X37" s="88" t="e">
        <f t="shared" si="11"/>
        <v>#REF!</v>
      </c>
      <c r="Y37" s="88" t="e">
        <f t="shared" si="11"/>
        <v>#REF!</v>
      </c>
      <c r="Z37" s="88" t="e">
        <f t="shared" si="11"/>
        <v>#REF!</v>
      </c>
      <c r="AA37" s="88" t="e">
        <f t="shared" si="11"/>
        <v>#REF!</v>
      </c>
      <c r="AB37" s="88" t="e">
        <f t="shared" si="11"/>
        <v>#REF!</v>
      </c>
      <c r="AC37" s="88" t="e">
        <f t="shared" si="11"/>
        <v>#REF!</v>
      </c>
      <c r="AD37" s="88" t="e">
        <f t="shared" si="11"/>
        <v>#REF!</v>
      </c>
      <c r="AE37" s="88" t="e">
        <f t="shared" si="11"/>
        <v>#REF!</v>
      </c>
      <c r="AF37" s="88" t="e">
        <f t="shared" si="11"/>
        <v>#REF!</v>
      </c>
      <c r="AG37" s="88" t="e">
        <f t="shared" si="11"/>
        <v>#REF!</v>
      </c>
      <c r="AH37" s="88" t="e">
        <f t="shared" si="11"/>
        <v>#REF!</v>
      </c>
      <c r="AI37" s="88" t="e">
        <f t="shared" si="11"/>
        <v>#REF!</v>
      </c>
      <c r="AJ37" s="88" t="e">
        <f t="shared" si="11"/>
        <v>#REF!</v>
      </c>
      <c r="AK37" s="88" t="e">
        <f t="shared" si="11"/>
        <v>#REF!</v>
      </c>
      <c r="AL37" s="88" t="e">
        <f t="shared" si="11"/>
        <v>#REF!</v>
      </c>
      <c r="AM37" s="88" t="e">
        <f t="shared" si="11"/>
        <v>#REF!</v>
      </c>
      <c r="AN37" s="88" t="e">
        <f t="shared" si="11"/>
        <v>#REF!</v>
      </c>
      <c r="AO37" s="88" t="e">
        <f t="shared" si="11"/>
        <v>#REF!</v>
      </c>
      <c r="AP37" s="88" t="e">
        <f t="shared" si="11"/>
        <v>#REF!</v>
      </c>
      <c r="AQ37" s="88" t="e">
        <f t="shared" si="11"/>
        <v>#REF!</v>
      </c>
      <c r="AR37" s="88" t="e">
        <f t="shared" si="11"/>
        <v>#REF!</v>
      </c>
      <c r="AS37" s="88" t="e">
        <f t="shared" si="11"/>
        <v>#REF!</v>
      </c>
      <c r="AT37" s="88" t="e">
        <f t="shared" si="11"/>
        <v>#REF!</v>
      </c>
      <c r="AU37" s="88" t="e">
        <f t="shared" si="11"/>
        <v>#REF!</v>
      </c>
      <c r="AV37" s="88" t="e">
        <f t="shared" si="11"/>
        <v>#REF!</v>
      </c>
      <c r="AW37" s="88" t="e">
        <f t="shared" si="11"/>
        <v>#REF!</v>
      </c>
      <c r="AX37" s="88" t="e">
        <f t="shared" si="11"/>
        <v>#REF!</v>
      </c>
      <c r="AY37" s="88" t="e">
        <f t="shared" si="11"/>
        <v>#REF!</v>
      </c>
      <c r="AZ37" s="88" t="e">
        <f t="shared" si="11"/>
        <v>#REF!</v>
      </c>
      <c r="BA37" s="88" t="e">
        <f t="shared" si="11"/>
        <v>#REF!</v>
      </c>
      <c r="BB37" s="88" t="e">
        <f t="shared" si="11"/>
        <v>#REF!</v>
      </c>
      <c r="BC37" s="88" t="e">
        <f t="shared" si="11"/>
        <v>#REF!</v>
      </c>
      <c r="BD37" s="88" t="e">
        <f t="shared" si="11"/>
        <v>#REF!</v>
      </c>
      <c r="BE37" s="88" t="e">
        <f t="shared" si="11"/>
        <v>#REF!</v>
      </c>
      <c r="BF37" s="88" t="e">
        <f t="shared" si="11"/>
        <v>#REF!</v>
      </c>
      <c r="BG37" s="88" t="e">
        <f t="shared" si="11"/>
        <v>#REF!</v>
      </c>
      <c r="BH37" s="88" t="e">
        <f t="shared" si="11"/>
        <v>#REF!</v>
      </c>
      <c r="BI37" s="88" t="e">
        <f t="shared" si="11"/>
        <v>#REF!</v>
      </c>
      <c r="BJ37" s="88" t="e">
        <f t="shared" si="11"/>
        <v>#REF!</v>
      </c>
      <c r="BK37" s="88" t="e">
        <f t="shared" si="11"/>
        <v>#REF!</v>
      </c>
      <c r="BL37" s="88" t="e">
        <f t="shared" si="11"/>
        <v>#REF!</v>
      </c>
      <c r="BM37" s="88" t="e">
        <f t="shared" si="11"/>
        <v>#REF!</v>
      </c>
      <c r="BN37" s="88" t="e">
        <f t="shared" si="11"/>
        <v>#REF!</v>
      </c>
      <c r="BO37" s="88" t="e">
        <f t="shared" si="12"/>
        <v>#REF!</v>
      </c>
      <c r="BP37" s="88" t="e">
        <f t="shared" si="12"/>
        <v>#REF!</v>
      </c>
      <c r="BQ37" s="88" t="e">
        <f t="shared" si="12"/>
        <v>#REF!</v>
      </c>
      <c r="BR37" s="88" t="e">
        <f t="shared" si="12"/>
        <v>#REF!</v>
      </c>
      <c r="BS37" s="88" t="e">
        <f t="shared" si="12"/>
        <v>#REF!</v>
      </c>
      <c r="BT37" s="88" t="e">
        <f t="shared" si="12"/>
        <v>#REF!</v>
      </c>
      <c r="BU37" s="88" t="e">
        <f t="shared" si="12"/>
        <v>#REF!</v>
      </c>
      <c r="BV37" s="88" t="e">
        <f t="shared" si="12"/>
        <v>#REF!</v>
      </c>
      <c r="BW37" s="88" t="e">
        <f t="shared" si="12"/>
        <v>#REF!</v>
      </c>
      <c r="BX37" s="88" t="e">
        <f t="shared" si="12"/>
        <v>#REF!</v>
      </c>
      <c r="BY37" s="88" t="e">
        <f t="shared" si="12"/>
        <v>#REF!</v>
      </c>
      <c r="BZ37" s="88" t="e">
        <f t="shared" si="12"/>
        <v>#REF!</v>
      </c>
      <c r="CA37" s="88" t="e">
        <f t="shared" si="12"/>
        <v>#REF!</v>
      </c>
      <c r="CB37" s="88" t="e">
        <f t="shared" si="12"/>
        <v>#REF!</v>
      </c>
    </row>
    <row r="38" spans="1:80" s="85" customFormat="1" ht="10.35" customHeight="1" x14ac:dyDescent="0.2">
      <c r="A38" s="86" t="s">
        <v>138</v>
      </c>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row>
    <row r="39" spans="1:80" s="85" customFormat="1" ht="10.35" customHeight="1" x14ac:dyDescent="0.2">
      <c r="A39" s="87" t="s">
        <v>78</v>
      </c>
      <c r="B39" s="88" t="e">
        <f t="shared" si="6"/>
        <v>#REF!</v>
      </c>
      <c r="C39" s="88" t="e">
        <f t="shared" ref="C39:BN39" si="13">ROUND(C19*0.8,)+25</f>
        <v>#REF!</v>
      </c>
      <c r="D39" s="88" t="e">
        <f t="shared" si="13"/>
        <v>#REF!</v>
      </c>
      <c r="E39" s="88" t="e">
        <f t="shared" si="13"/>
        <v>#REF!</v>
      </c>
      <c r="F39" s="88" t="e">
        <f t="shared" si="13"/>
        <v>#REF!</v>
      </c>
      <c r="G39" s="88" t="e">
        <f t="shared" si="13"/>
        <v>#REF!</v>
      </c>
      <c r="H39" s="88" t="e">
        <f t="shared" si="13"/>
        <v>#REF!</v>
      </c>
      <c r="I39" s="88" t="e">
        <f t="shared" si="13"/>
        <v>#REF!</v>
      </c>
      <c r="J39" s="88" t="e">
        <f t="shared" si="13"/>
        <v>#REF!</v>
      </c>
      <c r="K39" s="88" t="e">
        <f t="shared" si="13"/>
        <v>#REF!</v>
      </c>
      <c r="L39" s="88" t="e">
        <f t="shared" si="13"/>
        <v>#REF!</v>
      </c>
      <c r="M39" s="88" t="e">
        <f t="shared" si="13"/>
        <v>#REF!</v>
      </c>
      <c r="N39" s="88" t="e">
        <f t="shared" si="13"/>
        <v>#REF!</v>
      </c>
      <c r="O39" s="88" t="e">
        <f t="shared" si="13"/>
        <v>#REF!</v>
      </c>
      <c r="P39" s="88" t="e">
        <f t="shared" si="13"/>
        <v>#REF!</v>
      </c>
      <c r="Q39" s="88" t="e">
        <f t="shared" si="13"/>
        <v>#REF!</v>
      </c>
      <c r="R39" s="88" t="e">
        <f t="shared" si="13"/>
        <v>#REF!</v>
      </c>
      <c r="S39" s="88" t="e">
        <f t="shared" si="13"/>
        <v>#REF!</v>
      </c>
      <c r="T39" s="88" t="e">
        <f t="shared" si="13"/>
        <v>#REF!</v>
      </c>
      <c r="U39" s="88" t="e">
        <f t="shared" si="13"/>
        <v>#REF!</v>
      </c>
      <c r="V39" s="88" t="e">
        <f t="shared" si="13"/>
        <v>#REF!</v>
      </c>
      <c r="W39" s="88" t="e">
        <f t="shared" si="13"/>
        <v>#REF!</v>
      </c>
      <c r="X39" s="88" t="e">
        <f t="shared" si="13"/>
        <v>#REF!</v>
      </c>
      <c r="Y39" s="88" t="e">
        <f t="shared" si="13"/>
        <v>#REF!</v>
      </c>
      <c r="Z39" s="88" t="e">
        <f t="shared" si="13"/>
        <v>#REF!</v>
      </c>
      <c r="AA39" s="88" t="e">
        <f t="shared" si="13"/>
        <v>#REF!</v>
      </c>
      <c r="AB39" s="88" t="e">
        <f t="shared" si="13"/>
        <v>#REF!</v>
      </c>
      <c r="AC39" s="88" t="e">
        <f t="shared" si="13"/>
        <v>#REF!</v>
      </c>
      <c r="AD39" s="88" t="e">
        <f t="shared" si="13"/>
        <v>#REF!</v>
      </c>
      <c r="AE39" s="88" t="e">
        <f t="shared" si="13"/>
        <v>#REF!</v>
      </c>
      <c r="AF39" s="88" t="e">
        <f t="shared" si="13"/>
        <v>#REF!</v>
      </c>
      <c r="AG39" s="88" t="e">
        <f t="shared" si="13"/>
        <v>#REF!</v>
      </c>
      <c r="AH39" s="88" t="e">
        <f t="shared" si="13"/>
        <v>#REF!</v>
      </c>
      <c r="AI39" s="88" t="e">
        <f t="shared" si="13"/>
        <v>#REF!</v>
      </c>
      <c r="AJ39" s="88" t="e">
        <f t="shared" si="13"/>
        <v>#REF!</v>
      </c>
      <c r="AK39" s="88" t="e">
        <f t="shared" si="13"/>
        <v>#REF!</v>
      </c>
      <c r="AL39" s="88" t="e">
        <f t="shared" si="13"/>
        <v>#REF!</v>
      </c>
      <c r="AM39" s="88" t="e">
        <f t="shared" si="13"/>
        <v>#REF!</v>
      </c>
      <c r="AN39" s="88" t="e">
        <f t="shared" si="13"/>
        <v>#REF!</v>
      </c>
      <c r="AO39" s="88" t="e">
        <f t="shared" si="13"/>
        <v>#REF!</v>
      </c>
      <c r="AP39" s="88" t="e">
        <f t="shared" si="13"/>
        <v>#REF!</v>
      </c>
      <c r="AQ39" s="88" t="e">
        <f t="shared" si="13"/>
        <v>#REF!</v>
      </c>
      <c r="AR39" s="88" t="e">
        <f t="shared" si="13"/>
        <v>#REF!</v>
      </c>
      <c r="AS39" s="88" t="e">
        <f t="shared" si="13"/>
        <v>#REF!</v>
      </c>
      <c r="AT39" s="88" t="e">
        <f t="shared" si="13"/>
        <v>#REF!</v>
      </c>
      <c r="AU39" s="88" t="e">
        <f t="shared" si="13"/>
        <v>#REF!</v>
      </c>
      <c r="AV39" s="88" t="e">
        <f t="shared" si="13"/>
        <v>#REF!</v>
      </c>
      <c r="AW39" s="88" t="e">
        <f t="shared" si="13"/>
        <v>#REF!</v>
      </c>
      <c r="AX39" s="88" t="e">
        <f t="shared" si="13"/>
        <v>#REF!</v>
      </c>
      <c r="AY39" s="88" t="e">
        <f t="shared" si="13"/>
        <v>#REF!</v>
      </c>
      <c r="AZ39" s="88" t="e">
        <f t="shared" si="13"/>
        <v>#REF!</v>
      </c>
      <c r="BA39" s="88" t="e">
        <f t="shared" si="13"/>
        <v>#REF!</v>
      </c>
      <c r="BB39" s="88" t="e">
        <f t="shared" si="13"/>
        <v>#REF!</v>
      </c>
      <c r="BC39" s="88" t="e">
        <f t="shared" si="13"/>
        <v>#REF!</v>
      </c>
      <c r="BD39" s="88" t="e">
        <f t="shared" si="13"/>
        <v>#REF!</v>
      </c>
      <c r="BE39" s="88" t="e">
        <f t="shared" si="13"/>
        <v>#REF!</v>
      </c>
      <c r="BF39" s="88" t="e">
        <f t="shared" si="13"/>
        <v>#REF!</v>
      </c>
      <c r="BG39" s="88" t="e">
        <f t="shared" si="13"/>
        <v>#REF!</v>
      </c>
      <c r="BH39" s="88" t="e">
        <f t="shared" si="13"/>
        <v>#REF!</v>
      </c>
      <c r="BI39" s="88" t="e">
        <f t="shared" si="13"/>
        <v>#REF!</v>
      </c>
      <c r="BJ39" s="88" t="e">
        <f t="shared" si="13"/>
        <v>#REF!</v>
      </c>
      <c r="BK39" s="88" t="e">
        <f t="shared" si="13"/>
        <v>#REF!</v>
      </c>
      <c r="BL39" s="88" t="e">
        <f t="shared" si="13"/>
        <v>#REF!</v>
      </c>
      <c r="BM39" s="88" t="e">
        <f t="shared" si="13"/>
        <v>#REF!</v>
      </c>
      <c r="BN39" s="88" t="e">
        <f t="shared" si="13"/>
        <v>#REF!</v>
      </c>
      <c r="BO39" s="88" t="e">
        <f t="shared" ref="BO39:CB39" si="14">ROUND(BO19*0.8,)+25</f>
        <v>#REF!</v>
      </c>
      <c r="BP39" s="88" t="e">
        <f t="shared" si="14"/>
        <v>#REF!</v>
      </c>
      <c r="BQ39" s="88" t="e">
        <f t="shared" si="14"/>
        <v>#REF!</v>
      </c>
      <c r="BR39" s="88" t="e">
        <f t="shared" si="14"/>
        <v>#REF!</v>
      </c>
      <c r="BS39" s="88" t="e">
        <f t="shared" si="14"/>
        <v>#REF!</v>
      </c>
      <c r="BT39" s="88" t="e">
        <f t="shared" si="14"/>
        <v>#REF!</v>
      </c>
      <c r="BU39" s="88" t="e">
        <f t="shared" si="14"/>
        <v>#REF!</v>
      </c>
      <c r="BV39" s="88" t="e">
        <f t="shared" si="14"/>
        <v>#REF!</v>
      </c>
      <c r="BW39" s="88" t="e">
        <f t="shared" si="14"/>
        <v>#REF!</v>
      </c>
      <c r="BX39" s="88" t="e">
        <f t="shared" si="14"/>
        <v>#REF!</v>
      </c>
      <c r="BY39" s="88" t="e">
        <f t="shared" si="14"/>
        <v>#REF!</v>
      </c>
      <c r="BZ39" s="88" t="e">
        <f t="shared" si="14"/>
        <v>#REF!</v>
      </c>
      <c r="CA39" s="88" t="e">
        <f t="shared" si="14"/>
        <v>#REF!</v>
      </c>
      <c r="CB39" s="88" t="e">
        <f t="shared" si="14"/>
        <v>#REF!</v>
      </c>
    </row>
    <row r="40" spans="1:80" s="85" customFormat="1" ht="10.35" customHeight="1" x14ac:dyDescent="0.2">
      <c r="A40" s="86" t="s">
        <v>137</v>
      </c>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row>
    <row r="41" spans="1:80" s="85" customFormat="1" ht="9.6" customHeight="1" x14ac:dyDescent="0.2">
      <c r="A41" s="87" t="s">
        <v>67</v>
      </c>
      <c r="B41" s="88" t="e">
        <f t="shared" si="6"/>
        <v>#REF!</v>
      </c>
      <c r="C41" s="88" t="e">
        <f t="shared" ref="C41:BN41" si="15">ROUND(C21*0.8,)+25</f>
        <v>#REF!</v>
      </c>
      <c r="D41" s="88" t="e">
        <f t="shared" si="15"/>
        <v>#REF!</v>
      </c>
      <c r="E41" s="88" t="e">
        <f t="shared" si="15"/>
        <v>#REF!</v>
      </c>
      <c r="F41" s="88" t="e">
        <f t="shared" si="15"/>
        <v>#REF!</v>
      </c>
      <c r="G41" s="88" t="e">
        <f t="shared" si="15"/>
        <v>#REF!</v>
      </c>
      <c r="H41" s="88" t="e">
        <f t="shared" si="15"/>
        <v>#REF!</v>
      </c>
      <c r="I41" s="88" t="e">
        <f t="shared" si="15"/>
        <v>#REF!</v>
      </c>
      <c r="J41" s="88" t="e">
        <f t="shared" si="15"/>
        <v>#REF!</v>
      </c>
      <c r="K41" s="88" t="e">
        <f t="shared" si="15"/>
        <v>#REF!</v>
      </c>
      <c r="L41" s="88" t="e">
        <f t="shared" si="15"/>
        <v>#REF!</v>
      </c>
      <c r="M41" s="88" t="e">
        <f t="shared" si="15"/>
        <v>#REF!</v>
      </c>
      <c r="N41" s="88" t="e">
        <f t="shared" si="15"/>
        <v>#REF!</v>
      </c>
      <c r="O41" s="88" t="e">
        <f t="shared" si="15"/>
        <v>#REF!</v>
      </c>
      <c r="P41" s="88" t="e">
        <f t="shared" si="15"/>
        <v>#REF!</v>
      </c>
      <c r="Q41" s="88" t="e">
        <f t="shared" si="15"/>
        <v>#REF!</v>
      </c>
      <c r="R41" s="88" t="e">
        <f t="shared" si="15"/>
        <v>#REF!</v>
      </c>
      <c r="S41" s="88" t="e">
        <f t="shared" si="15"/>
        <v>#REF!</v>
      </c>
      <c r="T41" s="88" t="e">
        <f t="shared" si="15"/>
        <v>#REF!</v>
      </c>
      <c r="U41" s="88" t="e">
        <f t="shared" si="15"/>
        <v>#REF!</v>
      </c>
      <c r="V41" s="88" t="e">
        <f t="shared" si="15"/>
        <v>#REF!</v>
      </c>
      <c r="W41" s="88" t="e">
        <f t="shared" si="15"/>
        <v>#REF!</v>
      </c>
      <c r="X41" s="88" t="e">
        <f t="shared" si="15"/>
        <v>#REF!</v>
      </c>
      <c r="Y41" s="88" t="e">
        <f t="shared" si="15"/>
        <v>#REF!</v>
      </c>
      <c r="Z41" s="88" t="e">
        <f t="shared" si="15"/>
        <v>#REF!</v>
      </c>
      <c r="AA41" s="88" t="e">
        <f t="shared" si="15"/>
        <v>#REF!</v>
      </c>
      <c r="AB41" s="88" t="e">
        <f t="shared" si="15"/>
        <v>#REF!</v>
      </c>
      <c r="AC41" s="88" t="e">
        <f t="shared" si="15"/>
        <v>#REF!</v>
      </c>
      <c r="AD41" s="88" t="e">
        <f t="shared" si="15"/>
        <v>#REF!</v>
      </c>
      <c r="AE41" s="88" t="e">
        <f t="shared" si="15"/>
        <v>#REF!</v>
      </c>
      <c r="AF41" s="88" t="e">
        <f t="shared" si="15"/>
        <v>#REF!</v>
      </c>
      <c r="AG41" s="88" t="e">
        <f t="shared" si="15"/>
        <v>#REF!</v>
      </c>
      <c r="AH41" s="88" t="e">
        <f t="shared" si="15"/>
        <v>#REF!</v>
      </c>
      <c r="AI41" s="88" t="e">
        <f t="shared" si="15"/>
        <v>#REF!</v>
      </c>
      <c r="AJ41" s="88" t="e">
        <f t="shared" si="15"/>
        <v>#REF!</v>
      </c>
      <c r="AK41" s="88" t="e">
        <f t="shared" si="15"/>
        <v>#REF!</v>
      </c>
      <c r="AL41" s="88" t="e">
        <f t="shared" si="15"/>
        <v>#REF!</v>
      </c>
      <c r="AM41" s="88" t="e">
        <f t="shared" si="15"/>
        <v>#REF!</v>
      </c>
      <c r="AN41" s="88" t="e">
        <f t="shared" si="15"/>
        <v>#REF!</v>
      </c>
      <c r="AO41" s="88" t="e">
        <f t="shared" si="15"/>
        <v>#REF!</v>
      </c>
      <c r="AP41" s="88" t="e">
        <f t="shared" si="15"/>
        <v>#REF!</v>
      </c>
      <c r="AQ41" s="88" t="e">
        <f t="shared" si="15"/>
        <v>#REF!</v>
      </c>
      <c r="AR41" s="88" t="e">
        <f t="shared" si="15"/>
        <v>#REF!</v>
      </c>
      <c r="AS41" s="88" t="e">
        <f t="shared" si="15"/>
        <v>#REF!</v>
      </c>
      <c r="AT41" s="88" t="e">
        <f t="shared" si="15"/>
        <v>#REF!</v>
      </c>
      <c r="AU41" s="88" t="e">
        <f t="shared" si="15"/>
        <v>#REF!</v>
      </c>
      <c r="AV41" s="88" t="e">
        <f t="shared" si="15"/>
        <v>#REF!</v>
      </c>
      <c r="AW41" s="88" t="e">
        <f t="shared" si="15"/>
        <v>#REF!</v>
      </c>
      <c r="AX41" s="88" t="e">
        <f t="shared" si="15"/>
        <v>#REF!</v>
      </c>
      <c r="AY41" s="88" t="e">
        <f t="shared" si="15"/>
        <v>#REF!</v>
      </c>
      <c r="AZ41" s="88" t="e">
        <f t="shared" si="15"/>
        <v>#REF!</v>
      </c>
      <c r="BA41" s="88" t="e">
        <f t="shared" si="15"/>
        <v>#REF!</v>
      </c>
      <c r="BB41" s="88" t="e">
        <f t="shared" si="15"/>
        <v>#REF!</v>
      </c>
      <c r="BC41" s="88" t="e">
        <f t="shared" si="15"/>
        <v>#REF!</v>
      </c>
      <c r="BD41" s="88" t="e">
        <f t="shared" si="15"/>
        <v>#REF!</v>
      </c>
      <c r="BE41" s="88" t="e">
        <f t="shared" si="15"/>
        <v>#REF!</v>
      </c>
      <c r="BF41" s="88" t="e">
        <f t="shared" si="15"/>
        <v>#REF!</v>
      </c>
      <c r="BG41" s="88" t="e">
        <f t="shared" si="15"/>
        <v>#REF!</v>
      </c>
      <c r="BH41" s="88" t="e">
        <f t="shared" si="15"/>
        <v>#REF!</v>
      </c>
      <c r="BI41" s="88" t="e">
        <f t="shared" si="15"/>
        <v>#REF!</v>
      </c>
      <c r="BJ41" s="88" t="e">
        <f t="shared" si="15"/>
        <v>#REF!</v>
      </c>
      <c r="BK41" s="88" t="e">
        <f t="shared" si="15"/>
        <v>#REF!</v>
      </c>
      <c r="BL41" s="88" t="e">
        <f t="shared" si="15"/>
        <v>#REF!</v>
      </c>
      <c r="BM41" s="88" t="e">
        <f t="shared" si="15"/>
        <v>#REF!</v>
      </c>
      <c r="BN41" s="88" t="e">
        <f t="shared" si="15"/>
        <v>#REF!</v>
      </c>
      <c r="BO41" s="88" t="e">
        <f t="shared" ref="BO41:CB41" si="16">ROUND(BO21*0.8,)+25</f>
        <v>#REF!</v>
      </c>
      <c r="BP41" s="88" t="e">
        <f t="shared" si="16"/>
        <v>#REF!</v>
      </c>
      <c r="BQ41" s="88" t="e">
        <f t="shared" si="16"/>
        <v>#REF!</v>
      </c>
      <c r="BR41" s="88" t="e">
        <f t="shared" si="16"/>
        <v>#REF!</v>
      </c>
      <c r="BS41" s="88" t="e">
        <f t="shared" si="16"/>
        <v>#REF!</v>
      </c>
      <c r="BT41" s="88" t="e">
        <f t="shared" si="16"/>
        <v>#REF!</v>
      </c>
      <c r="BU41" s="88" t="e">
        <f t="shared" si="16"/>
        <v>#REF!</v>
      </c>
      <c r="BV41" s="88" t="e">
        <f t="shared" si="16"/>
        <v>#REF!</v>
      </c>
      <c r="BW41" s="88" t="e">
        <f t="shared" si="16"/>
        <v>#REF!</v>
      </c>
      <c r="BX41" s="88" t="e">
        <f t="shared" si="16"/>
        <v>#REF!</v>
      </c>
      <c r="BY41" s="88" t="e">
        <f t="shared" si="16"/>
        <v>#REF!</v>
      </c>
      <c r="BZ41" s="88" t="e">
        <f t="shared" si="16"/>
        <v>#REF!</v>
      </c>
      <c r="CA41" s="88" t="e">
        <f t="shared" si="16"/>
        <v>#REF!</v>
      </c>
      <c r="CB41" s="88" t="e">
        <f t="shared" si="16"/>
        <v>#REF!</v>
      </c>
    </row>
    <row r="42" spans="1:80" ht="9.6" customHeight="1" x14ac:dyDescent="0.2"/>
    <row r="43" spans="1:80" ht="9" hidden="1" customHeight="1" x14ac:dyDescent="0.2">
      <c r="A43" s="71"/>
    </row>
    <row r="44" spans="1:80" ht="10.7" customHeight="1" thickBot="1" x14ac:dyDescent="0.25">
      <c r="A44" s="71"/>
    </row>
    <row r="45" spans="1:80" x14ac:dyDescent="0.2">
      <c r="A45" s="148" t="s">
        <v>127</v>
      </c>
    </row>
    <row r="46" spans="1:80" ht="13.35" customHeight="1" x14ac:dyDescent="0.2">
      <c r="A46" s="81" t="s">
        <v>128</v>
      </c>
    </row>
    <row r="47" spans="1:80" ht="13.35" customHeight="1" x14ac:dyDescent="0.2">
      <c r="A47" s="81" t="s">
        <v>129</v>
      </c>
    </row>
    <row r="48" spans="1:80" ht="12.6" customHeight="1" x14ac:dyDescent="0.2">
      <c r="A48" s="97" t="s">
        <v>130</v>
      </c>
    </row>
    <row r="49" spans="1:1" ht="13.35" customHeight="1" x14ac:dyDescent="0.2">
      <c r="A49" s="193" t="s">
        <v>240</v>
      </c>
    </row>
    <row r="50" spans="1:1" ht="11.45" customHeight="1" thickBot="1" x14ac:dyDescent="0.25">
      <c r="A50" s="110" t="s">
        <v>236</v>
      </c>
    </row>
    <row r="51" spans="1:1" ht="12.75" thickBot="1" x14ac:dyDescent="0.25">
      <c r="A51" s="148" t="s">
        <v>132</v>
      </c>
    </row>
    <row r="52" spans="1:1" ht="144.75" thickBot="1" x14ac:dyDescent="0.25">
      <c r="A52" s="195" t="s">
        <v>238</v>
      </c>
    </row>
    <row r="53" spans="1:1" ht="63" x14ac:dyDescent="0.2">
      <c r="A53" s="194" t="s">
        <v>237</v>
      </c>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27"/>
  <dimension ref="A1:C55"/>
  <sheetViews>
    <sheetView zoomScaleNormal="100" workbookViewId="0">
      <pane xSplit="1" topLeftCell="B1" activePane="topRight" state="frozen"/>
      <selection pane="topRight" activeCell="C14" sqref="C14"/>
    </sheetView>
  </sheetViews>
  <sheetFormatPr defaultColWidth="9" defaultRowHeight="12" x14ac:dyDescent="0.2"/>
  <cols>
    <col min="1" max="1" width="80.5703125" style="65" customWidth="1"/>
    <col min="2" max="16384" width="9" style="65"/>
  </cols>
  <sheetData>
    <row r="1" spans="1:3" ht="11.45" customHeight="1" x14ac:dyDescent="0.2">
      <c r="A1" s="83" t="s">
        <v>133</v>
      </c>
    </row>
    <row r="2" spans="1:3" ht="11.45" customHeight="1" x14ac:dyDescent="0.2">
      <c r="A2" s="125" t="s">
        <v>185</v>
      </c>
    </row>
    <row r="3" spans="1:3" ht="11.45" customHeight="1" x14ac:dyDescent="0.2">
      <c r="A3" s="125"/>
    </row>
    <row r="4" spans="1:3" ht="11.45" customHeight="1" x14ac:dyDescent="0.2">
      <c r="A4" s="125" t="s">
        <v>125</v>
      </c>
      <c r="B4" s="156" t="e">
        <f>'C завтраками| Bed and breakfast'!#REF!</f>
        <v>#REF!</v>
      </c>
      <c r="C4" s="156" t="e">
        <f>'C завтраками| Bed and breakfast'!#REF!</f>
        <v>#REF!</v>
      </c>
    </row>
    <row r="5" spans="1:3" s="34" customFormat="1" ht="21.6" customHeight="1" x14ac:dyDescent="0.2">
      <c r="A5" s="67" t="s">
        <v>124</v>
      </c>
      <c r="B5" s="156" t="e">
        <f>'C завтраками| Bed and breakfast'!#REF!</f>
        <v>#REF!</v>
      </c>
      <c r="C5" s="156" t="e">
        <f>'C завтраками| Bed and breakfast'!#REF!</f>
        <v>#REF!</v>
      </c>
    </row>
    <row r="6" spans="1:3" x14ac:dyDescent="0.2">
      <c r="A6" s="73" t="s">
        <v>144</v>
      </c>
    </row>
    <row r="7" spans="1:3" x14ac:dyDescent="0.2">
      <c r="A7" s="74">
        <v>1</v>
      </c>
      <c r="B7" s="113" t="e">
        <f>'C завтраками| Bed and breakfast'!#REF!*0.9</f>
        <v>#REF!</v>
      </c>
      <c r="C7" s="113" t="e">
        <f>'C завтраками| Bed and breakfast'!#REF!*0.9</f>
        <v>#REF!</v>
      </c>
    </row>
    <row r="8" spans="1:3" x14ac:dyDescent="0.2">
      <c r="A8" s="74">
        <v>2</v>
      </c>
      <c r="B8" s="113" t="e">
        <f>'C завтраками| Bed and breakfast'!#REF!*0.9</f>
        <v>#REF!</v>
      </c>
      <c r="C8" s="113" t="e">
        <f>'C завтраками| Bed and breakfast'!#REF!*0.9</f>
        <v>#REF!</v>
      </c>
    </row>
    <row r="9" spans="1:3" x14ac:dyDescent="0.2">
      <c r="A9" s="73" t="s">
        <v>145</v>
      </c>
      <c r="B9" s="113"/>
      <c r="C9" s="113"/>
    </row>
    <row r="10" spans="1:3" x14ac:dyDescent="0.2">
      <c r="A10" s="74">
        <v>1</v>
      </c>
      <c r="B10" s="113" t="e">
        <f>'C завтраками| Bed and breakfast'!#REF!*0.9</f>
        <v>#REF!</v>
      </c>
      <c r="C10" s="113" t="e">
        <f>'C завтраками| Bed and breakfast'!#REF!*0.9</f>
        <v>#REF!</v>
      </c>
    </row>
    <row r="11" spans="1:3" x14ac:dyDescent="0.2">
      <c r="A11" s="74">
        <v>2</v>
      </c>
      <c r="B11" s="113" t="e">
        <f>'C завтраками| Bed and breakfast'!#REF!*0.9</f>
        <v>#REF!</v>
      </c>
      <c r="C11" s="113" t="e">
        <f>'C завтраками| Bed and breakfast'!#REF!*0.9</f>
        <v>#REF!</v>
      </c>
    </row>
    <row r="12" spans="1:3" x14ac:dyDescent="0.2">
      <c r="A12" s="86" t="s">
        <v>134</v>
      </c>
      <c r="B12" s="113"/>
      <c r="C12" s="113"/>
    </row>
    <row r="13" spans="1:3" x14ac:dyDescent="0.2">
      <c r="A13" s="87">
        <v>1</v>
      </c>
      <c r="B13" s="113" t="e">
        <f>'C завтраками| Bed and breakfast'!#REF!*0.9</f>
        <v>#REF!</v>
      </c>
      <c r="C13" s="113" t="e">
        <f>'C завтраками| Bed and breakfast'!#REF!*0.9</f>
        <v>#REF!</v>
      </c>
    </row>
    <row r="14" spans="1:3" x14ac:dyDescent="0.2">
      <c r="A14" s="87">
        <v>2</v>
      </c>
      <c r="B14" s="113" t="e">
        <f>'C завтраками| Bed and breakfast'!#REF!*0.9</f>
        <v>#REF!</v>
      </c>
      <c r="C14" s="113" t="e">
        <f>'C завтраками| Bed and breakfast'!#REF!*0.9</f>
        <v>#REF!</v>
      </c>
    </row>
    <row r="15" spans="1:3" x14ac:dyDescent="0.2">
      <c r="A15" s="86" t="s">
        <v>136</v>
      </c>
      <c r="B15" s="113"/>
      <c r="C15" s="113"/>
    </row>
    <row r="16" spans="1:3" x14ac:dyDescent="0.2">
      <c r="A16" s="87">
        <v>1</v>
      </c>
      <c r="B16" s="113" t="e">
        <f>'C завтраками| Bed and breakfast'!#REF!*0.9</f>
        <v>#REF!</v>
      </c>
      <c r="C16" s="113" t="e">
        <f>'C завтраками| Bed and breakfast'!#REF!*0.9</f>
        <v>#REF!</v>
      </c>
    </row>
    <row r="17" spans="1:3" x14ac:dyDescent="0.2">
      <c r="A17" s="87">
        <v>2</v>
      </c>
      <c r="B17" s="113" t="e">
        <f>'C завтраками| Bed and breakfast'!#REF!*0.9</f>
        <v>#REF!</v>
      </c>
      <c r="C17" s="113" t="e">
        <f>'C завтраками| Bed and breakfast'!#REF!*0.9</f>
        <v>#REF!</v>
      </c>
    </row>
    <row r="18" spans="1:3" x14ac:dyDescent="0.2">
      <c r="A18" s="86" t="s">
        <v>138</v>
      </c>
      <c r="B18" s="113"/>
      <c r="C18" s="113"/>
    </row>
    <row r="19" spans="1:3" x14ac:dyDescent="0.2">
      <c r="A19" s="87" t="s">
        <v>78</v>
      </c>
      <c r="B19" s="113" t="e">
        <f>'C завтраками| Bed and breakfast'!#REF!*0.9</f>
        <v>#REF!</v>
      </c>
      <c r="C19" s="113" t="e">
        <f>'C завтраками| Bed and breakfast'!#REF!*0.9</f>
        <v>#REF!</v>
      </c>
    </row>
    <row r="20" spans="1:3" x14ac:dyDescent="0.2">
      <c r="A20" s="86" t="s">
        <v>137</v>
      </c>
      <c r="B20" s="113"/>
      <c r="C20" s="113"/>
    </row>
    <row r="21" spans="1:3" x14ac:dyDescent="0.2">
      <c r="A21" s="87" t="s">
        <v>67</v>
      </c>
      <c r="B21" s="113" t="e">
        <f>'C завтраками| Bed and breakfast'!#REF!*0.9</f>
        <v>#REF!</v>
      </c>
      <c r="C21" s="113" t="e">
        <f>'C завтраками| Bed and breakfast'!#REF!*0.9</f>
        <v>#REF!</v>
      </c>
    </row>
    <row r="22" spans="1:3" x14ac:dyDescent="0.2">
      <c r="A22" s="147"/>
      <c r="B22" s="114"/>
      <c r="C22" s="114"/>
    </row>
    <row r="23" spans="1:3" ht="10.35" customHeight="1" x14ac:dyDescent="0.2">
      <c r="A23" s="147"/>
      <c r="B23" s="160"/>
      <c r="C23" s="160"/>
    </row>
    <row r="24" spans="1:3" ht="10.35" customHeight="1" x14ac:dyDescent="0.2">
      <c r="A24" s="96"/>
      <c r="B24" s="114"/>
      <c r="C24" s="114"/>
    </row>
    <row r="25" spans="1:3" ht="25.5" customHeight="1" x14ac:dyDescent="0.2">
      <c r="A25" s="146" t="s">
        <v>159</v>
      </c>
      <c r="B25" s="183" t="e">
        <f t="shared" ref="B25:C25" si="0">B4</f>
        <v>#REF!</v>
      </c>
      <c r="C25" s="183" t="e">
        <f t="shared" si="0"/>
        <v>#REF!</v>
      </c>
    </row>
    <row r="26" spans="1:3" s="34" customFormat="1" ht="24.6" customHeight="1" x14ac:dyDescent="0.2">
      <c r="A26" s="67" t="s">
        <v>124</v>
      </c>
      <c r="B26" s="185" t="e">
        <f t="shared" ref="B26:C26" si="1">B5</f>
        <v>#REF!</v>
      </c>
      <c r="C26" s="185" t="e">
        <f t="shared" si="1"/>
        <v>#REF!</v>
      </c>
    </row>
    <row r="27" spans="1:3" x14ac:dyDescent="0.2">
      <c r="A27" s="86" t="s">
        <v>135</v>
      </c>
    </row>
    <row r="28" spans="1:3" x14ac:dyDescent="0.2">
      <c r="A28" s="87">
        <v>1</v>
      </c>
      <c r="B28" s="113" t="e">
        <f t="shared" ref="B28:C28" si="2">ROUND(B7*0.9,)</f>
        <v>#REF!</v>
      </c>
      <c r="C28" s="113" t="e">
        <f t="shared" si="2"/>
        <v>#REF!</v>
      </c>
    </row>
    <row r="29" spans="1:3" x14ac:dyDescent="0.2">
      <c r="A29" s="87">
        <v>2</v>
      </c>
      <c r="B29" s="113" t="e">
        <f t="shared" ref="B29:C29" si="3">ROUND(B8*0.9,)</f>
        <v>#REF!</v>
      </c>
      <c r="C29" s="113" t="e">
        <f t="shared" si="3"/>
        <v>#REF!</v>
      </c>
    </row>
    <row r="30" spans="1:3" x14ac:dyDescent="0.2">
      <c r="A30" s="95" t="s">
        <v>143</v>
      </c>
      <c r="B30" s="113"/>
      <c r="C30" s="113"/>
    </row>
    <row r="31" spans="1:3" x14ac:dyDescent="0.2">
      <c r="A31" s="87">
        <v>1</v>
      </c>
      <c r="B31" s="113" t="e">
        <f t="shared" ref="B31:C31" si="4">ROUND(B10*0.9,)</f>
        <v>#REF!</v>
      </c>
      <c r="C31" s="113" t="e">
        <f t="shared" si="4"/>
        <v>#REF!</v>
      </c>
    </row>
    <row r="32" spans="1:3" x14ac:dyDescent="0.2">
      <c r="A32" s="87">
        <v>2</v>
      </c>
      <c r="B32" s="113" t="e">
        <f t="shared" ref="B32:C32" si="5">ROUND(B11*0.9,)</f>
        <v>#REF!</v>
      </c>
      <c r="C32" s="113" t="e">
        <f t="shared" si="5"/>
        <v>#REF!</v>
      </c>
    </row>
    <row r="33" spans="1:3" x14ac:dyDescent="0.2">
      <c r="A33" s="86" t="s">
        <v>134</v>
      </c>
      <c r="B33" s="113"/>
      <c r="C33" s="113"/>
    </row>
    <row r="34" spans="1:3" x14ac:dyDescent="0.2">
      <c r="A34" s="88">
        <v>1</v>
      </c>
      <c r="B34" s="113" t="e">
        <f t="shared" ref="B34:C34" si="6">ROUND(B13*0.9,)</f>
        <v>#REF!</v>
      </c>
      <c r="C34" s="113" t="e">
        <f t="shared" si="6"/>
        <v>#REF!</v>
      </c>
    </row>
    <row r="35" spans="1:3" x14ac:dyDescent="0.2">
      <c r="A35" s="88">
        <v>2</v>
      </c>
      <c r="B35" s="113" t="e">
        <f t="shared" ref="B35:C35" si="7">ROUND(B14*0.9,)</f>
        <v>#REF!</v>
      </c>
      <c r="C35" s="113" t="e">
        <f t="shared" si="7"/>
        <v>#REF!</v>
      </c>
    </row>
    <row r="36" spans="1:3" x14ac:dyDescent="0.2">
      <c r="A36" s="86" t="s">
        <v>136</v>
      </c>
      <c r="B36" s="113"/>
      <c r="C36" s="113"/>
    </row>
    <row r="37" spans="1:3" x14ac:dyDescent="0.2">
      <c r="A37" s="88">
        <v>1</v>
      </c>
      <c r="B37" s="113" t="e">
        <f t="shared" ref="B37:C37" si="8">ROUND(B16*0.9,)</f>
        <v>#REF!</v>
      </c>
      <c r="C37" s="113" t="e">
        <f t="shared" si="8"/>
        <v>#REF!</v>
      </c>
    </row>
    <row r="38" spans="1:3" x14ac:dyDescent="0.2">
      <c r="A38" s="88">
        <v>2</v>
      </c>
      <c r="B38" s="113" t="e">
        <f t="shared" ref="B38:C38" si="9">ROUND(B17*0.9,)</f>
        <v>#REF!</v>
      </c>
      <c r="C38" s="113" t="e">
        <f t="shared" si="9"/>
        <v>#REF!</v>
      </c>
    </row>
    <row r="39" spans="1:3" x14ac:dyDescent="0.2">
      <c r="A39" s="86" t="s">
        <v>138</v>
      </c>
      <c r="B39" s="113"/>
      <c r="C39" s="113"/>
    </row>
    <row r="40" spans="1:3" x14ac:dyDescent="0.2">
      <c r="A40" s="87" t="s">
        <v>78</v>
      </c>
      <c r="B40" s="113" t="e">
        <f t="shared" ref="B40:C40" si="10">ROUND(B19*0.9,)</f>
        <v>#REF!</v>
      </c>
      <c r="C40" s="113" t="e">
        <f t="shared" si="10"/>
        <v>#REF!</v>
      </c>
    </row>
    <row r="41" spans="1:3" x14ac:dyDescent="0.2">
      <c r="A41" s="86" t="s">
        <v>137</v>
      </c>
      <c r="B41" s="113"/>
      <c r="C41" s="113"/>
    </row>
    <row r="42" spans="1:3" x14ac:dyDescent="0.2">
      <c r="A42" s="87" t="s">
        <v>67</v>
      </c>
      <c r="B42" s="113" t="e">
        <f t="shared" ref="B42:C42" si="11">ROUND(B21*0.9,)</f>
        <v>#REF!</v>
      </c>
      <c r="C42" s="113" t="e">
        <f t="shared" si="11"/>
        <v>#REF!</v>
      </c>
    </row>
    <row r="43" spans="1:3" x14ac:dyDescent="0.2">
      <c r="A43" s="147"/>
      <c r="B43" s="114"/>
    </row>
    <row r="44" spans="1:3" ht="10.35" customHeight="1" thickBot="1" x14ac:dyDescent="0.25">
      <c r="A44" s="77"/>
    </row>
    <row r="45" spans="1:3" ht="12.75" thickBot="1" x14ac:dyDescent="0.25">
      <c r="A45" s="149" t="s">
        <v>127</v>
      </c>
    </row>
    <row r="46" spans="1:3" x14ac:dyDescent="0.2">
      <c r="A46" s="81" t="s">
        <v>128</v>
      </c>
    </row>
    <row r="47" spans="1:3" x14ac:dyDescent="0.2">
      <c r="A47" s="81" t="s">
        <v>129</v>
      </c>
    </row>
    <row r="48" spans="1:3" ht="12" customHeight="1" x14ac:dyDescent="0.2">
      <c r="A48" s="97" t="s">
        <v>130</v>
      </c>
    </row>
    <row r="49" spans="1:1" x14ac:dyDescent="0.2">
      <c r="A49" s="81" t="s">
        <v>243</v>
      </c>
    </row>
    <row r="50" spans="1:1" ht="11.45" customHeight="1" x14ac:dyDescent="0.2">
      <c r="A50" s="77"/>
    </row>
    <row r="51" spans="1:1" x14ac:dyDescent="0.2">
      <c r="A51" s="161" t="s">
        <v>139</v>
      </c>
    </row>
    <row r="52" spans="1:1" x14ac:dyDescent="0.2">
      <c r="A52" s="77" t="s">
        <v>184</v>
      </c>
    </row>
    <row r="53" spans="1:1" ht="12.75" thickBot="1" x14ac:dyDescent="0.25">
      <c r="A53" s="20"/>
    </row>
    <row r="54" spans="1:1" ht="12.75" thickBot="1" x14ac:dyDescent="0.25">
      <c r="A54" s="151" t="s">
        <v>132</v>
      </c>
    </row>
    <row r="55" spans="1:1" ht="48" x14ac:dyDescent="0.2">
      <c r="A55" s="124" t="s">
        <v>161</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dimension ref="A1:C55"/>
  <sheetViews>
    <sheetView zoomScaleNormal="100" workbookViewId="0">
      <pane xSplit="1" topLeftCell="B1" activePane="topRight" state="frozen"/>
      <selection pane="topRight" activeCell="D14" sqref="D14"/>
    </sheetView>
  </sheetViews>
  <sheetFormatPr defaultColWidth="9" defaultRowHeight="12" x14ac:dyDescent="0.2"/>
  <cols>
    <col min="1" max="1" width="80.5703125" style="65" customWidth="1"/>
    <col min="2" max="16384" width="9" style="65"/>
  </cols>
  <sheetData>
    <row r="1" spans="1:3" ht="11.45" customHeight="1" x14ac:dyDescent="0.2">
      <c r="A1" s="83" t="s">
        <v>133</v>
      </c>
    </row>
    <row r="2" spans="1:3" ht="11.45" customHeight="1" x14ac:dyDescent="0.2">
      <c r="A2" s="125" t="s">
        <v>185</v>
      </c>
    </row>
    <row r="3" spans="1:3" ht="11.45" customHeight="1" x14ac:dyDescent="0.2">
      <c r="A3" s="125"/>
    </row>
    <row r="4" spans="1:3" ht="11.45" customHeight="1" x14ac:dyDescent="0.2">
      <c r="A4" s="125" t="s">
        <v>125</v>
      </c>
      <c r="B4" s="112" t="e">
        <f>'C завтраками| Bed and breakfast'!#REF!</f>
        <v>#REF!</v>
      </c>
      <c r="C4" s="112" t="e">
        <f>'C завтраками| Bed and breakfast'!#REF!</f>
        <v>#REF!</v>
      </c>
    </row>
    <row r="5" spans="1:3" s="34" customFormat="1" ht="21.6" customHeight="1" x14ac:dyDescent="0.2">
      <c r="A5" s="67" t="s">
        <v>124</v>
      </c>
      <c r="B5" s="112" t="e">
        <f>'C завтраками| Bed and breakfast'!#REF!</f>
        <v>#REF!</v>
      </c>
      <c r="C5" s="112" t="e">
        <f>'C завтраками| Bed and breakfast'!#REF!</f>
        <v>#REF!</v>
      </c>
    </row>
    <row r="6" spans="1:3" x14ac:dyDescent="0.2">
      <c r="A6" s="73" t="s">
        <v>144</v>
      </c>
    </row>
    <row r="7" spans="1:3" x14ac:dyDescent="0.2">
      <c r="A7" s="74">
        <v>1</v>
      </c>
      <c r="B7" s="113" t="e">
        <f>'C завтраками| Bed and breakfast'!#REF!*0.9</f>
        <v>#REF!</v>
      </c>
      <c r="C7" s="113" t="e">
        <f>'C завтраками| Bed and breakfast'!#REF!*0.9</f>
        <v>#REF!</v>
      </c>
    </row>
    <row r="8" spans="1:3" x14ac:dyDescent="0.2">
      <c r="A8" s="74">
        <v>2</v>
      </c>
      <c r="B8" s="113" t="e">
        <f>'C завтраками| Bed and breakfast'!#REF!*0.9</f>
        <v>#REF!</v>
      </c>
      <c r="C8" s="113" t="e">
        <f>'C завтраками| Bed and breakfast'!#REF!*0.9</f>
        <v>#REF!</v>
      </c>
    </row>
    <row r="9" spans="1:3" x14ac:dyDescent="0.2">
      <c r="A9" s="73" t="s">
        <v>145</v>
      </c>
      <c r="B9" s="113"/>
      <c r="C9" s="113"/>
    </row>
    <row r="10" spans="1:3" x14ac:dyDescent="0.2">
      <c r="A10" s="74">
        <v>1</v>
      </c>
      <c r="B10" s="113" t="e">
        <f>'C завтраками| Bed and breakfast'!#REF!*0.9</f>
        <v>#REF!</v>
      </c>
      <c r="C10" s="113" t="e">
        <f>'C завтраками| Bed and breakfast'!#REF!*0.9</f>
        <v>#REF!</v>
      </c>
    </row>
    <row r="11" spans="1:3" x14ac:dyDescent="0.2">
      <c r="A11" s="74">
        <v>2</v>
      </c>
      <c r="B11" s="113" t="e">
        <f>'C завтраками| Bed and breakfast'!#REF!*0.9</f>
        <v>#REF!</v>
      </c>
      <c r="C11" s="113" t="e">
        <f>'C завтраками| Bed and breakfast'!#REF!*0.9</f>
        <v>#REF!</v>
      </c>
    </row>
    <row r="12" spans="1:3" x14ac:dyDescent="0.2">
      <c r="A12" s="86" t="s">
        <v>134</v>
      </c>
      <c r="B12" s="113"/>
      <c r="C12" s="113"/>
    </row>
    <row r="13" spans="1:3" x14ac:dyDescent="0.2">
      <c r="A13" s="87">
        <v>1</v>
      </c>
      <c r="B13" s="113" t="e">
        <f>'C завтраками| Bed and breakfast'!#REF!*0.9</f>
        <v>#REF!</v>
      </c>
      <c r="C13" s="113" t="e">
        <f>'C завтраками| Bed and breakfast'!#REF!*0.9</f>
        <v>#REF!</v>
      </c>
    </row>
    <row r="14" spans="1:3" x14ac:dyDescent="0.2">
      <c r="A14" s="87">
        <v>2</v>
      </c>
      <c r="B14" s="113" t="e">
        <f>'C завтраками| Bed and breakfast'!#REF!*0.9</f>
        <v>#REF!</v>
      </c>
      <c r="C14" s="113" t="e">
        <f>'C завтраками| Bed and breakfast'!#REF!*0.9</f>
        <v>#REF!</v>
      </c>
    </row>
    <row r="15" spans="1:3" x14ac:dyDescent="0.2">
      <c r="A15" s="86" t="s">
        <v>136</v>
      </c>
      <c r="B15" s="113"/>
      <c r="C15" s="113"/>
    </row>
    <row r="16" spans="1:3" x14ac:dyDescent="0.2">
      <c r="A16" s="87">
        <v>1</v>
      </c>
      <c r="B16" s="113" t="e">
        <f>'C завтраками| Bed and breakfast'!#REF!*0.9</f>
        <v>#REF!</v>
      </c>
      <c r="C16" s="113" t="e">
        <f>'C завтраками| Bed and breakfast'!#REF!*0.9</f>
        <v>#REF!</v>
      </c>
    </row>
    <row r="17" spans="1:3" x14ac:dyDescent="0.2">
      <c r="A17" s="87">
        <v>2</v>
      </c>
      <c r="B17" s="113" t="e">
        <f>'C завтраками| Bed and breakfast'!#REF!*0.9</f>
        <v>#REF!</v>
      </c>
      <c r="C17" s="113" t="e">
        <f>'C завтраками| Bed and breakfast'!#REF!*0.9</f>
        <v>#REF!</v>
      </c>
    </row>
    <row r="18" spans="1:3" x14ac:dyDescent="0.2">
      <c r="A18" s="86" t="s">
        <v>138</v>
      </c>
      <c r="B18" s="113"/>
      <c r="C18" s="113"/>
    </row>
    <row r="19" spans="1:3" x14ac:dyDescent="0.2">
      <c r="A19" s="87" t="s">
        <v>78</v>
      </c>
      <c r="B19" s="113" t="e">
        <f>'C завтраками| Bed and breakfast'!#REF!*0.9</f>
        <v>#REF!</v>
      </c>
      <c r="C19" s="113" t="e">
        <f>'C завтраками| Bed and breakfast'!#REF!*0.9</f>
        <v>#REF!</v>
      </c>
    </row>
    <row r="20" spans="1:3" x14ac:dyDescent="0.2">
      <c r="A20" s="86" t="s">
        <v>137</v>
      </c>
      <c r="B20" s="113"/>
      <c r="C20" s="113"/>
    </row>
    <row r="21" spans="1:3" x14ac:dyDescent="0.2">
      <c r="A21" s="87" t="s">
        <v>67</v>
      </c>
      <c r="B21" s="113" t="e">
        <f>'C завтраками| Bed and breakfast'!#REF!*0.9</f>
        <v>#REF!</v>
      </c>
      <c r="C21" s="113" t="e">
        <f>'C завтраками| Bed and breakfast'!#REF!*0.9</f>
        <v>#REF!</v>
      </c>
    </row>
    <row r="22" spans="1:3" x14ac:dyDescent="0.2">
      <c r="A22" s="147"/>
      <c r="B22" s="114"/>
      <c r="C22" s="114"/>
    </row>
    <row r="23" spans="1:3" ht="10.35" customHeight="1" x14ac:dyDescent="0.2">
      <c r="A23" s="147"/>
      <c r="B23" s="160"/>
      <c r="C23" s="160"/>
    </row>
    <row r="24" spans="1:3" ht="10.35" customHeight="1" x14ac:dyDescent="0.2">
      <c r="A24" s="96"/>
      <c r="B24" s="114"/>
      <c r="C24" s="114"/>
    </row>
    <row r="25" spans="1:3" ht="25.5" customHeight="1" x14ac:dyDescent="0.2">
      <c r="A25" s="146" t="s">
        <v>159</v>
      </c>
      <c r="B25" s="183" t="e">
        <f t="shared" ref="B25:C25" si="0">B4</f>
        <v>#REF!</v>
      </c>
      <c r="C25" s="183" t="e">
        <f t="shared" si="0"/>
        <v>#REF!</v>
      </c>
    </row>
    <row r="26" spans="1:3" s="34" customFormat="1" ht="24.6" customHeight="1" x14ac:dyDescent="0.2">
      <c r="A26" s="67" t="s">
        <v>124</v>
      </c>
      <c r="B26" s="185" t="e">
        <f t="shared" ref="B26:C26" si="1">B5</f>
        <v>#REF!</v>
      </c>
      <c r="C26" s="185" t="e">
        <f t="shared" si="1"/>
        <v>#REF!</v>
      </c>
    </row>
    <row r="27" spans="1:3" x14ac:dyDescent="0.2">
      <c r="A27" s="86" t="s">
        <v>135</v>
      </c>
    </row>
    <row r="28" spans="1:3" x14ac:dyDescent="0.2">
      <c r="A28" s="87">
        <v>1</v>
      </c>
      <c r="B28" s="113" t="e">
        <f t="shared" ref="B28:C28" si="2">ROUND(B7*0.87,)</f>
        <v>#REF!</v>
      </c>
      <c r="C28" s="113" t="e">
        <f t="shared" si="2"/>
        <v>#REF!</v>
      </c>
    </row>
    <row r="29" spans="1:3" x14ac:dyDescent="0.2">
      <c r="A29" s="87">
        <v>2</v>
      </c>
      <c r="B29" s="113" t="e">
        <f t="shared" ref="B29:C29" si="3">ROUND(B8*0.87,)</f>
        <v>#REF!</v>
      </c>
      <c r="C29" s="113" t="e">
        <f t="shared" si="3"/>
        <v>#REF!</v>
      </c>
    </row>
    <row r="30" spans="1:3" x14ac:dyDescent="0.2">
      <c r="A30" s="95" t="s">
        <v>143</v>
      </c>
      <c r="B30" s="113"/>
      <c r="C30" s="113"/>
    </row>
    <row r="31" spans="1:3" x14ac:dyDescent="0.2">
      <c r="A31" s="87">
        <v>1</v>
      </c>
      <c r="B31" s="113" t="e">
        <f t="shared" ref="B31:C31" si="4">ROUND(B10*0.87,)</f>
        <v>#REF!</v>
      </c>
      <c r="C31" s="113" t="e">
        <f t="shared" si="4"/>
        <v>#REF!</v>
      </c>
    </row>
    <row r="32" spans="1:3" x14ac:dyDescent="0.2">
      <c r="A32" s="87">
        <v>2</v>
      </c>
      <c r="B32" s="113" t="e">
        <f t="shared" ref="B32:C32" si="5">ROUND(B11*0.87,)</f>
        <v>#REF!</v>
      </c>
      <c r="C32" s="113" t="e">
        <f t="shared" si="5"/>
        <v>#REF!</v>
      </c>
    </row>
    <row r="33" spans="1:3" x14ac:dyDescent="0.2">
      <c r="A33" s="86" t="s">
        <v>134</v>
      </c>
      <c r="B33" s="113"/>
      <c r="C33" s="113"/>
    </row>
    <row r="34" spans="1:3" x14ac:dyDescent="0.2">
      <c r="A34" s="88">
        <v>1</v>
      </c>
      <c r="B34" s="113" t="e">
        <f t="shared" ref="B34:C34" si="6">ROUND(B13*0.87,)</f>
        <v>#REF!</v>
      </c>
      <c r="C34" s="113" t="e">
        <f t="shared" si="6"/>
        <v>#REF!</v>
      </c>
    </row>
    <row r="35" spans="1:3" x14ac:dyDescent="0.2">
      <c r="A35" s="88">
        <v>2</v>
      </c>
      <c r="B35" s="113" t="e">
        <f t="shared" ref="B35:C35" si="7">ROUND(B14*0.87,)</f>
        <v>#REF!</v>
      </c>
      <c r="C35" s="113" t="e">
        <f t="shared" si="7"/>
        <v>#REF!</v>
      </c>
    </row>
    <row r="36" spans="1:3" x14ac:dyDescent="0.2">
      <c r="A36" s="86" t="s">
        <v>136</v>
      </c>
      <c r="B36" s="113"/>
      <c r="C36" s="113"/>
    </row>
    <row r="37" spans="1:3" x14ac:dyDescent="0.2">
      <c r="A37" s="88">
        <v>1</v>
      </c>
      <c r="B37" s="113" t="e">
        <f t="shared" ref="B37:C37" si="8">ROUND(B16*0.87,)</f>
        <v>#REF!</v>
      </c>
      <c r="C37" s="113" t="e">
        <f t="shared" si="8"/>
        <v>#REF!</v>
      </c>
    </row>
    <row r="38" spans="1:3" x14ac:dyDescent="0.2">
      <c r="A38" s="88">
        <v>2</v>
      </c>
      <c r="B38" s="113" t="e">
        <f t="shared" ref="B38:C38" si="9">ROUND(B17*0.87,)</f>
        <v>#REF!</v>
      </c>
      <c r="C38" s="113" t="e">
        <f t="shared" si="9"/>
        <v>#REF!</v>
      </c>
    </row>
    <row r="39" spans="1:3" x14ac:dyDescent="0.2">
      <c r="A39" s="86" t="s">
        <v>138</v>
      </c>
      <c r="B39" s="113"/>
      <c r="C39" s="113"/>
    </row>
    <row r="40" spans="1:3" x14ac:dyDescent="0.2">
      <c r="A40" s="87" t="s">
        <v>78</v>
      </c>
      <c r="B40" s="113" t="e">
        <f t="shared" ref="B40:C40" si="10">ROUND(B19*0.87,)</f>
        <v>#REF!</v>
      </c>
      <c r="C40" s="113" t="e">
        <f t="shared" si="10"/>
        <v>#REF!</v>
      </c>
    </row>
    <row r="41" spans="1:3" x14ac:dyDescent="0.2">
      <c r="A41" s="86" t="s">
        <v>137</v>
      </c>
      <c r="B41" s="113"/>
      <c r="C41" s="113"/>
    </row>
    <row r="42" spans="1:3" x14ac:dyDescent="0.2">
      <c r="A42" s="87" t="s">
        <v>67</v>
      </c>
      <c r="B42" s="113" t="e">
        <f t="shared" ref="B42:C42" si="11">ROUND(B21*0.87,)</f>
        <v>#REF!</v>
      </c>
      <c r="C42" s="113" t="e">
        <f t="shared" si="11"/>
        <v>#REF!</v>
      </c>
    </row>
    <row r="43" spans="1:3" x14ac:dyDescent="0.2">
      <c r="A43" s="147"/>
      <c r="B43" s="114"/>
    </row>
    <row r="44" spans="1:3" ht="10.35" customHeight="1" thickBot="1" x14ac:dyDescent="0.25">
      <c r="A44" s="77"/>
    </row>
    <row r="45" spans="1:3" ht="12.75" thickBot="1" x14ac:dyDescent="0.25">
      <c r="A45" s="149" t="s">
        <v>127</v>
      </c>
    </row>
    <row r="46" spans="1:3" x14ac:dyDescent="0.2">
      <c r="A46" s="81" t="s">
        <v>128</v>
      </c>
    </row>
    <row r="47" spans="1:3" x14ac:dyDescent="0.2">
      <c r="A47" s="81" t="s">
        <v>129</v>
      </c>
    </row>
    <row r="48" spans="1:3" ht="12" customHeight="1" x14ac:dyDescent="0.2">
      <c r="A48" s="97" t="s">
        <v>130</v>
      </c>
    </row>
    <row r="49" spans="1:1" x14ac:dyDescent="0.2">
      <c r="A49" s="81" t="s">
        <v>243</v>
      </c>
    </row>
    <row r="50" spans="1:1" ht="11.45" customHeight="1" x14ac:dyDescent="0.2">
      <c r="A50" s="77"/>
    </row>
    <row r="51" spans="1:1" x14ac:dyDescent="0.2">
      <c r="A51" s="161" t="s">
        <v>139</v>
      </c>
    </row>
    <row r="52" spans="1:1" x14ac:dyDescent="0.2">
      <c r="A52" s="77" t="s">
        <v>184</v>
      </c>
    </row>
    <row r="53" spans="1:1" ht="12.75" thickBot="1" x14ac:dyDescent="0.25">
      <c r="A53" s="20"/>
    </row>
    <row r="54" spans="1:1" ht="12.75" thickBot="1" x14ac:dyDescent="0.25">
      <c r="A54" s="151" t="s">
        <v>132</v>
      </c>
    </row>
    <row r="55" spans="1:1" ht="48" x14ac:dyDescent="0.2">
      <c r="A55" s="124" t="s">
        <v>161</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Z55"/>
  <sheetViews>
    <sheetView zoomScaleNormal="100" workbookViewId="0">
      <pane xSplit="1" topLeftCell="B1" activePane="topRight" state="frozen"/>
      <selection pane="topRight" activeCell="B28" sqref="B28:AZ42"/>
    </sheetView>
  </sheetViews>
  <sheetFormatPr defaultColWidth="9" defaultRowHeight="12" x14ac:dyDescent="0.2"/>
  <cols>
    <col min="1" max="1" width="80.5703125" style="65" customWidth="1"/>
    <col min="2" max="16384" width="9" style="65"/>
  </cols>
  <sheetData>
    <row r="1" spans="1:52" ht="11.45" customHeight="1" x14ac:dyDescent="0.2">
      <c r="A1" s="83" t="s">
        <v>133</v>
      </c>
    </row>
    <row r="2" spans="1:52" ht="11.45" customHeight="1" x14ac:dyDescent="0.2">
      <c r="A2" s="125" t="s">
        <v>185</v>
      </c>
    </row>
    <row r="3" spans="1:52" ht="11.45" customHeight="1" x14ac:dyDescent="0.2">
      <c r="A3" s="125"/>
    </row>
    <row r="4" spans="1:52" ht="11.45" customHeight="1" x14ac:dyDescent="0.2">
      <c r="A4" s="125" t="s">
        <v>125</v>
      </c>
      <c r="B4" s="112" t="e">
        <f>'C завтраками| Bed and breakfast'!#REF!</f>
        <v>#REF!</v>
      </c>
      <c r="C4" s="112" t="e">
        <f>'C завтраками| Bed and breakfast'!#REF!</f>
        <v>#REF!</v>
      </c>
      <c r="D4" s="112" t="e">
        <f>'C завтраками| Bed and breakfast'!#REF!</f>
        <v>#REF!</v>
      </c>
      <c r="E4" s="112" t="e">
        <f>'C завтраками| Bed and breakfast'!#REF!</f>
        <v>#REF!</v>
      </c>
      <c r="F4" s="112" t="e">
        <f>'C завтраками| Bed and breakfast'!#REF!</f>
        <v>#REF!</v>
      </c>
      <c r="G4" s="112" t="e">
        <f>'C завтраками| Bed and breakfast'!#REF!</f>
        <v>#REF!</v>
      </c>
      <c r="H4" s="112" t="e">
        <f>'C завтраками| Bed and breakfast'!#REF!</f>
        <v>#REF!</v>
      </c>
      <c r="I4" s="112" t="e">
        <f>'C завтраками| Bed and breakfast'!#REF!</f>
        <v>#REF!</v>
      </c>
      <c r="J4" s="112" t="e">
        <f>'C завтраками| Bed and breakfast'!#REF!</f>
        <v>#REF!</v>
      </c>
      <c r="K4" s="112" t="e">
        <f>'C завтраками| Bed and breakfast'!#REF!</f>
        <v>#REF!</v>
      </c>
      <c r="L4" s="112" t="e">
        <f>'C завтраками| Bed and breakfast'!#REF!</f>
        <v>#REF!</v>
      </c>
      <c r="M4" s="112" t="e">
        <f>'C завтраками| Bed and breakfast'!#REF!</f>
        <v>#REF!</v>
      </c>
      <c r="N4" s="112" t="e">
        <f>'C завтраками| Bed and breakfast'!#REF!</f>
        <v>#REF!</v>
      </c>
      <c r="O4" s="112" t="e">
        <f>'C завтраками| Bed and breakfast'!#REF!</f>
        <v>#REF!</v>
      </c>
      <c r="P4" s="112" t="e">
        <f>'C завтраками| Bed and breakfast'!#REF!</f>
        <v>#REF!</v>
      </c>
      <c r="Q4" s="112" t="e">
        <f>'C завтраками| Bed and breakfast'!#REF!</f>
        <v>#REF!</v>
      </c>
      <c r="R4" s="112" t="e">
        <f>'C завтраками| Bed and breakfast'!#REF!</f>
        <v>#REF!</v>
      </c>
      <c r="S4" s="112" t="e">
        <f>'C завтраками| Bed and breakfast'!#REF!</f>
        <v>#REF!</v>
      </c>
      <c r="T4" s="112" t="e">
        <f>'C завтраками| Bed and breakfast'!#REF!</f>
        <v>#REF!</v>
      </c>
      <c r="U4" s="112" t="e">
        <f>'C завтраками| Bed and breakfast'!#REF!</f>
        <v>#REF!</v>
      </c>
      <c r="V4" s="112" t="e">
        <f>'C завтраками| Bed and breakfast'!#REF!</f>
        <v>#REF!</v>
      </c>
      <c r="W4" s="112" t="e">
        <f>'C завтраками| Bed and breakfast'!#REF!</f>
        <v>#REF!</v>
      </c>
      <c r="X4" s="112" t="e">
        <f>'C завтраками| Bed and breakfast'!#REF!</f>
        <v>#REF!</v>
      </c>
      <c r="Y4" s="112" t="e">
        <f>'C завтраками| Bed and breakfast'!#REF!</f>
        <v>#REF!</v>
      </c>
      <c r="Z4" s="112" t="e">
        <f>'C завтраками| Bed and breakfast'!#REF!</f>
        <v>#REF!</v>
      </c>
      <c r="AA4" s="112" t="e">
        <f>'C завтраками| Bed and breakfast'!#REF!</f>
        <v>#REF!</v>
      </c>
      <c r="AB4" s="112" t="e">
        <f>'C завтраками| Bed and breakfast'!#REF!</f>
        <v>#REF!</v>
      </c>
      <c r="AC4" s="112" t="e">
        <f>'C завтраками| Bed and breakfast'!#REF!</f>
        <v>#REF!</v>
      </c>
      <c r="AD4" s="112" t="e">
        <f>'C завтраками| Bed and breakfast'!#REF!</f>
        <v>#REF!</v>
      </c>
      <c r="AE4" s="112" t="e">
        <f>'C завтраками| Bed and breakfast'!#REF!</f>
        <v>#REF!</v>
      </c>
      <c r="AF4" s="112" t="e">
        <f>'C завтраками| Bed and breakfast'!#REF!</f>
        <v>#REF!</v>
      </c>
      <c r="AG4" s="112" t="e">
        <f>'C завтраками| Bed and breakfast'!#REF!</f>
        <v>#REF!</v>
      </c>
      <c r="AH4" s="112" t="e">
        <f>'C завтраками| Bed and breakfast'!#REF!</f>
        <v>#REF!</v>
      </c>
      <c r="AI4" s="112" t="e">
        <f>'C завтраками| Bed and breakfast'!#REF!</f>
        <v>#REF!</v>
      </c>
      <c r="AJ4" s="112" t="e">
        <f>'C завтраками| Bed and breakfast'!#REF!</f>
        <v>#REF!</v>
      </c>
      <c r="AK4" s="112" t="e">
        <f>'C завтраками| Bed and breakfast'!#REF!</f>
        <v>#REF!</v>
      </c>
      <c r="AL4" s="112" t="e">
        <f>'C завтраками| Bed and breakfast'!#REF!</f>
        <v>#REF!</v>
      </c>
      <c r="AM4" s="112" t="e">
        <f>'C завтраками| Bed and breakfast'!#REF!</f>
        <v>#REF!</v>
      </c>
      <c r="AN4" s="112" t="e">
        <f>'C завтраками| Bed and breakfast'!#REF!</f>
        <v>#REF!</v>
      </c>
      <c r="AO4" s="112" t="e">
        <f>'C завтраками| Bed and breakfast'!#REF!</f>
        <v>#REF!</v>
      </c>
      <c r="AP4" s="112" t="e">
        <f>'C завтраками| Bed and breakfast'!#REF!</f>
        <v>#REF!</v>
      </c>
      <c r="AQ4" s="112" t="e">
        <f>'C завтраками| Bed and breakfast'!#REF!</f>
        <v>#REF!</v>
      </c>
      <c r="AR4" s="112" t="e">
        <f>'C завтраками| Bed and breakfast'!#REF!</f>
        <v>#REF!</v>
      </c>
      <c r="AS4" s="112" t="e">
        <f>'C завтраками| Bed and breakfast'!#REF!</f>
        <v>#REF!</v>
      </c>
      <c r="AT4" s="112" t="e">
        <f>'C завтраками| Bed and breakfast'!#REF!</f>
        <v>#REF!</v>
      </c>
      <c r="AU4" s="112" t="e">
        <f>'C завтраками| Bed and breakfast'!#REF!</f>
        <v>#REF!</v>
      </c>
      <c r="AV4" s="112" t="e">
        <f>'C завтраками| Bed and breakfast'!#REF!</f>
        <v>#REF!</v>
      </c>
      <c r="AW4" s="112" t="e">
        <f>'C завтраками| Bed and breakfast'!#REF!</f>
        <v>#REF!</v>
      </c>
      <c r="AX4" s="112" t="e">
        <f>'C завтраками| Bed and breakfast'!#REF!</f>
        <v>#REF!</v>
      </c>
      <c r="AY4" s="112" t="e">
        <f>'C завтраками| Bed and breakfast'!#REF!</f>
        <v>#REF!</v>
      </c>
      <c r="AZ4" s="112" t="e">
        <f>'C завтраками| Bed and breakfast'!#REF!</f>
        <v>#REF!</v>
      </c>
    </row>
    <row r="5" spans="1:52" s="34" customFormat="1" ht="21.6" customHeight="1" x14ac:dyDescent="0.2">
      <c r="A5" s="67" t="s">
        <v>124</v>
      </c>
      <c r="B5" s="112" t="e">
        <f>'C завтраками| Bed and breakfast'!#REF!</f>
        <v>#REF!</v>
      </c>
      <c r="C5" s="112" t="e">
        <f>'C завтраками| Bed and breakfast'!#REF!</f>
        <v>#REF!</v>
      </c>
      <c r="D5" s="112" t="e">
        <f>'C завтраками| Bed and breakfast'!#REF!</f>
        <v>#REF!</v>
      </c>
      <c r="E5" s="112" t="e">
        <f>'C завтраками| Bed and breakfast'!#REF!</f>
        <v>#REF!</v>
      </c>
      <c r="F5" s="112" t="e">
        <f>'C завтраками| Bed and breakfast'!#REF!</f>
        <v>#REF!</v>
      </c>
      <c r="G5" s="112" t="e">
        <f>'C завтраками| Bed and breakfast'!#REF!</f>
        <v>#REF!</v>
      </c>
      <c r="H5" s="112" t="e">
        <f>'C завтраками| Bed and breakfast'!#REF!</f>
        <v>#REF!</v>
      </c>
      <c r="I5" s="112" t="e">
        <f>'C завтраками| Bed and breakfast'!#REF!</f>
        <v>#REF!</v>
      </c>
      <c r="J5" s="112" t="e">
        <f>'C завтраками| Bed and breakfast'!#REF!</f>
        <v>#REF!</v>
      </c>
      <c r="K5" s="112" t="e">
        <f>'C завтраками| Bed and breakfast'!#REF!</f>
        <v>#REF!</v>
      </c>
      <c r="L5" s="112" t="e">
        <f>'C завтраками| Bed and breakfast'!#REF!</f>
        <v>#REF!</v>
      </c>
      <c r="M5" s="112" t="e">
        <f>'C завтраками| Bed and breakfast'!#REF!</f>
        <v>#REF!</v>
      </c>
      <c r="N5" s="112" t="e">
        <f>'C завтраками| Bed and breakfast'!#REF!</f>
        <v>#REF!</v>
      </c>
      <c r="O5" s="112" t="e">
        <f>'C завтраками| Bed and breakfast'!#REF!</f>
        <v>#REF!</v>
      </c>
      <c r="P5" s="112" t="e">
        <f>'C завтраками| Bed and breakfast'!#REF!</f>
        <v>#REF!</v>
      </c>
      <c r="Q5" s="112" t="e">
        <f>'C завтраками| Bed and breakfast'!#REF!</f>
        <v>#REF!</v>
      </c>
      <c r="R5" s="112" t="e">
        <f>'C завтраками| Bed and breakfast'!#REF!</f>
        <v>#REF!</v>
      </c>
      <c r="S5" s="112" t="e">
        <f>'C завтраками| Bed and breakfast'!#REF!</f>
        <v>#REF!</v>
      </c>
      <c r="T5" s="112" t="e">
        <f>'C завтраками| Bed and breakfast'!#REF!</f>
        <v>#REF!</v>
      </c>
      <c r="U5" s="112" t="e">
        <f>'C завтраками| Bed and breakfast'!#REF!</f>
        <v>#REF!</v>
      </c>
      <c r="V5" s="112" t="e">
        <f>'C завтраками| Bed and breakfast'!#REF!</f>
        <v>#REF!</v>
      </c>
      <c r="W5" s="112" t="e">
        <f>'C завтраками| Bed and breakfast'!#REF!</f>
        <v>#REF!</v>
      </c>
      <c r="X5" s="112" t="e">
        <f>'C завтраками| Bed and breakfast'!#REF!</f>
        <v>#REF!</v>
      </c>
      <c r="Y5" s="112" t="e">
        <f>'C завтраками| Bed and breakfast'!#REF!</f>
        <v>#REF!</v>
      </c>
      <c r="Z5" s="112" t="e">
        <f>'C завтраками| Bed and breakfast'!#REF!</f>
        <v>#REF!</v>
      </c>
      <c r="AA5" s="112" t="e">
        <f>'C завтраками| Bed and breakfast'!#REF!</f>
        <v>#REF!</v>
      </c>
      <c r="AB5" s="112" t="e">
        <f>'C завтраками| Bed and breakfast'!#REF!</f>
        <v>#REF!</v>
      </c>
      <c r="AC5" s="112" t="e">
        <f>'C завтраками| Bed and breakfast'!#REF!</f>
        <v>#REF!</v>
      </c>
      <c r="AD5" s="112" t="e">
        <f>'C завтраками| Bed and breakfast'!#REF!</f>
        <v>#REF!</v>
      </c>
      <c r="AE5" s="112" t="e">
        <f>'C завтраками| Bed and breakfast'!#REF!</f>
        <v>#REF!</v>
      </c>
      <c r="AF5" s="112" t="e">
        <f>'C завтраками| Bed and breakfast'!#REF!</f>
        <v>#REF!</v>
      </c>
      <c r="AG5" s="112" t="e">
        <f>'C завтраками| Bed and breakfast'!#REF!</f>
        <v>#REF!</v>
      </c>
      <c r="AH5" s="112" t="e">
        <f>'C завтраками| Bed and breakfast'!#REF!</f>
        <v>#REF!</v>
      </c>
      <c r="AI5" s="112" t="e">
        <f>'C завтраками| Bed and breakfast'!#REF!</f>
        <v>#REF!</v>
      </c>
      <c r="AJ5" s="112" t="e">
        <f>'C завтраками| Bed and breakfast'!#REF!</f>
        <v>#REF!</v>
      </c>
      <c r="AK5" s="112" t="e">
        <f>'C завтраками| Bed and breakfast'!#REF!</f>
        <v>#REF!</v>
      </c>
      <c r="AL5" s="112" t="e">
        <f>'C завтраками| Bed and breakfast'!#REF!</f>
        <v>#REF!</v>
      </c>
      <c r="AM5" s="112" t="e">
        <f>'C завтраками| Bed and breakfast'!#REF!</f>
        <v>#REF!</v>
      </c>
      <c r="AN5" s="112" t="e">
        <f>'C завтраками| Bed and breakfast'!#REF!</f>
        <v>#REF!</v>
      </c>
      <c r="AO5" s="112" t="e">
        <f>'C завтраками| Bed and breakfast'!#REF!</f>
        <v>#REF!</v>
      </c>
      <c r="AP5" s="112" t="e">
        <f>'C завтраками| Bed and breakfast'!#REF!</f>
        <v>#REF!</v>
      </c>
      <c r="AQ5" s="112" t="e">
        <f>'C завтраками| Bed and breakfast'!#REF!</f>
        <v>#REF!</v>
      </c>
      <c r="AR5" s="112" t="e">
        <f>'C завтраками| Bed and breakfast'!#REF!</f>
        <v>#REF!</v>
      </c>
      <c r="AS5" s="112" t="e">
        <f>'C завтраками| Bed and breakfast'!#REF!</f>
        <v>#REF!</v>
      </c>
      <c r="AT5" s="112" t="e">
        <f>'C завтраками| Bed and breakfast'!#REF!</f>
        <v>#REF!</v>
      </c>
      <c r="AU5" s="112" t="e">
        <f>'C завтраками| Bed and breakfast'!#REF!</f>
        <v>#REF!</v>
      </c>
      <c r="AV5" s="112" t="e">
        <f>'C завтраками| Bed and breakfast'!#REF!</f>
        <v>#REF!</v>
      </c>
      <c r="AW5" s="112" t="e">
        <f>'C завтраками| Bed and breakfast'!#REF!</f>
        <v>#REF!</v>
      </c>
      <c r="AX5" s="112" t="e">
        <f>'C завтраками| Bed and breakfast'!#REF!</f>
        <v>#REF!</v>
      </c>
      <c r="AY5" s="112" t="e">
        <f>'C завтраками| Bed and breakfast'!#REF!</f>
        <v>#REF!</v>
      </c>
      <c r="AZ5" s="112" t="e">
        <f>'C завтраками| Bed and breakfast'!#REF!</f>
        <v>#REF!</v>
      </c>
    </row>
    <row r="6" spans="1:52" x14ac:dyDescent="0.2">
      <c r="A6" s="73" t="s">
        <v>144</v>
      </c>
    </row>
    <row r="7" spans="1:52" x14ac:dyDescent="0.2">
      <c r="A7" s="74">
        <v>1</v>
      </c>
      <c r="B7" s="113" t="e">
        <f>'C завтраками| Bed and breakfast'!#REF!*0.9</f>
        <v>#REF!</v>
      </c>
      <c r="C7" s="113" t="e">
        <f>'C завтраками| Bed and breakfast'!#REF!*0.9</f>
        <v>#REF!</v>
      </c>
      <c r="D7" s="113" t="e">
        <f>'C завтраками| Bed and breakfast'!#REF!*0.9</f>
        <v>#REF!</v>
      </c>
      <c r="E7" s="113" t="e">
        <f>'C завтраками| Bed and breakfast'!#REF!*0.9</f>
        <v>#REF!</v>
      </c>
      <c r="F7" s="113" t="e">
        <f>'C завтраками| Bed and breakfast'!#REF!*0.9</f>
        <v>#REF!</v>
      </c>
      <c r="G7" s="113" t="e">
        <f>'C завтраками| Bed and breakfast'!#REF!*0.9</f>
        <v>#REF!</v>
      </c>
      <c r="H7" s="113" t="e">
        <f>'C завтраками| Bed and breakfast'!#REF!*0.9</f>
        <v>#REF!</v>
      </c>
      <c r="I7" s="113" t="e">
        <f>'C завтраками| Bed and breakfast'!#REF!*0.9</f>
        <v>#REF!</v>
      </c>
      <c r="J7" s="113" t="e">
        <f>'C завтраками| Bed and breakfast'!#REF!*0.9</f>
        <v>#REF!</v>
      </c>
      <c r="K7" s="113" t="e">
        <f>'C завтраками| Bed and breakfast'!#REF!*0.9</f>
        <v>#REF!</v>
      </c>
      <c r="L7" s="113" t="e">
        <f>'C завтраками| Bed and breakfast'!#REF!*0.9</f>
        <v>#REF!</v>
      </c>
      <c r="M7" s="113" t="e">
        <f>'C завтраками| Bed and breakfast'!#REF!*0.9</f>
        <v>#REF!</v>
      </c>
      <c r="N7" s="113" t="e">
        <f>'C завтраками| Bed and breakfast'!#REF!*0.9</f>
        <v>#REF!</v>
      </c>
      <c r="O7" s="113" t="e">
        <f>'C завтраками| Bed and breakfast'!#REF!*0.9</f>
        <v>#REF!</v>
      </c>
      <c r="P7" s="113" t="e">
        <f>'C завтраками| Bed and breakfast'!#REF!*0.9</f>
        <v>#REF!</v>
      </c>
      <c r="Q7" s="113" t="e">
        <f>'C завтраками| Bed and breakfast'!#REF!*0.9</f>
        <v>#REF!</v>
      </c>
      <c r="R7" s="113" t="e">
        <f>'C завтраками| Bed and breakfast'!#REF!*0.9</f>
        <v>#REF!</v>
      </c>
      <c r="S7" s="113" t="e">
        <f>'C завтраками| Bed and breakfast'!#REF!*0.9</f>
        <v>#REF!</v>
      </c>
      <c r="T7" s="113" t="e">
        <f>'C завтраками| Bed and breakfast'!#REF!*0.9</f>
        <v>#REF!</v>
      </c>
      <c r="U7" s="113" t="e">
        <f>'C завтраками| Bed and breakfast'!#REF!*0.9</f>
        <v>#REF!</v>
      </c>
      <c r="V7" s="113" t="e">
        <f>'C завтраками| Bed and breakfast'!#REF!*0.9</f>
        <v>#REF!</v>
      </c>
      <c r="W7" s="113" t="e">
        <f>'C завтраками| Bed and breakfast'!#REF!*0.9</f>
        <v>#REF!</v>
      </c>
      <c r="X7" s="113" t="e">
        <f>'C завтраками| Bed and breakfast'!#REF!*0.9</f>
        <v>#REF!</v>
      </c>
      <c r="Y7" s="113" t="e">
        <f>'C завтраками| Bed and breakfast'!#REF!*0.9</f>
        <v>#REF!</v>
      </c>
      <c r="Z7" s="113" t="e">
        <f>'C завтраками| Bed and breakfast'!#REF!*0.9</f>
        <v>#REF!</v>
      </c>
      <c r="AA7" s="113" t="e">
        <f>'C завтраками| Bed and breakfast'!#REF!*0.9</f>
        <v>#REF!</v>
      </c>
      <c r="AB7" s="113" t="e">
        <f>'C завтраками| Bed and breakfast'!#REF!*0.9</f>
        <v>#REF!</v>
      </c>
      <c r="AC7" s="113" t="e">
        <f>'C завтраками| Bed and breakfast'!#REF!*0.9</f>
        <v>#REF!</v>
      </c>
      <c r="AD7" s="113" t="e">
        <f>'C завтраками| Bed and breakfast'!#REF!*0.9</f>
        <v>#REF!</v>
      </c>
      <c r="AE7" s="113" t="e">
        <f>'C завтраками| Bed and breakfast'!#REF!*0.9</f>
        <v>#REF!</v>
      </c>
      <c r="AF7" s="113" t="e">
        <f>'C завтраками| Bed and breakfast'!#REF!*0.9</f>
        <v>#REF!</v>
      </c>
      <c r="AG7" s="113" t="e">
        <f>'C завтраками| Bed and breakfast'!#REF!*0.9</f>
        <v>#REF!</v>
      </c>
      <c r="AH7" s="113" t="e">
        <f>'C завтраками| Bed and breakfast'!#REF!*0.9</f>
        <v>#REF!</v>
      </c>
      <c r="AI7" s="113" t="e">
        <f>'C завтраками| Bed and breakfast'!#REF!*0.9</f>
        <v>#REF!</v>
      </c>
      <c r="AJ7" s="113" t="e">
        <f>'C завтраками| Bed and breakfast'!#REF!*0.9</f>
        <v>#REF!</v>
      </c>
      <c r="AK7" s="113" t="e">
        <f>'C завтраками| Bed and breakfast'!#REF!*0.9</f>
        <v>#REF!</v>
      </c>
      <c r="AL7" s="113" t="e">
        <f>'C завтраками| Bed and breakfast'!#REF!*0.9</f>
        <v>#REF!</v>
      </c>
      <c r="AM7" s="113" t="e">
        <f>'C завтраками| Bed and breakfast'!#REF!*0.9</f>
        <v>#REF!</v>
      </c>
      <c r="AN7" s="113" t="e">
        <f>'C завтраками| Bed and breakfast'!#REF!*0.9</f>
        <v>#REF!</v>
      </c>
      <c r="AO7" s="113" t="e">
        <f>'C завтраками| Bed and breakfast'!#REF!*0.9</f>
        <v>#REF!</v>
      </c>
      <c r="AP7" s="113" t="e">
        <f>'C завтраками| Bed and breakfast'!#REF!*0.9</f>
        <v>#REF!</v>
      </c>
      <c r="AQ7" s="113" t="e">
        <f>'C завтраками| Bed and breakfast'!#REF!*0.9</f>
        <v>#REF!</v>
      </c>
      <c r="AR7" s="113" t="e">
        <f>'C завтраками| Bed and breakfast'!#REF!*0.9</f>
        <v>#REF!</v>
      </c>
      <c r="AS7" s="113" t="e">
        <f>'C завтраками| Bed and breakfast'!#REF!*0.9</f>
        <v>#REF!</v>
      </c>
      <c r="AT7" s="113" t="e">
        <f>'C завтраками| Bed and breakfast'!#REF!*0.9</f>
        <v>#REF!</v>
      </c>
      <c r="AU7" s="113" t="e">
        <f>'C завтраками| Bed and breakfast'!#REF!*0.9</f>
        <v>#REF!</v>
      </c>
      <c r="AV7" s="113" t="e">
        <f>'C завтраками| Bed and breakfast'!#REF!*0.9</f>
        <v>#REF!</v>
      </c>
      <c r="AW7" s="113" t="e">
        <f>'C завтраками| Bed and breakfast'!#REF!*0.9</f>
        <v>#REF!</v>
      </c>
      <c r="AX7" s="113" t="e">
        <f>'C завтраками| Bed and breakfast'!#REF!*0.9</f>
        <v>#REF!</v>
      </c>
      <c r="AY7" s="113" t="e">
        <f>'C завтраками| Bed and breakfast'!#REF!*0.9</f>
        <v>#REF!</v>
      </c>
      <c r="AZ7" s="113" t="e">
        <f>'C завтраками| Bed and breakfast'!#REF!*0.9</f>
        <v>#REF!</v>
      </c>
    </row>
    <row r="8" spans="1:52" x14ac:dyDescent="0.2">
      <c r="A8" s="74">
        <v>2</v>
      </c>
      <c r="B8" s="113" t="e">
        <f>'C завтраками| Bed and breakfast'!#REF!*0.9</f>
        <v>#REF!</v>
      </c>
      <c r="C8" s="113" t="e">
        <f>'C завтраками| Bed and breakfast'!#REF!*0.9</f>
        <v>#REF!</v>
      </c>
      <c r="D8" s="113" t="e">
        <f>'C завтраками| Bed and breakfast'!#REF!*0.9</f>
        <v>#REF!</v>
      </c>
      <c r="E8" s="113" t="e">
        <f>'C завтраками| Bed and breakfast'!#REF!*0.9</f>
        <v>#REF!</v>
      </c>
      <c r="F8" s="113" t="e">
        <f>'C завтраками| Bed and breakfast'!#REF!*0.9</f>
        <v>#REF!</v>
      </c>
      <c r="G8" s="113" t="e">
        <f>'C завтраками| Bed and breakfast'!#REF!*0.9</f>
        <v>#REF!</v>
      </c>
      <c r="H8" s="113" t="e">
        <f>'C завтраками| Bed and breakfast'!#REF!*0.9</f>
        <v>#REF!</v>
      </c>
      <c r="I8" s="113" t="e">
        <f>'C завтраками| Bed and breakfast'!#REF!*0.9</f>
        <v>#REF!</v>
      </c>
      <c r="J8" s="113" t="e">
        <f>'C завтраками| Bed and breakfast'!#REF!*0.9</f>
        <v>#REF!</v>
      </c>
      <c r="K8" s="113" t="e">
        <f>'C завтраками| Bed and breakfast'!#REF!*0.9</f>
        <v>#REF!</v>
      </c>
      <c r="L8" s="113" t="e">
        <f>'C завтраками| Bed and breakfast'!#REF!*0.9</f>
        <v>#REF!</v>
      </c>
      <c r="M8" s="113" t="e">
        <f>'C завтраками| Bed and breakfast'!#REF!*0.9</f>
        <v>#REF!</v>
      </c>
      <c r="N8" s="113" t="e">
        <f>'C завтраками| Bed and breakfast'!#REF!*0.9</f>
        <v>#REF!</v>
      </c>
      <c r="O8" s="113" t="e">
        <f>'C завтраками| Bed and breakfast'!#REF!*0.9</f>
        <v>#REF!</v>
      </c>
      <c r="P8" s="113" t="e">
        <f>'C завтраками| Bed and breakfast'!#REF!*0.9</f>
        <v>#REF!</v>
      </c>
      <c r="Q8" s="113" t="e">
        <f>'C завтраками| Bed and breakfast'!#REF!*0.9</f>
        <v>#REF!</v>
      </c>
      <c r="R8" s="113" t="e">
        <f>'C завтраками| Bed and breakfast'!#REF!*0.9</f>
        <v>#REF!</v>
      </c>
      <c r="S8" s="113" t="e">
        <f>'C завтраками| Bed and breakfast'!#REF!*0.9</f>
        <v>#REF!</v>
      </c>
      <c r="T8" s="113" t="e">
        <f>'C завтраками| Bed and breakfast'!#REF!*0.9</f>
        <v>#REF!</v>
      </c>
      <c r="U8" s="113" t="e">
        <f>'C завтраками| Bed and breakfast'!#REF!*0.9</f>
        <v>#REF!</v>
      </c>
      <c r="V8" s="113" t="e">
        <f>'C завтраками| Bed and breakfast'!#REF!*0.9</f>
        <v>#REF!</v>
      </c>
      <c r="W8" s="113" t="e">
        <f>'C завтраками| Bed and breakfast'!#REF!*0.9</f>
        <v>#REF!</v>
      </c>
      <c r="X8" s="113" t="e">
        <f>'C завтраками| Bed and breakfast'!#REF!*0.9</f>
        <v>#REF!</v>
      </c>
      <c r="Y8" s="113" t="e">
        <f>'C завтраками| Bed and breakfast'!#REF!*0.9</f>
        <v>#REF!</v>
      </c>
      <c r="Z8" s="113" t="e">
        <f>'C завтраками| Bed and breakfast'!#REF!*0.9</f>
        <v>#REF!</v>
      </c>
      <c r="AA8" s="113" t="e">
        <f>'C завтраками| Bed and breakfast'!#REF!*0.9</f>
        <v>#REF!</v>
      </c>
      <c r="AB8" s="113" t="e">
        <f>'C завтраками| Bed and breakfast'!#REF!*0.9</f>
        <v>#REF!</v>
      </c>
      <c r="AC8" s="113" t="e">
        <f>'C завтраками| Bed and breakfast'!#REF!*0.9</f>
        <v>#REF!</v>
      </c>
      <c r="AD8" s="113" t="e">
        <f>'C завтраками| Bed and breakfast'!#REF!*0.9</f>
        <v>#REF!</v>
      </c>
      <c r="AE8" s="113" t="e">
        <f>'C завтраками| Bed and breakfast'!#REF!*0.9</f>
        <v>#REF!</v>
      </c>
      <c r="AF8" s="113" t="e">
        <f>'C завтраками| Bed and breakfast'!#REF!*0.9</f>
        <v>#REF!</v>
      </c>
      <c r="AG8" s="113" t="e">
        <f>'C завтраками| Bed and breakfast'!#REF!*0.9</f>
        <v>#REF!</v>
      </c>
      <c r="AH8" s="113" t="e">
        <f>'C завтраками| Bed and breakfast'!#REF!*0.9</f>
        <v>#REF!</v>
      </c>
      <c r="AI8" s="113" t="e">
        <f>'C завтраками| Bed and breakfast'!#REF!*0.9</f>
        <v>#REF!</v>
      </c>
      <c r="AJ8" s="113" t="e">
        <f>'C завтраками| Bed and breakfast'!#REF!*0.9</f>
        <v>#REF!</v>
      </c>
      <c r="AK8" s="113" t="e">
        <f>'C завтраками| Bed and breakfast'!#REF!*0.9</f>
        <v>#REF!</v>
      </c>
      <c r="AL8" s="113" t="e">
        <f>'C завтраками| Bed and breakfast'!#REF!*0.9</f>
        <v>#REF!</v>
      </c>
      <c r="AM8" s="113" t="e">
        <f>'C завтраками| Bed and breakfast'!#REF!*0.9</f>
        <v>#REF!</v>
      </c>
      <c r="AN8" s="113" t="e">
        <f>'C завтраками| Bed and breakfast'!#REF!*0.9</f>
        <v>#REF!</v>
      </c>
      <c r="AO8" s="113" t="e">
        <f>'C завтраками| Bed and breakfast'!#REF!*0.9</f>
        <v>#REF!</v>
      </c>
      <c r="AP8" s="113" t="e">
        <f>'C завтраками| Bed and breakfast'!#REF!*0.9</f>
        <v>#REF!</v>
      </c>
      <c r="AQ8" s="113" t="e">
        <f>'C завтраками| Bed and breakfast'!#REF!*0.9</f>
        <v>#REF!</v>
      </c>
      <c r="AR8" s="113" t="e">
        <f>'C завтраками| Bed and breakfast'!#REF!*0.9</f>
        <v>#REF!</v>
      </c>
      <c r="AS8" s="113" t="e">
        <f>'C завтраками| Bed and breakfast'!#REF!*0.9</f>
        <v>#REF!</v>
      </c>
      <c r="AT8" s="113" t="e">
        <f>'C завтраками| Bed and breakfast'!#REF!*0.9</f>
        <v>#REF!</v>
      </c>
      <c r="AU8" s="113" t="e">
        <f>'C завтраками| Bed and breakfast'!#REF!*0.9</f>
        <v>#REF!</v>
      </c>
      <c r="AV8" s="113" t="e">
        <f>'C завтраками| Bed and breakfast'!#REF!*0.9</f>
        <v>#REF!</v>
      </c>
      <c r="AW8" s="113" t="e">
        <f>'C завтраками| Bed and breakfast'!#REF!*0.9</f>
        <v>#REF!</v>
      </c>
      <c r="AX8" s="113" t="e">
        <f>'C завтраками| Bed and breakfast'!#REF!*0.9</f>
        <v>#REF!</v>
      </c>
      <c r="AY8" s="113" t="e">
        <f>'C завтраками| Bed and breakfast'!#REF!*0.9</f>
        <v>#REF!</v>
      </c>
      <c r="AZ8" s="113" t="e">
        <f>'C завтраками| Bed and breakfast'!#REF!*0.9</f>
        <v>#REF!</v>
      </c>
    </row>
    <row r="9" spans="1:52"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row>
    <row r="10" spans="1:52" x14ac:dyDescent="0.2">
      <c r="A10" s="74">
        <v>1</v>
      </c>
      <c r="B10" s="113" t="e">
        <f>'C завтраками| Bed and breakfast'!#REF!*0.9</f>
        <v>#REF!</v>
      </c>
      <c r="C10" s="113" t="e">
        <f>'C завтраками| Bed and breakfast'!#REF!*0.9</f>
        <v>#REF!</v>
      </c>
      <c r="D10" s="113" t="e">
        <f>'C завтраками| Bed and breakfast'!#REF!*0.9</f>
        <v>#REF!</v>
      </c>
      <c r="E10" s="113" t="e">
        <f>'C завтраками| Bed and breakfast'!#REF!*0.9</f>
        <v>#REF!</v>
      </c>
      <c r="F10" s="113" t="e">
        <f>'C завтраками| Bed and breakfast'!#REF!*0.9</f>
        <v>#REF!</v>
      </c>
      <c r="G10" s="113" t="e">
        <f>'C завтраками| Bed and breakfast'!#REF!*0.9</f>
        <v>#REF!</v>
      </c>
      <c r="H10" s="113" t="e">
        <f>'C завтраками| Bed and breakfast'!#REF!*0.9</f>
        <v>#REF!</v>
      </c>
      <c r="I10" s="113" t="e">
        <f>'C завтраками| Bed and breakfast'!#REF!*0.9</f>
        <v>#REF!</v>
      </c>
      <c r="J10" s="113" t="e">
        <f>'C завтраками| Bed and breakfast'!#REF!*0.9</f>
        <v>#REF!</v>
      </c>
      <c r="K10" s="113" t="e">
        <f>'C завтраками| Bed and breakfast'!#REF!*0.9</f>
        <v>#REF!</v>
      </c>
      <c r="L10" s="113" t="e">
        <f>'C завтраками| Bed and breakfast'!#REF!*0.9</f>
        <v>#REF!</v>
      </c>
      <c r="M10" s="113" t="e">
        <f>'C завтраками| Bed and breakfast'!#REF!*0.9</f>
        <v>#REF!</v>
      </c>
      <c r="N10" s="113" t="e">
        <f>'C завтраками| Bed and breakfast'!#REF!*0.9</f>
        <v>#REF!</v>
      </c>
      <c r="O10" s="113" t="e">
        <f>'C завтраками| Bed and breakfast'!#REF!*0.9</f>
        <v>#REF!</v>
      </c>
      <c r="P10" s="113" t="e">
        <f>'C завтраками| Bed and breakfast'!#REF!*0.9</f>
        <v>#REF!</v>
      </c>
      <c r="Q10" s="113" t="e">
        <f>'C завтраками| Bed and breakfast'!#REF!*0.9</f>
        <v>#REF!</v>
      </c>
      <c r="R10" s="113" t="e">
        <f>'C завтраками| Bed and breakfast'!#REF!*0.9</f>
        <v>#REF!</v>
      </c>
      <c r="S10" s="113" t="e">
        <f>'C завтраками| Bed and breakfast'!#REF!*0.9</f>
        <v>#REF!</v>
      </c>
      <c r="T10" s="113" t="e">
        <f>'C завтраками| Bed and breakfast'!#REF!*0.9</f>
        <v>#REF!</v>
      </c>
      <c r="U10" s="113" t="e">
        <f>'C завтраками| Bed and breakfast'!#REF!*0.9</f>
        <v>#REF!</v>
      </c>
      <c r="V10" s="113" t="e">
        <f>'C завтраками| Bed and breakfast'!#REF!*0.9</f>
        <v>#REF!</v>
      </c>
      <c r="W10" s="113" t="e">
        <f>'C завтраками| Bed and breakfast'!#REF!*0.9</f>
        <v>#REF!</v>
      </c>
      <c r="X10" s="113" t="e">
        <f>'C завтраками| Bed and breakfast'!#REF!*0.9</f>
        <v>#REF!</v>
      </c>
      <c r="Y10" s="113" t="e">
        <f>'C завтраками| Bed and breakfast'!#REF!*0.9</f>
        <v>#REF!</v>
      </c>
      <c r="Z10" s="113" t="e">
        <f>'C завтраками| Bed and breakfast'!#REF!*0.9</f>
        <v>#REF!</v>
      </c>
      <c r="AA10" s="113" t="e">
        <f>'C завтраками| Bed and breakfast'!#REF!*0.9</f>
        <v>#REF!</v>
      </c>
      <c r="AB10" s="113" t="e">
        <f>'C завтраками| Bed and breakfast'!#REF!*0.9</f>
        <v>#REF!</v>
      </c>
      <c r="AC10" s="113" t="e">
        <f>'C завтраками| Bed and breakfast'!#REF!*0.9</f>
        <v>#REF!</v>
      </c>
      <c r="AD10" s="113" t="e">
        <f>'C завтраками| Bed and breakfast'!#REF!*0.9</f>
        <v>#REF!</v>
      </c>
      <c r="AE10" s="113" t="e">
        <f>'C завтраками| Bed and breakfast'!#REF!*0.9</f>
        <v>#REF!</v>
      </c>
      <c r="AF10" s="113" t="e">
        <f>'C завтраками| Bed and breakfast'!#REF!*0.9</f>
        <v>#REF!</v>
      </c>
      <c r="AG10" s="113" t="e">
        <f>'C завтраками| Bed and breakfast'!#REF!*0.9</f>
        <v>#REF!</v>
      </c>
      <c r="AH10" s="113" t="e">
        <f>'C завтраками| Bed and breakfast'!#REF!*0.9</f>
        <v>#REF!</v>
      </c>
      <c r="AI10" s="113" t="e">
        <f>'C завтраками| Bed and breakfast'!#REF!*0.9</f>
        <v>#REF!</v>
      </c>
      <c r="AJ10" s="113" t="e">
        <f>'C завтраками| Bed and breakfast'!#REF!*0.9</f>
        <v>#REF!</v>
      </c>
      <c r="AK10" s="113" t="e">
        <f>'C завтраками| Bed and breakfast'!#REF!*0.9</f>
        <v>#REF!</v>
      </c>
      <c r="AL10" s="113" t="e">
        <f>'C завтраками| Bed and breakfast'!#REF!*0.9</f>
        <v>#REF!</v>
      </c>
      <c r="AM10" s="113" t="e">
        <f>'C завтраками| Bed and breakfast'!#REF!*0.9</f>
        <v>#REF!</v>
      </c>
      <c r="AN10" s="113" t="e">
        <f>'C завтраками| Bed and breakfast'!#REF!*0.9</f>
        <v>#REF!</v>
      </c>
      <c r="AO10" s="113" t="e">
        <f>'C завтраками| Bed and breakfast'!#REF!*0.9</f>
        <v>#REF!</v>
      </c>
      <c r="AP10" s="113" t="e">
        <f>'C завтраками| Bed and breakfast'!#REF!*0.9</f>
        <v>#REF!</v>
      </c>
      <c r="AQ10" s="113" t="e">
        <f>'C завтраками| Bed and breakfast'!#REF!*0.9</f>
        <v>#REF!</v>
      </c>
      <c r="AR10" s="113" t="e">
        <f>'C завтраками| Bed and breakfast'!#REF!*0.9</f>
        <v>#REF!</v>
      </c>
      <c r="AS10" s="113" t="e">
        <f>'C завтраками| Bed and breakfast'!#REF!*0.9</f>
        <v>#REF!</v>
      </c>
      <c r="AT10" s="113" t="e">
        <f>'C завтраками| Bed and breakfast'!#REF!*0.9</f>
        <v>#REF!</v>
      </c>
      <c r="AU10" s="113" t="e">
        <f>'C завтраками| Bed and breakfast'!#REF!*0.9</f>
        <v>#REF!</v>
      </c>
      <c r="AV10" s="113" t="e">
        <f>'C завтраками| Bed and breakfast'!#REF!*0.9</f>
        <v>#REF!</v>
      </c>
      <c r="AW10" s="113" t="e">
        <f>'C завтраками| Bed and breakfast'!#REF!*0.9</f>
        <v>#REF!</v>
      </c>
      <c r="AX10" s="113" t="e">
        <f>'C завтраками| Bed and breakfast'!#REF!*0.9</f>
        <v>#REF!</v>
      </c>
      <c r="AY10" s="113" t="e">
        <f>'C завтраками| Bed and breakfast'!#REF!*0.9</f>
        <v>#REF!</v>
      </c>
      <c r="AZ10" s="113" t="e">
        <f>'C завтраками| Bed and breakfast'!#REF!*0.9</f>
        <v>#REF!</v>
      </c>
    </row>
    <row r="11" spans="1:52" x14ac:dyDescent="0.2">
      <c r="A11" s="74">
        <v>2</v>
      </c>
      <c r="B11" s="113" t="e">
        <f>'C завтраками| Bed and breakfast'!#REF!*0.9</f>
        <v>#REF!</v>
      </c>
      <c r="C11" s="113" t="e">
        <f>'C завтраками| Bed and breakfast'!#REF!*0.9</f>
        <v>#REF!</v>
      </c>
      <c r="D11" s="113" t="e">
        <f>'C завтраками| Bed and breakfast'!#REF!*0.9</f>
        <v>#REF!</v>
      </c>
      <c r="E11" s="113" t="e">
        <f>'C завтраками| Bed and breakfast'!#REF!*0.9</f>
        <v>#REF!</v>
      </c>
      <c r="F11" s="113" t="e">
        <f>'C завтраками| Bed and breakfast'!#REF!*0.9</f>
        <v>#REF!</v>
      </c>
      <c r="G11" s="113" t="e">
        <f>'C завтраками| Bed and breakfast'!#REF!*0.9</f>
        <v>#REF!</v>
      </c>
      <c r="H11" s="113" t="e">
        <f>'C завтраками| Bed and breakfast'!#REF!*0.9</f>
        <v>#REF!</v>
      </c>
      <c r="I11" s="113" t="e">
        <f>'C завтраками| Bed and breakfast'!#REF!*0.9</f>
        <v>#REF!</v>
      </c>
      <c r="J11" s="113" t="e">
        <f>'C завтраками| Bed and breakfast'!#REF!*0.9</f>
        <v>#REF!</v>
      </c>
      <c r="K11" s="113" t="e">
        <f>'C завтраками| Bed and breakfast'!#REF!*0.9</f>
        <v>#REF!</v>
      </c>
      <c r="L11" s="113" t="e">
        <f>'C завтраками| Bed and breakfast'!#REF!*0.9</f>
        <v>#REF!</v>
      </c>
      <c r="M11" s="113" t="e">
        <f>'C завтраками| Bed and breakfast'!#REF!*0.9</f>
        <v>#REF!</v>
      </c>
      <c r="N11" s="113" t="e">
        <f>'C завтраками| Bed and breakfast'!#REF!*0.9</f>
        <v>#REF!</v>
      </c>
      <c r="O11" s="113" t="e">
        <f>'C завтраками| Bed and breakfast'!#REF!*0.9</f>
        <v>#REF!</v>
      </c>
      <c r="P11" s="113" t="e">
        <f>'C завтраками| Bed and breakfast'!#REF!*0.9</f>
        <v>#REF!</v>
      </c>
      <c r="Q11" s="113" t="e">
        <f>'C завтраками| Bed and breakfast'!#REF!*0.9</f>
        <v>#REF!</v>
      </c>
      <c r="R11" s="113" t="e">
        <f>'C завтраками| Bed and breakfast'!#REF!*0.9</f>
        <v>#REF!</v>
      </c>
      <c r="S11" s="113" t="e">
        <f>'C завтраками| Bed and breakfast'!#REF!*0.9</f>
        <v>#REF!</v>
      </c>
      <c r="T11" s="113" t="e">
        <f>'C завтраками| Bed and breakfast'!#REF!*0.9</f>
        <v>#REF!</v>
      </c>
      <c r="U11" s="113" t="e">
        <f>'C завтраками| Bed and breakfast'!#REF!*0.9</f>
        <v>#REF!</v>
      </c>
      <c r="V11" s="113" t="e">
        <f>'C завтраками| Bed and breakfast'!#REF!*0.9</f>
        <v>#REF!</v>
      </c>
      <c r="W11" s="113" t="e">
        <f>'C завтраками| Bed and breakfast'!#REF!*0.9</f>
        <v>#REF!</v>
      </c>
      <c r="X11" s="113" t="e">
        <f>'C завтраками| Bed and breakfast'!#REF!*0.9</f>
        <v>#REF!</v>
      </c>
      <c r="Y11" s="113" t="e">
        <f>'C завтраками| Bed and breakfast'!#REF!*0.9</f>
        <v>#REF!</v>
      </c>
      <c r="Z11" s="113" t="e">
        <f>'C завтраками| Bed and breakfast'!#REF!*0.9</f>
        <v>#REF!</v>
      </c>
      <c r="AA11" s="113" t="e">
        <f>'C завтраками| Bed and breakfast'!#REF!*0.9</f>
        <v>#REF!</v>
      </c>
      <c r="AB11" s="113" t="e">
        <f>'C завтраками| Bed and breakfast'!#REF!*0.9</f>
        <v>#REF!</v>
      </c>
      <c r="AC11" s="113" t="e">
        <f>'C завтраками| Bed and breakfast'!#REF!*0.9</f>
        <v>#REF!</v>
      </c>
      <c r="AD11" s="113" t="e">
        <f>'C завтраками| Bed and breakfast'!#REF!*0.9</f>
        <v>#REF!</v>
      </c>
      <c r="AE11" s="113" t="e">
        <f>'C завтраками| Bed and breakfast'!#REF!*0.9</f>
        <v>#REF!</v>
      </c>
      <c r="AF11" s="113" t="e">
        <f>'C завтраками| Bed and breakfast'!#REF!*0.9</f>
        <v>#REF!</v>
      </c>
      <c r="AG11" s="113" t="e">
        <f>'C завтраками| Bed and breakfast'!#REF!*0.9</f>
        <v>#REF!</v>
      </c>
      <c r="AH11" s="113" t="e">
        <f>'C завтраками| Bed and breakfast'!#REF!*0.9</f>
        <v>#REF!</v>
      </c>
      <c r="AI11" s="113" t="e">
        <f>'C завтраками| Bed and breakfast'!#REF!*0.9</f>
        <v>#REF!</v>
      </c>
      <c r="AJ11" s="113" t="e">
        <f>'C завтраками| Bed and breakfast'!#REF!*0.9</f>
        <v>#REF!</v>
      </c>
      <c r="AK11" s="113" t="e">
        <f>'C завтраками| Bed and breakfast'!#REF!*0.9</f>
        <v>#REF!</v>
      </c>
      <c r="AL11" s="113" t="e">
        <f>'C завтраками| Bed and breakfast'!#REF!*0.9</f>
        <v>#REF!</v>
      </c>
      <c r="AM11" s="113" t="e">
        <f>'C завтраками| Bed and breakfast'!#REF!*0.9</f>
        <v>#REF!</v>
      </c>
      <c r="AN11" s="113" t="e">
        <f>'C завтраками| Bed and breakfast'!#REF!*0.9</f>
        <v>#REF!</v>
      </c>
      <c r="AO11" s="113" t="e">
        <f>'C завтраками| Bed and breakfast'!#REF!*0.9</f>
        <v>#REF!</v>
      </c>
      <c r="AP11" s="113" t="e">
        <f>'C завтраками| Bed and breakfast'!#REF!*0.9</f>
        <v>#REF!</v>
      </c>
      <c r="AQ11" s="113" t="e">
        <f>'C завтраками| Bed and breakfast'!#REF!*0.9</f>
        <v>#REF!</v>
      </c>
      <c r="AR11" s="113" t="e">
        <f>'C завтраками| Bed and breakfast'!#REF!*0.9</f>
        <v>#REF!</v>
      </c>
      <c r="AS11" s="113" t="e">
        <f>'C завтраками| Bed and breakfast'!#REF!*0.9</f>
        <v>#REF!</v>
      </c>
      <c r="AT11" s="113" t="e">
        <f>'C завтраками| Bed and breakfast'!#REF!*0.9</f>
        <v>#REF!</v>
      </c>
      <c r="AU11" s="113" t="e">
        <f>'C завтраками| Bed and breakfast'!#REF!*0.9</f>
        <v>#REF!</v>
      </c>
      <c r="AV11" s="113" t="e">
        <f>'C завтраками| Bed and breakfast'!#REF!*0.9</f>
        <v>#REF!</v>
      </c>
      <c r="AW11" s="113" t="e">
        <f>'C завтраками| Bed and breakfast'!#REF!*0.9</f>
        <v>#REF!</v>
      </c>
      <c r="AX11" s="113" t="e">
        <f>'C завтраками| Bed and breakfast'!#REF!*0.9</f>
        <v>#REF!</v>
      </c>
      <c r="AY11" s="113" t="e">
        <f>'C завтраками| Bed and breakfast'!#REF!*0.9</f>
        <v>#REF!</v>
      </c>
      <c r="AZ11" s="113" t="e">
        <f>'C завтраками| Bed and breakfast'!#REF!*0.9</f>
        <v>#REF!</v>
      </c>
    </row>
    <row r="12" spans="1:52"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row>
    <row r="13" spans="1:52" x14ac:dyDescent="0.2">
      <c r="A13" s="87">
        <v>1</v>
      </c>
      <c r="B13" s="113" t="e">
        <f>'C завтраками| Bed and breakfast'!#REF!*0.9</f>
        <v>#REF!</v>
      </c>
      <c r="C13" s="113" t="e">
        <f>'C завтраками| Bed and breakfast'!#REF!*0.9</f>
        <v>#REF!</v>
      </c>
      <c r="D13" s="113" t="e">
        <f>'C завтраками| Bed and breakfast'!#REF!*0.9</f>
        <v>#REF!</v>
      </c>
      <c r="E13" s="113" t="e">
        <f>'C завтраками| Bed and breakfast'!#REF!*0.9</f>
        <v>#REF!</v>
      </c>
      <c r="F13" s="113" t="e">
        <f>'C завтраками| Bed and breakfast'!#REF!*0.9</f>
        <v>#REF!</v>
      </c>
      <c r="G13" s="113" t="e">
        <f>'C завтраками| Bed and breakfast'!#REF!*0.9</f>
        <v>#REF!</v>
      </c>
      <c r="H13" s="113" t="e">
        <f>'C завтраками| Bed and breakfast'!#REF!*0.9</f>
        <v>#REF!</v>
      </c>
      <c r="I13" s="113" t="e">
        <f>'C завтраками| Bed and breakfast'!#REF!*0.9</f>
        <v>#REF!</v>
      </c>
      <c r="J13" s="113" t="e">
        <f>'C завтраками| Bed and breakfast'!#REF!*0.9</f>
        <v>#REF!</v>
      </c>
      <c r="K13" s="113" t="e">
        <f>'C завтраками| Bed and breakfast'!#REF!*0.9</f>
        <v>#REF!</v>
      </c>
      <c r="L13" s="113" t="e">
        <f>'C завтраками| Bed and breakfast'!#REF!*0.9</f>
        <v>#REF!</v>
      </c>
      <c r="M13" s="113" t="e">
        <f>'C завтраками| Bed and breakfast'!#REF!*0.9</f>
        <v>#REF!</v>
      </c>
      <c r="N13" s="113" t="e">
        <f>'C завтраками| Bed and breakfast'!#REF!*0.9</f>
        <v>#REF!</v>
      </c>
      <c r="O13" s="113" t="e">
        <f>'C завтраками| Bed and breakfast'!#REF!*0.9</f>
        <v>#REF!</v>
      </c>
      <c r="P13" s="113" t="e">
        <f>'C завтраками| Bed and breakfast'!#REF!*0.9</f>
        <v>#REF!</v>
      </c>
      <c r="Q13" s="113" t="e">
        <f>'C завтраками| Bed and breakfast'!#REF!*0.9</f>
        <v>#REF!</v>
      </c>
      <c r="R13" s="113" t="e">
        <f>'C завтраками| Bed and breakfast'!#REF!*0.9</f>
        <v>#REF!</v>
      </c>
      <c r="S13" s="113" t="e">
        <f>'C завтраками| Bed and breakfast'!#REF!*0.9</f>
        <v>#REF!</v>
      </c>
      <c r="T13" s="113" t="e">
        <f>'C завтраками| Bed and breakfast'!#REF!*0.9</f>
        <v>#REF!</v>
      </c>
      <c r="U13" s="113" t="e">
        <f>'C завтраками| Bed and breakfast'!#REF!*0.9</f>
        <v>#REF!</v>
      </c>
      <c r="V13" s="113" t="e">
        <f>'C завтраками| Bed and breakfast'!#REF!*0.9</f>
        <v>#REF!</v>
      </c>
      <c r="W13" s="113" t="e">
        <f>'C завтраками| Bed and breakfast'!#REF!*0.9</f>
        <v>#REF!</v>
      </c>
      <c r="X13" s="113" t="e">
        <f>'C завтраками| Bed and breakfast'!#REF!*0.9</f>
        <v>#REF!</v>
      </c>
      <c r="Y13" s="113" t="e">
        <f>'C завтраками| Bed and breakfast'!#REF!*0.9</f>
        <v>#REF!</v>
      </c>
      <c r="Z13" s="113" t="e">
        <f>'C завтраками| Bed and breakfast'!#REF!*0.9</f>
        <v>#REF!</v>
      </c>
      <c r="AA13" s="113" t="e">
        <f>'C завтраками| Bed and breakfast'!#REF!*0.9</f>
        <v>#REF!</v>
      </c>
      <c r="AB13" s="113" t="e">
        <f>'C завтраками| Bed and breakfast'!#REF!*0.9</f>
        <v>#REF!</v>
      </c>
      <c r="AC13" s="113" t="e">
        <f>'C завтраками| Bed and breakfast'!#REF!*0.9</f>
        <v>#REF!</v>
      </c>
      <c r="AD13" s="113" t="e">
        <f>'C завтраками| Bed and breakfast'!#REF!*0.9</f>
        <v>#REF!</v>
      </c>
      <c r="AE13" s="113" t="e">
        <f>'C завтраками| Bed and breakfast'!#REF!*0.9</f>
        <v>#REF!</v>
      </c>
      <c r="AF13" s="113" t="e">
        <f>'C завтраками| Bed and breakfast'!#REF!*0.9</f>
        <v>#REF!</v>
      </c>
      <c r="AG13" s="113" t="e">
        <f>'C завтраками| Bed and breakfast'!#REF!*0.9</f>
        <v>#REF!</v>
      </c>
      <c r="AH13" s="113" t="e">
        <f>'C завтраками| Bed and breakfast'!#REF!*0.9</f>
        <v>#REF!</v>
      </c>
      <c r="AI13" s="113" t="e">
        <f>'C завтраками| Bed and breakfast'!#REF!*0.9</f>
        <v>#REF!</v>
      </c>
      <c r="AJ13" s="113" t="e">
        <f>'C завтраками| Bed and breakfast'!#REF!*0.9</f>
        <v>#REF!</v>
      </c>
      <c r="AK13" s="113" t="e">
        <f>'C завтраками| Bed and breakfast'!#REF!*0.9</f>
        <v>#REF!</v>
      </c>
      <c r="AL13" s="113" t="e">
        <f>'C завтраками| Bed and breakfast'!#REF!*0.9</f>
        <v>#REF!</v>
      </c>
      <c r="AM13" s="113" t="e">
        <f>'C завтраками| Bed and breakfast'!#REF!*0.9</f>
        <v>#REF!</v>
      </c>
      <c r="AN13" s="113" t="e">
        <f>'C завтраками| Bed and breakfast'!#REF!*0.9</f>
        <v>#REF!</v>
      </c>
      <c r="AO13" s="113" t="e">
        <f>'C завтраками| Bed and breakfast'!#REF!*0.9</f>
        <v>#REF!</v>
      </c>
      <c r="AP13" s="113" t="e">
        <f>'C завтраками| Bed and breakfast'!#REF!*0.9</f>
        <v>#REF!</v>
      </c>
      <c r="AQ13" s="113" t="e">
        <f>'C завтраками| Bed and breakfast'!#REF!*0.9</f>
        <v>#REF!</v>
      </c>
      <c r="AR13" s="113" t="e">
        <f>'C завтраками| Bed and breakfast'!#REF!*0.9</f>
        <v>#REF!</v>
      </c>
      <c r="AS13" s="113" t="e">
        <f>'C завтраками| Bed and breakfast'!#REF!*0.9</f>
        <v>#REF!</v>
      </c>
      <c r="AT13" s="113" t="e">
        <f>'C завтраками| Bed and breakfast'!#REF!*0.9</f>
        <v>#REF!</v>
      </c>
      <c r="AU13" s="113" t="e">
        <f>'C завтраками| Bed and breakfast'!#REF!*0.9</f>
        <v>#REF!</v>
      </c>
      <c r="AV13" s="113" t="e">
        <f>'C завтраками| Bed and breakfast'!#REF!*0.9</f>
        <v>#REF!</v>
      </c>
      <c r="AW13" s="113" t="e">
        <f>'C завтраками| Bed and breakfast'!#REF!*0.9</f>
        <v>#REF!</v>
      </c>
      <c r="AX13" s="113" t="e">
        <f>'C завтраками| Bed and breakfast'!#REF!*0.9</f>
        <v>#REF!</v>
      </c>
      <c r="AY13" s="113" t="e">
        <f>'C завтраками| Bed and breakfast'!#REF!*0.9</f>
        <v>#REF!</v>
      </c>
      <c r="AZ13" s="113" t="e">
        <f>'C завтраками| Bed and breakfast'!#REF!*0.9</f>
        <v>#REF!</v>
      </c>
    </row>
    <row r="14" spans="1:52" x14ac:dyDescent="0.2">
      <c r="A14" s="87">
        <v>2</v>
      </c>
      <c r="B14" s="113" t="e">
        <f>'C завтраками| Bed and breakfast'!#REF!*0.9</f>
        <v>#REF!</v>
      </c>
      <c r="C14" s="113" t="e">
        <f>'C завтраками| Bed and breakfast'!#REF!*0.9</f>
        <v>#REF!</v>
      </c>
      <c r="D14" s="113" t="e">
        <f>'C завтраками| Bed and breakfast'!#REF!*0.9</f>
        <v>#REF!</v>
      </c>
      <c r="E14" s="113" t="e">
        <f>'C завтраками| Bed and breakfast'!#REF!*0.9</f>
        <v>#REF!</v>
      </c>
      <c r="F14" s="113" t="e">
        <f>'C завтраками| Bed and breakfast'!#REF!*0.9</f>
        <v>#REF!</v>
      </c>
      <c r="G14" s="113" t="e">
        <f>'C завтраками| Bed and breakfast'!#REF!*0.9</f>
        <v>#REF!</v>
      </c>
      <c r="H14" s="113" t="e">
        <f>'C завтраками| Bed and breakfast'!#REF!*0.9</f>
        <v>#REF!</v>
      </c>
      <c r="I14" s="113" t="e">
        <f>'C завтраками| Bed and breakfast'!#REF!*0.9</f>
        <v>#REF!</v>
      </c>
      <c r="J14" s="113" t="e">
        <f>'C завтраками| Bed and breakfast'!#REF!*0.9</f>
        <v>#REF!</v>
      </c>
      <c r="K14" s="113" t="e">
        <f>'C завтраками| Bed and breakfast'!#REF!*0.9</f>
        <v>#REF!</v>
      </c>
      <c r="L14" s="113" t="e">
        <f>'C завтраками| Bed and breakfast'!#REF!*0.9</f>
        <v>#REF!</v>
      </c>
      <c r="M14" s="113" t="e">
        <f>'C завтраками| Bed and breakfast'!#REF!*0.9</f>
        <v>#REF!</v>
      </c>
      <c r="N14" s="113" t="e">
        <f>'C завтраками| Bed and breakfast'!#REF!*0.9</f>
        <v>#REF!</v>
      </c>
      <c r="O14" s="113" t="e">
        <f>'C завтраками| Bed and breakfast'!#REF!*0.9</f>
        <v>#REF!</v>
      </c>
      <c r="P14" s="113" t="e">
        <f>'C завтраками| Bed and breakfast'!#REF!*0.9</f>
        <v>#REF!</v>
      </c>
      <c r="Q14" s="113" t="e">
        <f>'C завтраками| Bed and breakfast'!#REF!*0.9</f>
        <v>#REF!</v>
      </c>
      <c r="R14" s="113" t="e">
        <f>'C завтраками| Bed and breakfast'!#REF!*0.9</f>
        <v>#REF!</v>
      </c>
      <c r="S14" s="113" t="e">
        <f>'C завтраками| Bed and breakfast'!#REF!*0.9</f>
        <v>#REF!</v>
      </c>
      <c r="T14" s="113" t="e">
        <f>'C завтраками| Bed and breakfast'!#REF!*0.9</f>
        <v>#REF!</v>
      </c>
      <c r="U14" s="113" t="e">
        <f>'C завтраками| Bed and breakfast'!#REF!*0.9</f>
        <v>#REF!</v>
      </c>
      <c r="V14" s="113" t="e">
        <f>'C завтраками| Bed and breakfast'!#REF!*0.9</f>
        <v>#REF!</v>
      </c>
      <c r="W14" s="113" t="e">
        <f>'C завтраками| Bed and breakfast'!#REF!*0.9</f>
        <v>#REF!</v>
      </c>
      <c r="X14" s="113" t="e">
        <f>'C завтраками| Bed and breakfast'!#REF!*0.9</f>
        <v>#REF!</v>
      </c>
      <c r="Y14" s="113" t="e">
        <f>'C завтраками| Bed and breakfast'!#REF!*0.9</f>
        <v>#REF!</v>
      </c>
      <c r="Z14" s="113" t="e">
        <f>'C завтраками| Bed and breakfast'!#REF!*0.9</f>
        <v>#REF!</v>
      </c>
      <c r="AA14" s="113" t="e">
        <f>'C завтраками| Bed and breakfast'!#REF!*0.9</f>
        <v>#REF!</v>
      </c>
      <c r="AB14" s="113" t="e">
        <f>'C завтраками| Bed and breakfast'!#REF!*0.9</f>
        <v>#REF!</v>
      </c>
      <c r="AC14" s="113" t="e">
        <f>'C завтраками| Bed and breakfast'!#REF!*0.9</f>
        <v>#REF!</v>
      </c>
      <c r="AD14" s="113" t="e">
        <f>'C завтраками| Bed and breakfast'!#REF!*0.9</f>
        <v>#REF!</v>
      </c>
      <c r="AE14" s="113" t="e">
        <f>'C завтраками| Bed and breakfast'!#REF!*0.9</f>
        <v>#REF!</v>
      </c>
      <c r="AF14" s="113" t="e">
        <f>'C завтраками| Bed and breakfast'!#REF!*0.9</f>
        <v>#REF!</v>
      </c>
      <c r="AG14" s="113" t="e">
        <f>'C завтраками| Bed and breakfast'!#REF!*0.9</f>
        <v>#REF!</v>
      </c>
      <c r="AH14" s="113" t="e">
        <f>'C завтраками| Bed and breakfast'!#REF!*0.9</f>
        <v>#REF!</v>
      </c>
      <c r="AI14" s="113" t="e">
        <f>'C завтраками| Bed and breakfast'!#REF!*0.9</f>
        <v>#REF!</v>
      </c>
      <c r="AJ14" s="113" t="e">
        <f>'C завтраками| Bed and breakfast'!#REF!*0.9</f>
        <v>#REF!</v>
      </c>
      <c r="AK14" s="113" t="e">
        <f>'C завтраками| Bed and breakfast'!#REF!*0.9</f>
        <v>#REF!</v>
      </c>
      <c r="AL14" s="113" t="e">
        <f>'C завтраками| Bed and breakfast'!#REF!*0.9</f>
        <v>#REF!</v>
      </c>
      <c r="AM14" s="113" t="e">
        <f>'C завтраками| Bed and breakfast'!#REF!*0.9</f>
        <v>#REF!</v>
      </c>
      <c r="AN14" s="113" t="e">
        <f>'C завтраками| Bed and breakfast'!#REF!*0.9</f>
        <v>#REF!</v>
      </c>
      <c r="AO14" s="113" t="e">
        <f>'C завтраками| Bed and breakfast'!#REF!*0.9</f>
        <v>#REF!</v>
      </c>
      <c r="AP14" s="113" t="e">
        <f>'C завтраками| Bed and breakfast'!#REF!*0.9</f>
        <v>#REF!</v>
      </c>
      <c r="AQ14" s="113" t="e">
        <f>'C завтраками| Bed and breakfast'!#REF!*0.9</f>
        <v>#REF!</v>
      </c>
      <c r="AR14" s="113" t="e">
        <f>'C завтраками| Bed and breakfast'!#REF!*0.9</f>
        <v>#REF!</v>
      </c>
      <c r="AS14" s="113" t="e">
        <f>'C завтраками| Bed and breakfast'!#REF!*0.9</f>
        <v>#REF!</v>
      </c>
      <c r="AT14" s="113" t="e">
        <f>'C завтраками| Bed and breakfast'!#REF!*0.9</f>
        <v>#REF!</v>
      </c>
      <c r="AU14" s="113" t="e">
        <f>'C завтраками| Bed and breakfast'!#REF!*0.9</f>
        <v>#REF!</v>
      </c>
      <c r="AV14" s="113" t="e">
        <f>'C завтраками| Bed and breakfast'!#REF!*0.9</f>
        <v>#REF!</v>
      </c>
      <c r="AW14" s="113" t="e">
        <f>'C завтраками| Bed and breakfast'!#REF!*0.9</f>
        <v>#REF!</v>
      </c>
      <c r="AX14" s="113" t="e">
        <f>'C завтраками| Bed and breakfast'!#REF!*0.9</f>
        <v>#REF!</v>
      </c>
      <c r="AY14" s="113" t="e">
        <f>'C завтраками| Bed and breakfast'!#REF!*0.9</f>
        <v>#REF!</v>
      </c>
      <c r="AZ14" s="113" t="e">
        <f>'C завтраками| Bed and breakfast'!#REF!*0.9</f>
        <v>#REF!</v>
      </c>
    </row>
    <row r="15" spans="1:52"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row>
    <row r="16" spans="1:52" x14ac:dyDescent="0.2">
      <c r="A16" s="87">
        <v>1</v>
      </c>
      <c r="B16" s="113" t="e">
        <f>'C завтраками| Bed and breakfast'!#REF!*0.9</f>
        <v>#REF!</v>
      </c>
      <c r="C16" s="113" t="e">
        <f>'C завтраками| Bed and breakfast'!#REF!*0.9</f>
        <v>#REF!</v>
      </c>
      <c r="D16" s="113" t="e">
        <f>'C завтраками| Bed and breakfast'!#REF!*0.9</f>
        <v>#REF!</v>
      </c>
      <c r="E16" s="113" t="e">
        <f>'C завтраками| Bed and breakfast'!#REF!*0.9</f>
        <v>#REF!</v>
      </c>
      <c r="F16" s="113" t="e">
        <f>'C завтраками| Bed and breakfast'!#REF!*0.9</f>
        <v>#REF!</v>
      </c>
      <c r="G16" s="113" t="e">
        <f>'C завтраками| Bed and breakfast'!#REF!*0.9</f>
        <v>#REF!</v>
      </c>
      <c r="H16" s="113" t="e">
        <f>'C завтраками| Bed and breakfast'!#REF!*0.9</f>
        <v>#REF!</v>
      </c>
      <c r="I16" s="113" t="e">
        <f>'C завтраками| Bed and breakfast'!#REF!*0.9</f>
        <v>#REF!</v>
      </c>
      <c r="J16" s="113" t="e">
        <f>'C завтраками| Bed and breakfast'!#REF!*0.9</f>
        <v>#REF!</v>
      </c>
      <c r="K16" s="113" t="e">
        <f>'C завтраками| Bed and breakfast'!#REF!*0.9</f>
        <v>#REF!</v>
      </c>
      <c r="L16" s="113" t="e">
        <f>'C завтраками| Bed and breakfast'!#REF!*0.9</f>
        <v>#REF!</v>
      </c>
      <c r="M16" s="113" t="e">
        <f>'C завтраками| Bed and breakfast'!#REF!*0.9</f>
        <v>#REF!</v>
      </c>
      <c r="N16" s="113" t="e">
        <f>'C завтраками| Bed and breakfast'!#REF!*0.9</f>
        <v>#REF!</v>
      </c>
      <c r="O16" s="113" t="e">
        <f>'C завтраками| Bed and breakfast'!#REF!*0.9</f>
        <v>#REF!</v>
      </c>
      <c r="P16" s="113" t="e">
        <f>'C завтраками| Bed and breakfast'!#REF!*0.9</f>
        <v>#REF!</v>
      </c>
      <c r="Q16" s="113" t="e">
        <f>'C завтраками| Bed and breakfast'!#REF!*0.9</f>
        <v>#REF!</v>
      </c>
      <c r="R16" s="113" t="e">
        <f>'C завтраками| Bed and breakfast'!#REF!*0.9</f>
        <v>#REF!</v>
      </c>
      <c r="S16" s="113" t="e">
        <f>'C завтраками| Bed and breakfast'!#REF!*0.9</f>
        <v>#REF!</v>
      </c>
      <c r="T16" s="113" t="e">
        <f>'C завтраками| Bed and breakfast'!#REF!*0.9</f>
        <v>#REF!</v>
      </c>
      <c r="U16" s="113" t="e">
        <f>'C завтраками| Bed and breakfast'!#REF!*0.9</f>
        <v>#REF!</v>
      </c>
      <c r="V16" s="113" t="e">
        <f>'C завтраками| Bed and breakfast'!#REF!*0.9</f>
        <v>#REF!</v>
      </c>
      <c r="W16" s="113" t="e">
        <f>'C завтраками| Bed and breakfast'!#REF!*0.9</f>
        <v>#REF!</v>
      </c>
      <c r="X16" s="113" t="e">
        <f>'C завтраками| Bed and breakfast'!#REF!*0.9</f>
        <v>#REF!</v>
      </c>
      <c r="Y16" s="113" t="e">
        <f>'C завтраками| Bed and breakfast'!#REF!*0.9</f>
        <v>#REF!</v>
      </c>
      <c r="Z16" s="113" t="e">
        <f>'C завтраками| Bed and breakfast'!#REF!*0.9</f>
        <v>#REF!</v>
      </c>
      <c r="AA16" s="113" t="e">
        <f>'C завтраками| Bed and breakfast'!#REF!*0.9</f>
        <v>#REF!</v>
      </c>
      <c r="AB16" s="113" t="e">
        <f>'C завтраками| Bed and breakfast'!#REF!*0.9</f>
        <v>#REF!</v>
      </c>
      <c r="AC16" s="113" t="e">
        <f>'C завтраками| Bed and breakfast'!#REF!*0.9</f>
        <v>#REF!</v>
      </c>
      <c r="AD16" s="113" t="e">
        <f>'C завтраками| Bed and breakfast'!#REF!*0.9</f>
        <v>#REF!</v>
      </c>
      <c r="AE16" s="113" t="e">
        <f>'C завтраками| Bed and breakfast'!#REF!*0.9</f>
        <v>#REF!</v>
      </c>
      <c r="AF16" s="113" t="e">
        <f>'C завтраками| Bed and breakfast'!#REF!*0.9</f>
        <v>#REF!</v>
      </c>
      <c r="AG16" s="113" t="e">
        <f>'C завтраками| Bed and breakfast'!#REF!*0.9</f>
        <v>#REF!</v>
      </c>
      <c r="AH16" s="113" t="e">
        <f>'C завтраками| Bed and breakfast'!#REF!*0.9</f>
        <v>#REF!</v>
      </c>
      <c r="AI16" s="113" t="e">
        <f>'C завтраками| Bed and breakfast'!#REF!*0.9</f>
        <v>#REF!</v>
      </c>
      <c r="AJ16" s="113" t="e">
        <f>'C завтраками| Bed and breakfast'!#REF!*0.9</f>
        <v>#REF!</v>
      </c>
      <c r="AK16" s="113" t="e">
        <f>'C завтраками| Bed and breakfast'!#REF!*0.9</f>
        <v>#REF!</v>
      </c>
      <c r="AL16" s="113" t="e">
        <f>'C завтраками| Bed and breakfast'!#REF!*0.9</f>
        <v>#REF!</v>
      </c>
      <c r="AM16" s="113" t="e">
        <f>'C завтраками| Bed and breakfast'!#REF!*0.9</f>
        <v>#REF!</v>
      </c>
      <c r="AN16" s="113" t="e">
        <f>'C завтраками| Bed and breakfast'!#REF!*0.9</f>
        <v>#REF!</v>
      </c>
      <c r="AO16" s="113" t="e">
        <f>'C завтраками| Bed and breakfast'!#REF!*0.9</f>
        <v>#REF!</v>
      </c>
      <c r="AP16" s="113" t="e">
        <f>'C завтраками| Bed and breakfast'!#REF!*0.9</f>
        <v>#REF!</v>
      </c>
      <c r="AQ16" s="113" t="e">
        <f>'C завтраками| Bed and breakfast'!#REF!*0.9</f>
        <v>#REF!</v>
      </c>
      <c r="AR16" s="113" t="e">
        <f>'C завтраками| Bed and breakfast'!#REF!*0.9</f>
        <v>#REF!</v>
      </c>
      <c r="AS16" s="113" t="e">
        <f>'C завтраками| Bed and breakfast'!#REF!*0.9</f>
        <v>#REF!</v>
      </c>
      <c r="AT16" s="113" t="e">
        <f>'C завтраками| Bed and breakfast'!#REF!*0.9</f>
        <v>#REF!</v>
      </c>
      <c r="AU16" s="113" t="e">
        <f>'C завтраками| Bed and breakfast'!#REF!*0.9</f>
        <v>#REF!</v>
      </c>
      <c r="AV16" s="113" t="e">
        <f>'C завтраками| Bed and breakfast'!#REF!*0.9</f>
        <v>#REF!</v>
      </c>
      <c r="AW16" s="113" t="e">
        <f>'C завтраками| Bed and breakfast'!#REF!*0.9</f>
        <v>#REF!</v>
      </c>
      <c r="AX16" s="113" t="e">
        <f>'C завтраками| Bed and breakfast'!#REF!*0.9</f>
        <v>#REF!</v>
      </c>
      <c r="AY16" s="113" t="e">
        <f>'C завтраками| Bed and breakfast'!#REF!*0.9</f>
        <v>#REF!</v>
      </c>
      <c r="AZ16" s="113" t="e">
        <f>'C завтраками| Bed and breakfast'!#REF!*0.9</f>
        <v>#REF!</v>
      </c>
    </row>
    <row r="17" spans="1:52" x14ac:dyDescent="0.2">
      <c r="A17" s="87">
        <v>2</v>
      </c>
      <c r="B17" s="113" t="e">
        <f>'C завтраками| Bed and breakfast'!#REF!*0.9</f>
        <v>#REF!</v>
      </c>
      <c r="C17" s="113" t="e">
        <f>'C завтраками| Bed and breakfast'!#REF!*0.9</f>
        <v>#REF!</v>
      </c>
      <c r="D17" s="113" t="e">
        <f>'C завтраками| Bed and breakfast'!#REF!*0.9</f>
        <v>#REF!</v>
      </c>
      <c r="E17" s="113" t="e">
        <f>'C завтраками| Bed and breakfast'!#REF!*0.9</f>
        <v>#REF!</v>
      </c>
      <c r="F17" s="113" t="e">
        <f>'C завтраками| Bed and breakfast'!#REF!*0.9</f>
        <v>#REF!</v>
      </c>
      <c r="G17" s="113" t="e">
        <f>'C завтраками| Bed and breakfast'!#REF!*0.9</f>
        <v>#REF!</v>
      </c>
      <c r="H17" s="113" t="e">
        <f>'C завтраками| Bed and breakfast'!#REF!*0.9</f>
        <v>#REF!</v>
      </c>
      <c r="I17" s="113" t="e">
        <f>'C завтраками| Bed and breakfast'!#REF!*0.9</f>
        <v>#REF!</v>
      </c>
      <c r="J17" s="113" t="e">
        <f>'C завтраками| Bed and breakfast'!#REF!*0.9</f>
        <v>#REF!</v>
      </c>
      <c r="K17" s="113" t="e">
        <f>'C завтраками| Bed and breakfast'!#REF!*0.9</f>
        <v>#REF!</v>
      </c>
      <c r="L17" s="113" t="e">
        <f>'C завтраками| Bed and breakfast'!#REF!*0.9</f>
        <v>#REF!</v>
      </c>
      <c r="M17" s="113" t="e">
        <f>'C завтраками| Bed and breakfast'!#REF!*0.9</f>
        <v>#REF!</v>
      </c>
      <c r="N17" s="113" t="e">
        <f>'C завтраками| Bed and breakfast'!#REF!*0.9</f>
        <v>#REF!</v>
      </c>
      <c r="O17" s="113" t="e">
        <f>'C завтраками| Bed and breakfast'!#REF!*0.9</f>
        <v>#REF!</v>
      </c>
      <c r="P17" s="113" t="e">
        <f>'C завтраками| Bed and breakfast'!#REF!*0.9</f>
        <v>#REF!</v>
      </c>
      <c r="Q17" s="113" t="e">
        <f>'C завтраками| Bed and breakfast'!#REF!*0.9</f>
        <v>#REF!</v>
      </c>
      <c r="R17" s="113" t="e">
        <f>'C завтраками| Bed and breakfast'!#REF!*0.9</f>
        <v>#REF!</v>
      </c>
      <c r="S17" s="113" t="e">
        <f>'C завтраками| Bed and breakfast'!#REF!*0.9</f>
        <v>#REF!</v>
      </c>
      <c r="T17" s="113" t="e">
        <f>'C завтраками| Bed and breakfast'!#REF!*0.9</f>
        <v>#REF!</v>
      </c>
      <c r="U17" s="113" t="e">
        <f>'C завтраками| Bed and breakfast'!#REF!*0.9</f>
        <v>#REF!</v>
      </c>
      <c r="V17" s="113" t="e">
        <f>'C завтраками| Bed and breakfast'!#REF!*0.9</f>
        <v>#REF!</v>
      </c>
      <c r="W17" s="113" t="e">
        <f>'C завтраками| Bed and breakfast'!#REF!*0.9</f>
        <v>#REF!</v>
      </c>
      <c r="X17" s="113" t="e">
        <f>'C завтраками| Bed and breakfast'!#REF!*0.9</f>
        <v>#REF!</v>
      </c>
      <c r="Y17" s="113" t="e">
        <f>'C завтраками| Bed and breakfast'!#REF!*0.9</f>
        <v>#REF!</v>
      </c>
      <c r="Z17" s="113" t="e">
        <f>'C завтраками| Bed and breakfast'!#REF!*0.9</f>
        <v>#REF!</v>
      </c>
      <c r="AA17" s="113" t="e">
        <f>'C завтраками| Bed and breakfast'!#REF!*0.9</f>
        <v>#REF!</v>
      </c>
      <c r="AB17" s="113" t="e">
        <f>'C завтраками| Bed and breakfast'!#REF!*0.9</f>
        <v>#REF!</v>
      </c>
      <c r="AC17" s="113" t="e">
        <f>'C завтраками| Bed and breakfast'!#REF!*0.9</f>
        <v>#REF!</v>
      </c>
      <c r="AD17" s="113" t="e">
        <f>'C завтраками| Bed and breakfast'!#REF!*0.9</f>
        <v>#REF!</v>
      </c>
      <c r="AE17" s="113" t="e">
        <f>'C завтраками| Bed and breakfast'!#REF!*0.9</f>
        <v>#REF!</v>
      </c>
      <c r="AF17" s="113" t="e">
        <f>'C завтраками| Bed and breakfast'!#REF!*0.9</f>
        <v>#REF!</v>
      </c>
      <c r="AG17" s="113" t="e">
        <f>'C завтраками| Bed and breakfast'!#REF!*0.9</f>
        <v>#REF!</v>
      </c>
      <c r="AH17" s="113" t="e">
        <f>'C завтраками| Bed and breakfast'!#REF!*0.9</f>
        <v>#REF!</v>
      </c>
      <c r="AI17" s="113" t="e">
        <f>'C завтраками| Bed and breakfast'!#REF!*0.9</f>
        <v>#REF!</v>
      </c>
      <c r="AJ17" s="113" t="e">
        <f>'C завтраками| Bed and breakfast'!#REF!*0.9</f>
        <v>#REF!</v>
      </c>
      <c r="AK17" s="113" t="e">
        <f>'C завтраками| Bed and breakfast'!#REF!*0.9</f>
        <v>#REF!</v>
      </c>
      <c r="AL17" s="113" t="e">
        <f>'C завтраками| Bed and breakfast'!#REF!*0.9</f>
        <v>#REF!</v>
      </c>
      <c r="AM17" s="113" t="e">
        <f>'C завтраками| Bed and breakfast'!#REF!*0.9</f>
        <v>#REF!</v>
      </c>
      <c r="AN17" s="113" t="e">
        <f>'C завтраками| Bed and breakfast'!#REF!*0.9</f>
        <v>#REF!</v>
      </c>
      <c r="AO17" s="113" t="e">
        <f>'C завтраками| Bed and breakfast'!#REF!*0.9</f>
        <v>#REF!</v>
      </c>
      <c r="AP17" s="113" t="e">
        <f>'C завтраками| Bed and breakfast'!#REF!*0.9</f>
        <v>#REF!</v>
      </c>
      <c r="AQ17" s="113" t="e">
        <f>'C завтраками| Bed and breakfast'!#REF!*0.9</f>
        <v>#REF!</v>
      </c>
      <c r="AR17" s="113" t="e">
        <f>'C завтраками| Bed and breakfast'!#REF!*0.9</f>
        <v>#REF!</v>
      </c>
      <c r="AS17" s="113" t="e">
        <f>'C завтраками| Bed and breakfast'!#REF!*0.9</f>
        <v>#REF!</v>
      </c>
      <c r="AT17" s="113" t="e">
        <f>'C завтраками| Bed and breakfast'!#REF!*0.9</f>
        <v>#REF!</v>
      </c>
      <c r="AU17" s="113" t="e">
        <f>'C завтраками| Bed and breakfast'!#REF!*0.9</f>
        <v>#REF!</v>
      </c>
      <c r="AV17" s="113" t="e">
        <f>'C завтраками| Bed and breakfast'!#REF!*0.9</f>
        <v>#REF!</v>
      </c>
      <c r="AW17" s="113" t="e">
        <f>'C завтраками| Bed and breakfast'!#REF!*0.9</f>
        <v>#REF!</v>
      </c>
      <c r="AX17" s="113" t="e">
        <f>'C завтраками| Bed and breakfast'!#REF!*0.9</f>
        <v>#REF!</v>
      </c>
      <c r="AY17" s="113" t="e">
        <f>'C завтраками| Bed and breakfast'!#REF!*0.9</f>
        <v>#REF!</v>
      </c>
      <c r="AZ17" s="113" t="e">
        <f>'C завтраками| Bed and breakfast'!#REF!*0.9</f>
        <v>#REF!</v>
      </c>
    </row>
    <row r="18" spans="1:52"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row>
    <row r="19" spans="1:52" x14ac:dyDescent="0.2">
      <c r="A19" s="87" t="s">
        <v>78</v>
      </c>
      <c r="B19" s="113" t="e">
        <f>'C завтраками| Bed and breakfast'!#REF!*0.9</f>
        <v>#REF!</v>
      </c>
      <c r="C19" s="113" t="e">
        <f>'C завтраками| Bed and breakfast'!#REF!*0.9</f>
        <v>#REF!</v>
      </c>
      <c r="D19" s="113" t="e">
        <f>'C завтраками| Bed and breakfast'!#REF!*0.9</f>
        <v>#REF!</v>
      </c>
      <c r="E19" s="113" t="e">
        <f>'C завтраками| Bed and breakfast'!#REF!*0.9</f>
        <v>#REF!</v>
      </c>
      <c r="F19" s="113" t="e">
        <f>'C завтраками| Bed and breakfast'!#REF!*0.9</f>
        <v>#REF!</v>
      </c>
      <c r="G19" s="113" t="e">
        <f>'C завтраками| Bed and breakfast'!#REF!*0.9</f>
        <v>#REF!</v>
      </c>
      <c r="H19" s="113" t="e">
        <f>'C завтраками| Bed and breakfast'!#REF!*0.9</f>
        <v>#REF!</v>
      </c>
      <c r="I19" s="113" t="e">
        <f>'C завтраками| Bed and breakfast'!#REF!*0.9</f>
        <v>#REF!</v>
      </c>
      <c r="J19" s="113" t="e">
        <f>'C завтраками| Bed and breakfast'!#REF!*0.9</f>
        <v>#REF!</v>
      </c>
      <c r="K19" s="113" t="e">
        <f>'C завтраками| Bed and breakfast'!#REF!*0.9</f>
        <v>#REF!</v>
      </c>
      <c r="L19" s="113" t="e">
        <f>'C завтраками| Bed and breakfast'!#REF!*0.9</f>
        <v>#REF!</v>
      </c>
      <c r="M19" s="113" t="e">
        <f>'C завтраками| Bed and breakfast'!#REF!*0.9</f>
        <v>#REF!</v>
      </c>
      <c r="N19" s="113" t="e">
        <f>'C завтраками| Bed and breakfast'!#REF!*0.9</f>
        <v>#REF!</v>
      </c>
      <c r="O19" s="113" t="e">
        <f>'C завтраками| Bed and breakfast'!#REF!*0.9</f>
        <v>#REF!</v>
      </c>
      <c r="P19" s="113" t="e">
        <f>'C завтраками| Bed and breakfast'!#REF!*0.9</f>
        <v>#REF!</v>
      </c>
      <c r="Q19" s="113" t="e">
        <f>'C завтраками| Bed and breakfast'!#REF!*0.9</f>
        <v>#REF!</v>
      </c>
      <c r="R19" s="113" t="e">
        <f>'C завтраками| Bed and breakfast'!#REF!*0.9</f>
        <v>#REF!</v>
      </c>
      <c r="S19" s="113" t="e">
        <f>'C завтраками| Bed and breakfast'!#REF!*0.9</f>
        <v>#REF!</v>
      </c>
      <c r="T19" s="113" t="e">
        <f>'C завтраками| Bed and breakfast'!#REF!*0.9</f>
        <v>#REF!</v>
      </c>
      <c r="U19" s="113" t="e">
        <f>'C завтраками| Bed and breakfast'!#REF!*0.9</f>
        <v>#REF!</v>
      </c>
      <c r="V19" s="113" t="e">
        <f>'C завтраками| Bed and breakfast'!#REF!*0.9</f>
        <v>#REF!</v>
      </c>
      <c r="W19" s="113" t="e">
        <f>'C завтраками| Bed and breakfast'!#REF!*0.9</f>
        <v>#REF!</v>
      </c>
      <c r="X19" s="113" t="e">
        <f>'C завтраками| Bed and breakfast'!#REF!*0.9</f>
        <v>#REF!</v>
      </c>
      <c r="Y19" s="113" t="e">
        <f>'C завтраками| Bed and breakfast'!#REF!*0.9</f>
        <v>#REF!</v>
      </c>
      <c r="Z19" s="113" t="e">
        <f>'C завтраками| Bed and breakfast'!#REF!*0.9</f>
        <v>#REF!</v>
      </c>
      <c r="AA19" s="113" t="e">
        <f>'C завтраками| Bed and breakfast'!#REF!*0.9</f>
        <v>#REF!</v>
      </c>
      <c r="AB19" s="113" t="e">
        <f>'C завтраками| Bed and breakfast'!#REF!*0.9</f>
        <v>#REF!</v>
      </c>
      <c r="AC19" s="113" t="e">
        <f>'C завтраками| Bed and breakfast'!#REF!*0.9</f>
        <v>#REF!</v>
      </c>
      <c r="AD19" s="113" t="e">
        <f>'C завтраками| Bed and breakfast'!#REF!*0.9</f>
        <v>#REF!</v>
      </c>
      <c r="AE19" s="113" t="e">
        <f>'C завтраками| Bed and breakfast'!#REF!*0.9</f>
        <v>#REF!</v>
      </c>
      <c r="AF19" s="113" t="e">
        <f>'C завтраками| Bed and breakfast'!#REF!*0.9</f>
        <v>#REF!</v>
      </c>
      <c r="AG19" s="113" t="e">
        <f>'C завтраками| Bed and breakfast'!#REF!*0.9</f>
        <v>#REF!</v>
      </c>
      <c r="AH19" s="113" t="e">
        <f>'C завтраками| Bed and breakfast'!#REF!*0.9</f>
        <v>#REF!</v>
      </c>
      <c r="AI19" s="113" t="e">
        <f>'C завтраками| Bed and breakfast'!#REF!*0.9</f>
        <v>#REF!</v>
      </c>
      <c r="AJ19" s="113" t="e">
        <f>'C завтраками| Bed and breakfast'!#REF!*0.9</f>
        <v>#REF!</v>
      </c>
      <c r="AK19" s="113" t="e">
        <f>'C завтраками| Bed and breakfast'!#REF!*0.9</f>
        <v>#REF!</v>
      </c>
      <c r="AL19" s="113" t="e">
        <f>'C завтраками| Bed and breakfast'!#REF!*0.9</f>
        <v>#REF!</v>
      </c>
      <c r="AM19" s="113" t="e">
        <f>'C завтраками| Bed and breakfast'!#REF!*0.9</f>
        <v>#REF!</v>
      </c>
      <c r="AN19" s="113" t="e">
        <f>'C завтраками| Bed and breakfast'!#REF!*0.9</f>
        <v>#REF!</v>
      </c>
      <c r="AO19" s="113" t="e">
        <f>'C завтраками| Bed and breakfast'!#REF!*0.9</f>
        <v>#REF!</v>
      </c>
      <c r="AP19" s="113" t="e">
        <f>'C завтраками| Bed and breakfast'!#REF!*0.9</f>
        <v>#REF!</v>
      </c>
      <c r="AQ19" s="113" t="e">
        <f>'C завтраками| Bed and breakfast'!#REF!*0.9</f>
        <v>#REF!</v>
      </c>
      <c r="AR19" s="113" t="e">
        <f>'C завтраками| Bed and breakfast'!#REF!*0.9</f>
        <v>#REF!</v>
      </c>
      <c r="AS19" s="113" t="e">
        <f>'C завтраками| Bed and breakfast'!#REF!*0.9</f>
        <v>#REF!</v>
      </c>
      <c r="AT19" s="113" t="e">
        <f>'C завтраками| Bed and breakfast'!#REF!*0.9</f>
        <v>#REF!</v>
      </c>
      <c r="AU19" s="113" t="e">
        <f>'C завтраками| Bed and breakfast'!#REF!*0.9</f>
        <v>#REF!</v>
      </c>
      <c r="AV19" s="113" t="e">
        <f>'C завтраками| Bed and breakfast'!#REF!*0.9</f>
        <v>#REF!</v>
      </c>
      <c r="AW19" s="113" t="e">
        <f>'C завтраками| Bed and breakfast'!#REF!*0.9</f>
        <v>#REF!</v>
      </c>
      <c r="AX19" s="113" t="e">
        <f>'C завтраками| Bed and breakfast'!#REF!*0.9</f>
        <v>#REF!</v>
      </c>
      <c r="AY19" s="113" t="e">
        <f>'C завтраками| Bed and breakfast'!#REF!*0.9</f>
        <v>#REF!</v>
      </c>
      <c r="AZ19" s="113" t="e">
        <f>'C завтраками| Bed and breakfast'!#REF!*0.9</f>
        <v>#REF!</v>
      </c>
    </row>
    <row r="20" spans="1:52"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row>
    <row r="21" spans="1:52" x14ac:dyDescent="0.2">
      <c r="A21" s="87" t="s">
        <v>67</v>
      </c>
      <c r="B21" s="113" t="e">
        <f>'C завтраками| Bed and breakfast'!#REF!*0.9</f>
        <v>#REF!</v>
      </c>
      <c r="C21" s="113" t="e">
        <f>'C завтраками| Bed and breakfast'!#REF!*0.9</f>
        <v>#REF!</v>
      </c>
      <c r="D21" s="113" t="e">
        <f>'C завтраками| Bed and breakfast'!#REF!*0.9</f>
        <v>#REF!</v>
      </c>
      <c r="E21" s="113" t="e">
        <f>'C завтраками| Bed and breakfast'!#REF!*0.9</f>
        <v>#REF!</v>
      </c>
      <c r="F21" s="113" t="e">
        <f>'C завтраками| Bed and breakfast'!#REF!*0.9</f>
        <v>#REF!</v>
      </c>
      <c r="G21" s="113" t="e">
        <f>'C завтраками| Bed and breakfast'!#REF!*0.9</f>
        <v>#REF!</v>
      </c>
      <c r="H21" s="113" t="e">
        <f>'C завтраками| Bed and breakfast'!#REF!*0.9</f>
        <v>#REF!</v>
      </c>
      <c r="I21" s="113" t="e">
        <f>'C завтраками| Bed and breakfast'!#REF!*0.9</f>
        <v>#REF!</v>
      </c>
      <c r="J21" s="113" t="e">
        <f>'C завтраками| Bed and breakfast'!#REF!*0.9</f>
        <v>#REF!</v>
      </c>
      <c r="K21" s="113" t="e">
        <f>'C завтраками| Bed and breakfast'!#REF!*0.9</f>
        <v>#REF!</v>
      </c>
      <c r="L21" s="113" t="e">
        <f>'C завтраками| Bed and breakfast'!#REF!*0.9</f>
        <v>#REF!</v>
      </c>
      <c r="M21" s="113" t="e">
        <f>'C завтраками| Bed and breakfast'!#REF!*0.9</f>
        <v>#REF!</v>
      </c>
      <c r="N21" s="113" t="e">
        <f>'C завтраками| Bed and breakfast'!#REF!*0.9</f>
        <v>#REF!</v>
      </c>
      <c r="O21" s="113" t="e">
        <f>'C завтраками| Bed and breakfast'!#REF!*0.9</f>
        <v>#REF!</v>
      </c>
      <c r="P21" s="113" t="e">
        <f>'C завтраками| Bed and breakfast'!#REF!*0.9</f>
        <v>#REF!</v>
      </c>
      <c r="Q21" s="113" t="e">
        <f>'C завтраками| Bed and breakfast'!#REF!*0.9</f>
        <v>#REF!</v>
      </c>
      <c r="R21" s="113" t="e">
        <f>'C завтраками| Bed and breakfast'!#REF!*0.9</f>
        <v>#REF!</v>
      </c>
      <c r="S21" s="113" t="e">
        <f>'C завтраками| Bed and breakfast'!#REF!*0.9</f>
        <v>#REF!</v>
      </c>
      <c r="T21" s="113" t="e">
        <f>'C завтраками| Bed and breakfast'!#REF!*0.9</f>
        <v>#REF!</v>
      </c>
      <c r="U21" s="113" t="e">
        <f>'C завтраками| Bed and breakfast'!#REF!*0.9</f>
        <v>#REF!</v>
      </c>
      <c r="V21" s="113" t="e">
        <f>'C завтраками| Bed and breakfast'!#REF!*0.9</f>
        <v>#REF!</v>
      </c>
      <c r="W21" s="113" t="e">
        <f>'C завтраками| Bed and breakfast'!#REF!*0.9</f>
        <v>#REF!</v>
      </c>
      <c r="X21" s="113" t="e">
        <f>'C завтраками| Bed and breakfast'!#REF!*0.9</f>
        <v>#REF!</v>
      </c>
      <c r="Y21" s="113" t="e">
        <f>'C завтраками| Bed and breakfast'!#REF!*0.9</f>
        <v>#REF!</v>
      </c>
      <c r="Z21" s="113" t="e">
        <f>'C завтраками| Bed and breakfast'!#REF!*0.9</f>
        <v>#REF!</v>
      </c>
      <c r="AA21" s="113" t="e">
        <f>'C завтраками| Bed and breakfast'!#REF!*0.9</f>
        <v>#REF!</v>
      </c>
      <c r="AB21" s="113" t="e">
        <f>'C завтраками| Bed and breakfast'!#REF!*0.9</f>
        <v>#REF!</v>
      </c>
      <c r="AC21" s="113" t="e">
        <f>'C завтраками| Bed and breakfast'!#REF!*0.9</f>
        <v>#REF!</v>
      </c>
      <c r="AD21" s="113" t="e">
        <f>'C завтраками| Bed and breakfast'!#REF!*0.9</f>
        <v>#REF!</v>
      </c>
      <c r="AE21" s="113" t="e">
        <f>'C завтраками| Bed and breakfast'!#REF!*0.9</f>
        <v>#REF!</v>
      </c>
      <c r="AF21" s="113" t="e">
        <f>'C завтраками| Bed and breakfast'!#REF!*0.9</f>
        <v>#REF!</v>
      </c>
      <c r="AG21" s="113" t="e">
        <f>'C завтраками| Bed and breakfast'!#REF!*0.9</f>
        <v>#REF!</v>
      </c>
      <c r="AH21" s="113" t="e">
        <f>'C завтраками| Bed and breakfast'!#REF!*0.9</f>
        <v>#REF!</v>
      </c>
      <c r="AI21" s="113" t="e">
        <f>'C завтраками| Bed and breakfast'!#REF!*0.9</f>
        <v>#REF!</v>
      </c>
      <c r="AJ21" s="113" t="e">
        <f>'C завтраками| Bed and breakfast'!#REF!*0.9</f>
        <v>#REF!</v>
      </c>
      <c r="AK21" s="113" t="e">
        <f>'C завтраками| Bed and breakfast'!#REF!*0.9</f>
        <v>#REF!</v>
      </c>
      <c r="AL21" s="113" t="e">
        <f>'C завтраками| Bed and breakfast'!#REF!*0.9</f>
        <v>#REF!</v>
      </c>
      <c r="AM21" s="113" t="e">
        <f>'C завтраками| Bed and breakfast'!#REF!*0.9</f>
        <v>#REF!</v>
      </c>
      <c r="AN21" s="113" t="e">
        <f>'C завтраками| Bed and breakfast'!#REF!*0.9</f>
        <v>#REF!</v>
      </c>
      <c r="AO21" s="113" t="e">
        <f>'C завтраками| Bed and breakfast'!#REF!*0.9</f>
        <v>#REF!</v>
      </c>
      <c r="AP21" s="113" t="e">
        <f>'C завтраками| Bed and breakfast'!#REF!*0.9</f>
        <v>#REF!</v>
      </c>
      <c r="AQ21" s="113" t="e">
        <f>'C завтраками| Bed and breakfast'!#REF!*0.9</f>
        <v>#REF!</v>
      </c>
      <c r="AR21" s="113" t="e">
        <f>'C завтраками| Bed and breakfast'!#REF!*0.9</f>
        <v>#REF!</v>
      </c>
      <c r="AS21" s="113" t="e">
        <f>'C завтраками| Bed and breakfast'!#REF!*0.9</f>
        <v>#REF!</v>
      </c>
      <c r="AT21" s="113" t="e">
        <f>'C завтраками| Bed and breakfast'!#REF!*0.9</f>
        <v>#REF!</v>
      </c>
      <c r="AU21" s="113" t="e">
        <f>'C завтраками| Bed and breakfast'!#REF!*0.9</f>
        <v>#REF!</v>
      </c>
      <c r="AV21" s="113" t="e">
        <f>'C завтраками| Bed and breakfast'!#REF!*0.9</f>
        <v>#REF!</v>
      </c>
      <c r="AW21" s="113" t="e">
        <f>'C завтраками| Bed and breakfast'!#REF!*0.9</f>
        <v>#REF!</v>
      </c>
      <c r="AX21" s="113" t="e">
        <f>'C завтраками| Bed and breakfast'!#REF!*0.9</f>
        <v>#REF!</v>
      </c>
      <c r="AY21" s="113" t="e">
        <f>'C завтраками| Bed and breakfast'!#REF!*0.9</f>
        <v>#REF!</v>
      </c>
      <c r="AZ21" s="113" t="e">
        <f>'C завтраками| Bed and breakfast'!#REF!*0.9</f>
        <v>#REF!</v>
      </c>
    </row>
    <row r="22" spans="1:52"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row>
    <row r="23" spans="1:52" ht="10.35" customHeight="1" x14ac:dyDescent="0.2">
      <c r="A23" s="147"/>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row>
    <row r="24" spans="1:52" ht="10.35" customHeight="1" x14ac:dyDescent="0.2">
      <c r="A24" s="96"/>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row>
    <row r="25" spans="1:52" ht="25.5" customHeight="1" x14ac:dyDescent="0.2">
      <c r="A25" s="146" t="s">
        <v>159</v>
      </c>
      <c r="B25" s="183" t="e">
        <f t="shared" ref="B25:AZ26" si="0">B4</f>
        <v>#REF!</v>
      </c>
      <c r="C25" s="183" t="e">
        <f t="shared" si="0"/>
        <v>#REF!</v>
      </c>
      <c r="D25" s="183" t="e">
        <f t="shared" si="0"/>
        <v>#REF!</v>
      </c>
      <c r="E25" s="183" t="e">
        <f t="shared" si="0"/>
        <v>#REF!</v>
      </c>
      <c r="F25" s="183" t="e">
        <f t="shared" si="0"/>
        <v>#REF!</v>
      </c>
      <c r="G25" s="183" t="e">
        <f t="shared" si="0"/>
        <v>#REF!</v>
      </c>
      <c r="H25" s="183" t="e">
        <f t="shared" si="0"/>
        <v>#REF!</v>
      </c>
      <c r="I25" s="183" t="e">
        <f t="shared" si="0"/>
        <v>#REF!</v>
      </c>
      <c r="J25" s="183" t="e">
        <f t="shared" si="0"/>
        <v>#REF!</v>
      </c>
      <c r="K25" s="183" t="e">
        <f t="shared" si="0"/>
        <v>#REF!</v>
      </c>
      <c r="L25" s="183" t="e">
        <f t="shared" si="0"/>
        <v>#REF!</v>
      </c>
      <c r="M25" s="183" t="e">
        <f t="shared" si="0"/>
        <v>#REF!</v>
      </c>
      <c r="N25" s="183" t="e">
        <f t="shared" si="0"/>
        <v>#REF!</v>
      </c>
      <c r="O25" s="183" t="e">
        <f t="shared" si="0"/>
        <v>#REF!</v>
      </c>
      <c r="P25" s="183" t="e">
        <f t="shared" si="0"/>
        <v>#REF!</v>
      </c>
      <c r="Q25" s="183" t="e">
        <f t="shared" si="0"/>
        <v>#REF!</v>
      </c>
      <c r="R25" s="183" t="e">
        <f t="shared" si="0"/>
        <v>#REF!</v>
      </c>
      <c r="S25" s="183" t="e">
        <f t="shared" si="0"/>
        <v>#REF!</v>
      </c>
      <c r="T25" s="183" t="e">
        <f t="shared" si="0"/>
        <v>#REF!</v>
      </c>
      <c r="U25" s="183" t="e">
        <f t="shared" si="0"/>
        <v>#REF!</v>
      </c>
      <c r="V25" s="183" t="e">
        <f t="shared" si="0"/>
        <v>#REF!</v>
      </c>
      <c r="W25" s="183" t="e">
        <f t="shared" si="0"/>
        <v>#REF!</v>
      </c>
      <c r="X25" s="183" t="e">
        <f t="shared" si="0"/>
        <v>#REF!</v>
      </c>
      <c r="Y25" s="183" t="e">
        <f t="shared" si="0"/>
        <v>#REF!</v>
      </c>
      <c r="Z25" s="183" t="e">
        <f t="shared" si="0"/>
        <v>#REF!</v>
      </c>
      <c r="AA25" s="183" t="e">
        <f t="shared" si="0"/>
        <v>#REF!</v>
      </c>
      <c r="AB25" s="183" t="e">
        <f t="shared" si="0"/>
        <v>#REF!</v>
      </c>
      <c r="AC25" s="183" t="e">
        <f t="shared" si="0"/>
        <v>#REF!</v>
      </c>
      <c r="AD25" s="183" t="e">
        <f t="shared" si="0"/>
        <v>#REF!</v>
      </c>
      <c r="AE25" s="183" t="e">
        <f t="shared" si="0"/>
        <v>#REF!</v>
      </c>
      <c r="AF25" s="183" t="e">
        <f t="shared" si="0"/>
        <v>#REF!</v>
      </c>
      <c r="AG25" s="183" t="e">
        <f t="shared" si="0"/>
        <v>#REF!</v>
      </c>
      <c r="AH25" s="183" t="e">
        <f t="shared" si="0"/>
        <v>#REF!</v>
      </c>
      <c r="AI25" s="183" t="e">
        <f t="shared" si="0"/>
        <v>#REF!</v>
      </c>
      <c r="AJ25" s="183" t="e">
        <f t="shared" si="0"/>
        <v>#REF!</v>
      </c>
      <c r="AK25" s="183" t="e">
        <f t="shared" si="0"/>
        <v>#REF!</v>
      </c>
      <c r="AL25" s="183" t="e">
        <f t="shared" si="0"/>
        <v>#REF!</v>
      </c>
      <c r="AM25" s="183" t="e">
        <f t="shared" si="0"/>
        <v>#REF!</v>
      </c>
      <c r="AN25" s="183" t="e">
        <f t="shared" si="0"/>
        <v>#REF!</v>
      </c>
      <c r="AO25" s="183" t="e">
        <f t="shared" si="0"/>
        <v>#REF!</v>
      </c>
      <c r="AP25" s="183" t="e">
        <f t="shared" si="0"/>
        <v>#REF!</v>
      </c>
      <c r="AQ25" s="183" t="e">
        <f t="shared" si="0"/>
        <v>#REF!</v>
      </c>
      <c r="AR25" s="183" t="e">
        <f t="shared" si="0"/>
        <v>#REF!</v>
      </c>
      <c r="AS25" s="183" t="e">
        <f t="shared" si="0"/>
        <v>#REF!</v>
      </c>
      <c r="AT25" s="183" t="e">
        <f t="shared" si="0"/>
        <v>#REF!</v>
      </c>
      <c r="AU25" s="183" t="e">
        <f t="shared" si="0"/>
        <v>#REF!</v>
      </c>
      <c r="AV25" s="183" t="e">
        <f t="shared" si="0"/>
        <v>#REF!</v>
      </c>
      <c r="AW25" s="183" t="e">
        <f t="shared" si="0"/>
        <v>#REF!</v>
      </c>
      <c r="AX25" s="183" t="e">
        <f t="shared" si="0"/>
        <v>#REF!</v>
      </c>
      <c r="AY25" s="183" t="e">
        <f t="shared" si="0"/>
        <v>#REF!</v>
      </c>
      <c r="AZ25" s="183" t="e">
        <f t="shared" si="0"/>
        <v>#REF!</v>
      </c>
    </row>
    <row r="26" spans="1:52" s="34" customFormat="1" ht="24.6" customHeight="1" x14ac:dyDescent="0.2">
      <c r="A26" s="67" t="s">
        <v>124</v>
      </c>
      <c r="B26" s="183" t="e">
        <f t="shared" si="0"/>
        <v>#REF!</v>
      </c>
      <c r="C26" s="185" t="e">
        <f t="shared" si="0"/>
        <v>#REF!</v>
      </c>
      <c r="D26" s="185" t="e">
        <f t="shared" si="0"/>
        <v>#REF!</v>
      </c>
      <c r="E26" s="185" t="e">
        <f t="shared" si="0"/>
        <v>#REF!</v>
      </c>
      <c r="F26" s="185" t="e">
        <f t="shared" si="0"/>
        <v>#REF!</v>
      </c>
      <c r="G26" s="185" t="e">
        <f t="shared" si="0"/>
        <v>#REF!</v>
      </c>
      <c r="H26" s="185" t="e">
        <f t="shared" si="0"/>
        <v>#REF!</v>
      </c>
      <c r="I26" s="185" t="e">
        <f t="shared" si="0"/>
        <v>#REF!</v>
      </c>
      <c r="J26" s="185" t="e">
        <f t="shared" si="0"/>
        <v>#REF!</v>
      </c>
      <c r="K26" s="185" t="e">
        <f t="shared" si="0"/>
        <v>#REF!</v>
      </c>
      <c r="L26" s="185" t="e">
        <f t="shared" si="0"/>
        <v>#REF!</v>
      </c>
      <c r="M26" s="185" t="e">
        <f t="shared" si="0"/>
        <v>#REF!</v>
      </c>
      <c r="N26" s="185" t="e">
        <f t="shared" si="0"/>
        <v>#REF!</v>
      </c>
      <c r="O26" s="185" t="e">
        <f t="shared" si="0"/>
        <v>#REF!</v>
      </c>
      <c r="P26" s="185" t="e">
        <f t="shared" si="0"/>
        <v>#REF!</v>
      </c>
      <c r="Q26" s="185" t="e">
        <f t="shared" si="0"/>
        <v>#REF!</v>
      </c>
      <c r="R26" s="185" t="e">
        <f t="shared" si="0"/>
        <v>#REF!</v>
      </c>
      <c r="S26" s="185" t="e">
        <f t="shared" si="0"/>
        <v>#REF!</v>
      </c>
      <c r="T26" s="185" t="e">
        <f t="shared" si="0"/>
        <v>#REF!</v>
      </c>
      <c r="U26" s="185" t="e">
        <f t="shared" si="0"/>
        <v>#REF!</v>
      </c>
      <c r="V26" s="185" t="e">
        <f t="shared" si="0"/>
        <v>#REF!</v>
      </c>
      <c r="W26" s="185" t="e">
        <f t="shared" si="0"/>
        <v>#REF!</v>
      </c>
      <c r="X26" s="185" t="e">
        <f t="shared" si="0"/>
        <v>#REF!</v>
      </c>
      <c r="Y26" s="185" t="e">
        <f t="shared" si="0"/>
        <v>#REF!</v>
      </c>
      <c r="Z26" s="185" t="e">
        <f t="shared" si="0"/>
        <v>#REF!</v>
      </c>
      <c r="AA26" s="185" t="e">
        <f t="shared" si="0"/>
        <v>#REF!</v>
      </c>
      <c r="AB26" s="185" t="e">
        <f t="shared" si="0"/>
        <v>#REF!</v>
      </c>
      <c r="AC26" s="185" t="e">
        <f t="shared" si="0"/>
        <v>#REF!</v>
      </c>
      <c r="AD26" s="185" t="e">
        <f t="shared" si="0"/>
        <v>#REF!</v>
      </c>
      <c r="AE26" s="185" t="e">
        <f t="shared" si="0"/>
        <v>#REF!</v>
      </c>
      <c r="AF26" s="185" t="e">
        <f t="shared" si="0"/>
        <v>#REF!</v>
      </c>
      <c r="AG26" s="185" t="e">
        <f t="shared" si="0"/>
        <v>#REF!</v>
      </c>
      <c r="AH26" s="185" t="e">
        <f t="shared" si="0"/>
        <v>#REF!</v>
      </c>
      <c r="AI26" s="185" t="e">
        <f t="shared" si="0"/>
        <v>#REF!</v>
      </c>
      <c r="AJ26" s="185" t="e">
        <f t="shared" si="0"/>
        <v>#REF!</v>
      </c>
      <c r="AK26" s="185" t="e">
        <f t="shared" si="0"/>
        <v>#REF!</v>
      </c>
      <c r="AL26" s="185" t="e">
        <f t="shared" si="0"/>
        <v>#REF!</v>
      </c>
      <c r="AM26" s="185" t="e">
        <f t="shared" si="0"/>
        <v>#REF!</v>
      </c>
      <c r="AN26" s="185" t="e">
        <f t="shared" si="0"/>
        <v>#REF!</v>
      </c>
      <c r="AO26" s="185" t="e">
        <f t="shared" si="0"/>
        <v>#REF!</v>
      </c>
      <c r="AP26" s="185" t="e">
        <f t="shared" si="0"/>
        <v>#REF!</v>
      </c>
      <c r="AQ26" s="185" t="e">
        <f t="shared" si="0"/>
        <v>#REF!</v>
      </c>
      <c r="AR26" s="185" t="e">
        <f t="shared" si="0"/>
        <v>#REF!</v>
      </c>
      <c r="AS26" s="185" t="e">
        <f t="shared" si="0"/>
        <v>#REF!</v>
      </c>
      <c r="AT26" s="185" t="e">
        <f t="shared" si="0"/>
        <v>#REF!</v>
      </c>
      <c r="AU26" s="185" t="e">
        <f t="shared" si="0"/>
        <v>#REF!</v>
      </c>
      <c r="AV26" s="185" t="e">
        <f t="shared" si="0"/>
        <v>#REF!</v>
      </c>
      <c r="AW26" s="185" t="e">
        <f t="shared" si="0"/>
        <v>#REF!</v>
      </c>
      <c r="AX26" s="185" t="e">
        <f t="shared" si="0"/>
        <v>#REF!</v>
      </c>
      <c r="AY26" s="185" t="e">
        <f t="shared" si="0"/>
        <v>#REF!</v>
      </c>
      <c r="AZ26" s="185" t="e">
        <f t="shared" si="0"/>
        <v>#REF!</v>
      </c>
    </row>
    <row r="27" spans="1:52" x14ac:dyDescent="0.2">
      <c r="A27" s="86" t="s">
        <v>135</v>
      </c>
    </row>
    <row r="28" spans="1:52" x14ac:dyDescent="0.2">
      <c r="A28" s="87">
        <v>1</v>
      </c>
      <c r="B28" s="113" t="e">
        <f>ROUND(B7*0.87,)+25</f>
        <v>#REF!</v>
      </c>
      <c r="C28" s="113" t="e">
        <f t="shared" ref="C28:AZ35" si="1">ROUND(C7*0.87,)+25</f>
        <v>#REF!</v>
      </c>
      <c r="D28" s="113" t="e">
        <f t="shared" si="1"/>
        <v>#REF!</v>
      </c>
      <c r="E28" s="113" t="e">
        <f t="shared" si="1"/>
        <v>#REF!</v>
      </c>
      <c r="F28" s="113" t="e">
        <f t="shared" si="1"/>
        <v>#REF!</v>
      </c>
      <c r="G28" s="113" t="e">
        <f t="shared" si="1"/>
        <v>#REF!</v>
      </c>
      <c r="H28" s="113" t="e">
        <f t="shared" si="1"/>
        <v>#REF!</v>
      </c>
      <c r="I28" s="113" t="e">
        <f t="shared" si="1"/>
        <v>#REF!</v>
      </c>
      <c r="J28" s="113" t="e">
        <f t="shared" si="1"/>
        <v>#REF!</v>
      </c>
      <c r="K28" s="113" t="e">
        <f t="shared" si="1"/>
        <v>#REF!</v>
      </c>
      <c r="L28" s="113" t="e">
        <f t="shared" si="1"/>
        <v>#REF!</v>
      </c>
      <c r="M28" s="113" t="e">
        <f t="shared" si="1"/>
        <v>#REF!</v>
      </c>
      <c r="N28" s="113" t="e">
        <f t="shared" si="1"/>
        <v>#REF!</v>
      </c>
      <c r="O28" s="113" t="e">
        <f t="shared" si="1"/>
        <v>#REF!</v>
      </c>
      <c r="P28" s="113" t="e">
        <f t="shared" si="1"/>
        <v>#REF!</v>
      </c>
      <c r="Q28" s="113" t="e">
        <f t="shared" si="1"/>
        <v>#REF!</v>
      </c>
      <c r="R28" s="113" t="e">
        <f t="shared" si="1"/>
        <v>#REF!</v>
      </c>
      <c r="S28" s="113" t="e">
        <f t="shared" si="1"/>
        <v>#REF!</v>
      </c>
      <c r="T28" s="113" t="e">
        <f t="shared" si="1"/>
        <v>#REF!</v>
      </c>
      <c r="U28" s="113" t="e">
        <f t="shared" si="1"/>
        <v>#REF!</v>
      </c>
      <c r="V28" s="113" t="e">
        <f t="shared" si="1"/>
        <v>#REF!</v>
      </c>
      <c r="W28" s="113" t="e">
        <f t="shared" si="1"/>
        <v>#REF!</v>
      </c>
      <c r="X28" s="113" t="e">
        <f t="shared" si="1"/>
        <v>#REF!</v>
      </c>
      <c r="Y28" s="113" t="e">
        <f t="shared" si="1"/>
        <v>#REF!</v>
      </c>
      <c r="Z28" s="113" t="e">
        <f t="shared" si="1"/>
        <v>#REF!</v>
      </c>
      <c r="AA28" s="113" t="e">
        <f t="shared" si="1"/>
        <v>#REF!</v>
      </c>
      <c r="AB28" s="113" t="e">
        <f t="shared" si="1"/>
        <v>#REF!</v>
      </c>
      <c r="AC28" s="113" t="e">
        <f t="shared" si="1"/>
        <v>#REF!</v>
      </c>
      <c r="AD28" s="113" t="e">
        <f t="shared" si="1"/>
        <v>#REF!</v>
      </c>
      <c r="AE28" s="113" t="e">
        <f t="shared" si="1"/>
        <v>#REF!</v>
      </c>
      <c r="AF28" s="113" t="e">
        <f t="shared" si="1"/>
        <v>#REF!</v>
      </c>
      <c r="AG28" s="113" t="e">
        <f t="shared" si="1"/>
        <v>#REF!</v>
      </c>
      <c r="AH28" s="113" t="e">
        <f t="shared" si="1"/>
        <v>#REF!</v>
      </c>
      <c r="AI28" s="113" t="e">
        <f t="shared" si="1"/>
        <v>#REF!</v>
      </c>
      <c r="AJ28" s="113" t="e">
        <f t="shared" si="1"/>
        <v>#REF!</v>
      </c>
      <c r="AK28" s="113" t="e">
        <f t="shared" si="1"/>
        <v>#REF!</v>
      </c>
      <c r="AL28" s="113" t="e">
        <f t="shared" si="1"/>
        <v>#REF!</v>
      </c>
      <c r="AM28" s="113" t="e">
        <f t="shared" si="1"/>
        <v>#REF!</v>
      </c>
      <c r="AN28" s="113" t="e">
        <f t="shared" si="1"/>
        <v>#REF!</v>
      </c>
      <c r="AO28" s="113" t="e">
        <f t="shared" si="1"/>
        <v>#REF!</v>
      </c>
      <c r="AP28" s="113" t="e">
        <f t="shared" si="1"/>
        <v>#REF!</v>
      </c>
      <c r="AQ28" s="113" t="e">
        <f t="shared" si="1"/>
        <v>#REF!</v>
      </c>
      <c r="AR28" s="113" t="e">
        <f t="shared" si="1"/>
        <v>#REF!</v>
      </c>
      <c r="AS28" s="113" t="e">
        <f t="shared" si="1"/>
        <v>#REF!</v>
      </c>
      <c r="AT28" s="113" t="e">
        <f t="shared" si="1"/>
        <v>#REF!</v>
      </c>
      <c r="AU28" s="113" t="e">
        <f t="shared" si="1"/>
        <v>#REF!</v>
      </c>
      <c r="AV28" s="113" t="e">
        <f t="shared" si="1"/>
        <v>#REF!</v>
      </c>
      <c r="AW28" s="113" t="e">
        <f t="shared" si="1"/>
        <v>#REF!</v>
      </c>
      <c r="AX28" s="113" t="e">
        <f t="shared" si="1"/>
        <v>#REF!</v>
      </c>
      <c r="AY28" s="113" t="e">
        <f t="shared" si="1"/>
        <v>#REF!</v>
      </c>
      <c r="AZ28" s="113" t="e">
        <f t="shared" si="1"/>
        <v>#REF!</v>
      </c>
    </row>
    <row r="29" spans="1:52" x14ac:dyDescent="0.2">
      <c r="A29" s="87">
        <v>2</v>
      </c>
      <c r="B29" s="113" t="e">
        <f t="shared" ref="B29:Q42" si="2">ROUND(B8*0.87,)+25</f>
        <v>#REF!</v>
      </c>
      <c r="C29" s="113" t="e">
        <f t="shared" si="2"/>
        <v>#REF!</v>
      </c>
      <c r="D29" s="113" t="e">
        <f t="shared" si="2"/>
        <v>#REF!</v>
      </c>
      <c r="E29" s="113" t="e">
        <f t="shared" si="2"/>
        <v>#REF!</v>
      </c>
      <c r="F29" s="113" t="e">
        <f t="shared" si="2"/>
        <v>#REF!</v>
      </c>
      <c r="G29" s="113" t="e">
        <f t="shared" si="2"/>
        <v>#REF!</v>
      </c>
      <c r="H29" s="113" t="e">
        <f t="shared" si="2"/>
        <v>#REF!</v>
      </c>
      <c r="I29" s="113" t="e">
        <f t="shared" si="2"/>
        <v>#REF!</v>
      </c>
      <c r="J29" s="113" t="e">
        <f t="shared" si="2"/>
        <v>#REF!</v>
      </c>
      <c r="K29" s="113" t="e">
        <f t="shared" si="2"/>
        <v>#REF!</v>
      </c>
      <c r="L29" s="113" t="e">
        <f t="shared" si="2"/>
        <v>#REF!</v>
      </c>
      <c r="M29" s="113" t="e">
        <f t="shared" si="2"/>
        <v>#REF!</v>
      </c>
      <c r="N29" s="113" t="e">
        <f t="shared" si="2"/>
        <v>#REF!</v>
      </c>
      <c r="O29" s="113" t="e">
        <f t="shared" si="2"/>
        <v>#REF!</v>
      </c>
      <c r="P29" s="113" t="e">
        <f t="shared" si="2"/>
        <v>#REF!</v>
      </c>
      <c r="Q29" s="113" t="e">
        <f t="shared" si="2"/>
        <v>#REF!</v>
      </c>
      <c r="R29" s="113" t="e">
        <f t="shared" si="1"/>
        <v>#REF!</v>
      </c>
      <c r="S29" s="113" t="e">
        <f t="shared" si="1"/>
        <v>#REF!</v>
      </c>
      <c r="T29" s="113" t="e">
        <f t="shared" si="1"/>
        <v>#REF!</v>
      </c>
      <c r="U29" s="113" t="e">
        <f t="shared" si="1"/>
        <v>#REF!</v>
      </c>
      <c r="V29" s="113" t="e">
        <f t="shared" si="1"/>
        <v>#REF!</v>
      </c>
      <c r="W29" s="113" t="e">
        <f t="shared" si="1"/>
        <v>#REF!</v>
      </c>
      <c r="X29" s="113" t="e">
        <f t="shared" si="1"/>
        <v>#REF!</v>
      </c>
      <c r="Y29" s="113" t="e">
        <f t="shared" si="1"/>
        <v>#REF!</v>
      </c>
      <c r="Z29" s="113" t="e">
        <f t="shared" si="1"/>
        <v>#REF!</v>
      </c>
      <c r="AA29" s="113" t="e">
        <f t="shared" si="1"/>
        <v>#REF!</v>
      </c>
      <c r="AB29" s="113" t="e">
        <f t="shared" si="1"/>
        <v>#REF!</v>
      </c>
      <c r="AC29" s="113" t="e">
        <f t="shared" si="1"/>
        <v>#REF!</v>
      </c>
      <c r="AD29" s="113" t="e">
        <f t="shared" si="1"/>
        <v>#REF!</v>
      </c>
      <c r="AE29" s="113" t="e">
        <f t="shared" si="1"/>
        <v>#REF!</v>
      </c>
      <c r="AF29" s="113" t="e">
        <f t="shared" si="1"/>
        <v>#REF!</v>
      </c>
      <c r="AG29" s="113" t="e">
        <f t="shared" si="1"/>
        <v>#REF!</v>
      </c>
      <c r="AH29" s="113" t="e">
        <f t="shared" si="1"/>
        <v>#REF!</v>
      </c>
      <c r="AI29" s="113" t="e">
        <f t="shared" si="1"/>
        <v>#REF!</v>
      </c>
      <c r="AJ29" s="113" t="e">
        <f t="shared" si="1"/>
        <v>#REF!</v>
      </c>
      <c r="AK29" s="113" t="e">
        <f t="shared" si="1"/>
        <v>#REF!</v>
      </c>
      <c r="AL29" s="113" t="e">
        <f t="shared" si="1"/>
        <v>#REF!</v>
      </c>
      <c r="AM29" s="113" t="e">
        <f t="shared" si="1"/>
        <v>#REF!</v>
      </c>
      <c r="AN29" s="113" t="e">
        <f t="shared" si="1"/>
        <v>#REF!</v>
      </c>
      <c r="AO29" s="113" t="e">
        <f t="shared" si="1"/>
        <v>#REF!</v>
      </c>
      <c r="AP29" s="113" t="e">
        <f t="shared" si="1"/>
        <v>#REF!</v>
      </c>
      <c r="AQ29" s="113" t="e">
        <f t="shared" si="1"/>
        <v>#REF!</v>
      </c>
      <c r="AR29" s="113" t="e">
        <f t="shared" si="1"/>
        <v>#REF!</v>
      </c>
      <c r="AS29" s="113" t="e">
        <f t="shared" si="1"/>
        <v>#REF!</v>
      </c>
      <c r="AT29" s="113" t="e">
        <f t="shared" si="1"/>
        <v>#REF!</v>
      </c>
      <c r="AU29" s="113" t="e">
        <f t="shared" si="1"/>
        <v>#REF!</v>
      </c>
      <c r="AV29" s="113" t="e">
        <f t="shared" si="1"/>
        <v>#REF!</v>
      </c>
      <c r="AW29" s="113" t="e">
        <f t="shared" si="1"/>
        <v>#REF!</v>
      </c>
      <c r="AX29" s="113" t="e">
        <f t="shared" si="1"/>
        <v>#REF!</v>
      </c>
      <c r="AY29" s="113" t="e">
        <f t="shared" si="1"/>
        <v>#REF!</v>
      </c>
      <c r="AZ29" s="113" t="e">
        <f t="shared" si="1"/>
        <v>#REF!</v>
      </c>
    </row>
    <row r="30" spans="1:52" x14ac:dyDescent="0.2">
      <c r="A30" s="95" t="s">
        <v>143</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row>
    <row r="31" spans="1:52" x14ac:dyDescent="0.2">
      <c r="A31" s="87">
        <v>1</v>
      </c>
      <c r="B31" s="113" t="e">
        <f t="shared" si="2"/>
        <v>#REF!</v>
      </c>
      <c r="C31" s="113" t="e">
        <f t="shared" si="1"/>
        <v>#REF!</v>
      </c>
      <c r="D31" s="113" t="e">
        <f t="shared" si="1"/>
        <v>#REF!</v>
      </c>
      <c r="E31" s="113" t="e">
        <f t="shared" si="1"/>
        <v>#REF!</v>
      </c>
      <c r="F31" s="113" t="e">
        <f t="shared" si="1"/>
        <v>#REF!</v>
      </c>
      <c r="G31" s="113" t="e">
        <f t="shared" si="1"/>
        <v>#REF!</v>
      </c>
      <c r="H31" s="113" t="e">
        <f t="shared" si="1"/>
        <v>#REF!</v>
      </c>
      <c r="I31" s="113" t="e">
        <f t="shared" si="1"/>
        <v>#REF!</v>
      </c>
      <c r="J31" s="113" t="e">
        <f t="shared" si="1"/>
        <v>#REF!</v>
      </c>
      <c r="K31" s="113" t="e">
        <f t="shared" si="1"/>
        <v>#REF!</v>
      </c>
      <c r="L31" s="113" t="e">
        <f t="shared" si="1"/>
        <v>#REF!</v>
      </c>
      <c r="M31" s="113" t="e">
        <f t="shared" si="1"/>
        <v>#REF!</v>
      </c>
      <c r="N31" s="113" t="e">
        <f t="shared" si="1"/>
        <v>#REF!</v>
      </c>
      <c r="O31" s="113" t="e">
        <f t="shared" si="1"/>
        <v>#REF!</v>
      </c>
      <c r="P31" s="113" t="e">
        <f t="shared" si="1"/>
        <v>#REF!</v>
      </c>
      <c r="Q31" s="113" t="e">
        <f t="shared" si="1"/>
        <v>#REF!</v>
      </c>
      <c r="R31" s="113" t="e">
        <f t="shared" si="1"/>
        <v>#REF!</v>
      </c>
      <c r="S31" s="113" t="e">
        <f t="shared" si="1"/>
        <v>#REF!</v>
      </c>
      <c r="T31" s="113" t="e">
        <f t="shared" si="1"/>
        <v>#REF!</v>
      </c>
      <c r="U31" s="113" t="e">
        <f t="shared" si="1"/>
        <v>#REF!</v>
      </c>
      <c r="V31" s="113" t="e">
        <f t="shared" si="1"/>
        <v>#REF!</v>
      </c>
      <c r="W31" s="113" t="e">
        <f t="shared" si="1"/>
        <v>#REF!</v>
      </c>
      <c r="X31" s="113" t="e">
        <f t="shared" si="1"/>
        <v>#REF!</v>
      </c>
      <c r="Y31" s="113" t="e">
        <f t="shared" si="1"/>
        <v>#REF!</v>
      </c>
      <c r="Z31" s="113" t="e">
        <f t="shared" si="1"/>
        <v>#REF!</v>
      </c>
      <c r="AA31" s="113" t="e">
        <f t="shared" si="1"/>
        <v>#REF!</v>
      </c>
      <c r="AB31" s="113" t="e">
        <f t="shared" si="1"/>
        <v>#REF!</v>
      </c>
      <c r="AC31" s="113" t="e">
        <f t="shared" si="1"/>
        <v>#REF!</v>
      </c>
      <c r="AD31" s="113" t="e">
        <f t="shared" si="1"/>
        <v>#REF!</v>
      </c>
      <c r="AE31" s="113" t="e">
        <f t="shared" si="1"/>
        <v>#REF!</v>
      </c>
      <c r="AF31" s="113" t="e">
        <f t="shared" si="1"/>
        <v>#REF!</v>
      </c>
      <c r="AG31" s="113" t="e">
        <f t="shared" si="1"/>
        <v>#REF!</v>
      </c>
      <c r="AH31" s="113" t="e">
        <f t="shared" si="1"/>
        <v>#REF!</v>
      </c>
      <c r="AI31" s="113" t="e">
        <f t="shared" si="1"/>
        <v>#REF!</v>
      </c>
      <c r="AJ31" s="113" t="e">
        <f t="shared" si="1"/>
        <v>#REF!</v>
      </c>
      <c r="AK31" s="113" t="e">
        <f t="shared" si="1"/>
        <v>#REF!</v>
      </c>
      <c r="AL31" s="113" t="e">
        <f t="shared" si="1"/>
        <v>#REF!</v>
      </c>
      <c r="AM31" s="113" t="e">
        <f t="shared" si="1"/>
        <v>#REF!</v>
      </c>
      <c r="AN31" s="113" t="e">
        <f t="shared" si="1"/>
        <v>#REF!</v>
      </c>
      <c r="AO31" s="113" t="e">
        <f t="shared" si="1"/>
        <v>#REF!</v>
      </c>
      <c r="AP31" s="113" t="e">
        <f t="shared" si="1"/>
        <v>#REF!</v>
      </c>
      <c r="AQ31" s="113" t="e">
        <f t="shared" si="1"/>
        <v>#REF!</v>
      </c>
      <c r="AR31" s="113" t="e">
        <f t="shared" si="1"/>
        <v>#REF!</v>
      </c>
      <c r="AS31" s="113" t="e">
        <f t="shared" si="1"/>
        <v>#REF!</v>
      </c>
      <c r="AT31" s="113" t="e">
        <f t="shared" si="1"/>
        <v>#REF!</v>
      </c>
      <c r="AU31" s="113" t="e">
        <f t="shared" si="1"/>
        <v>#REF!</v>
      </c>
      <c r="AV31" s="113" t="e">
        <f t="shared" si="1"/>
        <v>#REF!</v>
      </c>
      <c r="AW31" s="113" t="e">
        <f t="shared" si="1"/>
        <v>#REF!</v>
      </c>
      <c r="AX31" s="113" t="e">
        <f t="shared" si="1"/>
        <v>#REF!</v>
      </c>
      <c r="AY31" s="113" t="e">
        <f t="shared" si="1"/>
        <v>#REF!</v>
      </c>
      <c r="AZ31" s="113" t="e">
        <f t="shared" si="1"/>
        <v>#REF!</v>
      </c>
    </row>
    <row r="32" spans="1:52" x14ac:dyDescent="0.2">
      <c r="A32" s="87">
        <v>2</v>
      </c>
      <c r="B32" s="113" t="e">
        <f t="shared" si="2"/>
        <v>#REF!</v>
      </c>
      <c r="C32" s="113" t="e">
        <f t="shared" si="1"/>
        <v>#REF!</v>
      </c>
      <c r="D32" s="113" t="e">
        <f t="shared" si="1"/>
        <v>#REF!</v>
      </c>
      <c r="E32" s="113" t="e">
        <f t="shared" si="1"/>
        <v>#REF!</v>
      </c>
      <c r="F32" s="113" t="e">
        <f t="shared" si="1"/>
        <v>#REF!</v>
      </c>
      <c r="G32" s="113" t="e">
        <f t="shared" si="1"/>
        <v>#REF!</v>
      </c>
      <c r="H32" s="113" t="e">
        <f t="shared" si="1"/>
        <v>#REF!</v>
      </c>
      <c r="I32" s="113" t="e">
        <f t="shared" si="1"/>
        <v>#REF!</v>
      </c>
      <c r="J32" s="113" t="e">
        <f t="shared" si="1"/>
        <v>#REF!</v>
      </c>
      <c r="K32" s="113" t="e">
        <f t="shared" si="1"/>
        <v>#REF!</v>
      </c>
      <c r="L32" s="113" t="e">
        <f t="shared" si="1"/>
        <v>#REF!</v>
      </c>
      <c r="M32" s="113" t="e">
        <f t="shared" si="1"/>
        <v>#REF!</v>
      </c>
      <c r="N32" s="113" t="e">
        <f t="shared" si="1"/>
        <v>#REF!</v>
      </c>
      <c r="O32" s="113" t="e">
        <f t="shared" si="1"/>
        <v>#REF!</v>
      </c>
      <c r="P32" s="113" t="e">
        <f t="shared" si="1"/>
        <v>#REF!</v>
      </c>
      <c r="Q32" s="113" t="e">
        <f t="shared" si="1"/>
        <v>#REF!</v>
      </c>
      <c r="R32" s="113" t="e">
        <f t="shared" si="1"/>
        <v>#REF!</v>
      </c>
      <c r="S32" s="113" t="e">
        <f t="shared" si="1"/>
        <v>#REF!</v>
      </c>
      <c r="T32" s="113" t="e">
        <f t="shared" si="1"/>
        <v>#REF!</v>
      </c>
      <c r="U32" s="113" t="e">
        <f t="shared" si="1"/>
        <v>#REF!</v>
      </c>
      <c r="V32" s="113" t="e">
        <f t="shared" si="1"/>
        <v>#REF!</v>
      </c>
      <c r="W32" s="113" t="e">
        <f t="shared" si="1"/>
        <v>#REF!</v>
      </c>
      <c r="X32" s="113" t="e">
        <f t="shared" si="1"/>
        <v>#REF!</v>
      </c>
      <c r="Y32" s="113" t="e">
        <f t="shared" si="1"/>
        <v>#REF!</v>
      </c>
      <c r="Z32" s="113" t="e">
        <f t="shared" si="1"/>
        <v>#REF!</v>
      </c>
      <c r="AA32" s="113" t="e">
        <f t="shared" si="1"/>
        <v>#REF!</v>
      </c>
      <c r="AB32" s="113" t="e">
        <f t="shared" si="1"/>
        <v>#REF!</v>
      </c>
      <c r="AC32" s="113" t="e">
        <f t="shared" si="1"/>
        <v>#REF!</v>
      </c>
      <c r="AD32" s="113" t="e">
        <f t="shared" si="1"/>
        <v>#REF!</v>
      </c>
      <c r="AE32" s="113" t="e">
        <f t="shared" si="1"/>
        <v>#REF!</v>
      </c>
      <c r="AF32" s="113" t="e">
        <f t="shared" si="1"/>
        <v>#REF!</v>
      </c>
      <c r="AG32" s="113" t="e">
        <f t="shared" si="1"/>
        <v>#REF!</v>
      </c>
      <c r="AH32" s="113" t="e">
        <f t="shared" si="1"/>
        <v>#REF!</v>
      </c>
      <c r="AI32" s="113" t="e">
        <f t="shared" si="1"/>
        <v>#REF!</v>
      </c>
      <c r="AJ32" s="113" t="e">
        <f t="shared" si="1"/>
        <v>#REF!</v>
      </c>
      <c r="AK32" s="113" t="e">
        <f t="shared" si="1"/>
        <v>#REF!</v>
      </c>
      <c r="AL32" s="113" t="e">
        <f t="shared" si="1"/>
        <v>#REF!</v>
      </c>
      <c r="AM32" s="113" t="e">
        <f t="shared" si="1"/>
        <v>#REF!</v>
      </c>
      <c r="AN32" s="113" t="e">
        <f t="shared" si="1"/>
        <v>#REF!</v>
      </c>
      <c r="AO32" s="113" t="e">
        <f t="shared" si="1"/>
        <v>#REF!</v>
      </c>
      <c r="AP32" s="113" t="e">
        <f t="shared" si="1"/>
        <v>#REF!</v>
      </c>
      <c r="AQ32" s="113" t="e">
        <f t="shared" si="1"/>
        <v>#REF!</v>
      </c>
      <c r="AR32" s="113" t="e">
        <f t="shared" si="1"/>
        <v>#REF!</v>
      </c>
      <c r="AS32" s="113" t="e">
        <f t="shared" si="1"/>
        <v>#REF!</v>
      </c>
      <c r="AT32" s="113" t="e">
        <f t="shared" si="1"/>
        <v>#REF!</v>
      </c>
      <c r="AU32" s="113" t="e">
        <f t="shared" si="1"/>
        <v>#REF!</v>
      </c>
      <c r="AV32" s="113" t="e">
        <f t="shared" si="1"/>
        <v>#REF!</v>
      </c>
      <c r="AW32" s="113" t="e">
        <f t="shared" si="1"/>
        <v>#REF!</v>
      </c>
      <c r="AX32" s="113" t="e">
        <f t="shared" si="1"/>
        <v>#REF!</v>
      </c>
      <c r="AY32" s="113" t="e">
        <f t="shared" si="1"/>
        <v>#REF!</v>
      </c>
      <c r="AZ32" s="113" t="e">
        <f t="shared" si="1"/>
        <v>#REF!</v>
      </c>
    </row>
    <row r="33" spans="1:52" x14ac:dyDescent="0.2">
      <c r="A33" s="86" t="s">
        <v>134</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row>
    <row r="34" spans="1:52" x14ac:dyDescent="0.2">
      <c r="A34" s="88">
        <v>1</v>
      </c>
      <c r="B34" s="113" t="e">
        <f t="shared" si="2"/>
        <v>#REF!</v>
      </c>
      <c r="C34" s="113" t="e">
        <f t="shared" si="1"/>
        <v>#REF!</v>
      </c>
      <c r="D34" s="113" t="e">
        <f t="shared" si="1"/>
        <v>#REF!</v>
      </c>
      <c r="E34" s="113" t="e">
        <f t="shared" si="1"/>
        <v>#REF!</v>
      </c>
      <c r="F34" s="113" t="e">
        <f t="shared" si="1"/>
        <v>#REF!</v>
      </c>
      <c r="G34" s="113" t="e">
        <f t="shared" si="1"/>
        <v>#REF!</v>
      </c>
      <c r="H34" s="113" t="e">
        <f t="shared" si="1"/>
        <v>#REF!</v>
      </c>
      <c r="I34" s="113" t="e">
        <f t="shared" si="1"/>
        <v>#REF!</v>
      </c>
      <c r="J34" s="113" t="e">
        <f t="shared" si="1"/>
        <v>#REF!</v>
      </c>
      <c r="K34" s="113" t="e">
        <f t="shared" si="1"/>
        <v>#REF!</v>
      </c>
      <c r="L34" s="113" t="e">
        <f t="shared" si="1"/>
        <v>#REF!</v>
      </c>
      <c r="M34" s="113" t="e">
        <f t="shared" si="1"/>
        <v>#REF!</v>
      </c>
      <c r="N34" s="113" t="e">
        <f t="shared" si="1"/>
        <v>#REF!</v>
      </c>
      <c r="O34" s="113" t="e">
        <f t="shared" si="1"/>
        <v>#REF!</v>
      </c>
      <c r="P34" s="113" t="e">
        <f t="shared" si="1"/>
        <v>#REF!</v>
      </c>
      <c r="Q34" s="113" t="e">
        <f t="shared" si="1"/>
        <v>#REF!</v>
      </c>
      <c r="R34" s="113" t="e">
        <f t="shared" si="1"/>
        <v>#REF!</v>
      </c>
      <c r="S34" s="113" t="e">
        <f t="shared" si="1"/>
        <v>#REF!</v>
      </c>
      <c r="T34" s="113" t="e">
        <f t="shared" si="1"/>
        <v>#REF!</v>
      </c>
      <c r="U34" s="113" t="e">
        <f t="shared" si="1"/>
        <v>#REF!</v>
      </c>
      <c r="V34" s="113" t="e">
        <f t="shared" si="1"/>
        <v>#REF!</v>
      </c>
      <c r="W34" s="113" t="e">
        <f t="shared" si="1"/>
        <v>#REF!</v>
      </c>
      <c r="X34" s="113" t="e">
        <f t="shared" si="1"/>
        <v>#REF!</v>
      </c>
      <c r="Y34" s="113" t="e">
        <f t="shared" si="1"/>
        <v>#REF!</v>
      </c>
      <c r="Z34" s="113" t="e">
        <f t="shared" si="1"/>
        <v>#REF!</v>
      </c>
      <c r="AA34" s="113" t="e">
        <f t="shared" si="1"/>
        <v>#REF!</v>
      </c>
      <c r="AB34" s="113" t="e">
        <f t="shared" si="1"/>
        <v>#REF!</v>
      </c>
      <c r="AC34" s="113" t="e">
        <f t="shared" si="1"/>
        <v>#REF!</v>
      </c>
      <c r="AD34" s="113" t="e">
        <f t="shared" si="1"/>
        <v>#REF!</v>
      </c>
      <c r="AE34" s="113" t="e">
        <f t="shared" si="1"/>
        <v>#REF!</v>
      </c>
      <c r="AF34" s="113" t="e">
        <f t="shared" si="1"/>
        <v>#REF!</v>
      </c>
      <c r="AG34" s="113" t="e">
        <f t="shared" si="1"/>
        <v>#REF!</v>
      </c>
      <c r="AH34" s="113" t="e">
        <f t="shared" si="1"/>
        <v>#REF!</v>
      </c>
      <c r="AI34" s="113" t="e">
        <f t="shared" si="1"/>
        <v>#REF!</v>
      </c>
      <c r="AJ34" s="113" t="e">
        <f t="shared" si="1"/>
        <v>#REF!</v>
      </c>
      <c r="AK34" s="113" t="e">
        <f t="shared" si="1"/>
        <v>#REF!</v>
      </c>
      <c r="AL34" s="113" t="e">
        <f t="shared" si="1"/>
        <v>#REF!</v>
      </c>
      <c r="AM34" s="113" t="e">
        <f t="shared" si="1"/>
        <v>#REF!</v>
      </c>
      <c r="AN34" s="113" t="e">
        <f t="shared" si="1"/>
        <v>#REF!</v>
      </c>
      <c r="AO34" s="113" t="e">
        <f t="shared" si="1"/>
        <v>#REF!</v>
      </c>
      <c r="AP34" s="113" t="e">
        <f t="shared" si="1"/>
        <v>#REF!</v>
      </c>
      <c r="AQ34" s="113" t="e">
        <f t="shared" si="1"/>
        <v>#REF!</v>
      </c>
      <c r="AR34" s="113" t="e">
        <f t="shared" si="1"/>
        <v>#REF!</v>
      </c>
      <c r="AS34" s="113" t="e">
        <f t="shared" si="1"/>
        <v>#REF!</v>
      </c>
      <c r="AT34" s="113" t="e">
        <f t="shared" si="1"/>
        <v>#REF!</v>
      </c>
      <c r="AU34" s="113" t="e">
        <f t="shared" si="1"/>
        <v>#REF!</v>
      </c>
      <c r="AV34" s="113" t="e">
        <f t="shared" si="1"/>
        <v>#REF!</v>
      </c>
      <c r="AW34" s="113" t="e">
        <f t="shared" si="1"/>
        <v>#REF!</v>
      </c>
      <c r="AX34" s="113" t="e">
        <f t="shared" si="1"/>
        <v>#REF!</v>
      </c>
      <c r="AY34" s="113" t="e">
        <f t="shared" si="1"/>
        <v>#REF!</v>
      </c>
      <c r="AZ34" s="113" t="e">
        <f t="shared" si="1"/>
        <v>#REF!</v>
      </c>
    </row>
    <row r="35" spans="1:52" x14ac:dyDescent="0.2">
      <c r="A35" s="88">
        <v>2</v>
      </c>
      <c r="B35" s="113" t="e">
        <f t="shared" si="2"/>
        <v>#REF!</v>
      </c>
      <c r="C35" s="113" t="e">
        <f t="shared" si="1"/>
        <v>#REF!</v>
      </c>
      <c r="D35" s="113" t="e">
        <f t="shared" si="1"/>
        <v>#REF!</v>
      </c>
      <c r="E35" s="113" t="e">
        <f t="shared" si="1"/>
        <v>#REF!</v>
      </c>
      <c r="F35" s="113" t="e">
        <f t="shared" si="1"/>
        <v>#REF!</v>
      </c>
      <c r="G35" s="113" t="e">
        <f t="shared" si="1"/>
        <v>#REF!</v>
      </c>
      <c r="H35" s="113" t="e">
        <f t="shared" si="1"/>
        <v>#REF!</v>
      </c>
      <c r="I35" s="113" t="e">
        <f t="shared" si="1"/>
        <v>#REF!</v>
      </c>
      <c r="J35" s="113" t="e">
        <f t="shared" si="1"/>
        <v>#REF!</v>
      </c>
      <c r="K35" s="113" t="e">
        <f t="shared" si="1"/>
        <v>#REF!</v>
      </c>
      <c r="L35" s="113" t="e">
        <f t="shared" si="1"/>
        <v>#REF!</v>
      </c>
      <c r="M35" s="113" t="e">
        <f t="shared" si="1"/>
        <v>#REF!</v>
      </c>
      <c r="N35" s="113" t="e">
        <f t="shared" si="1"/>
        <v>#REF!</v>
      </c>
      <c r="O35" s="113" t="e">
        <f t="shared" si="1"/>
        <v>#REF!</v>
      </c>
      <c r="P35" s="113" t="e">
        <f t="shared" si="1"/>
        <v>#REF!</v>
      </c>
      <c r="Q35" s="113" t="e">
        <f t="shared" si="1"/>
        <v>#REF!</v>
      </c>
      <c r="R35" s="113" t="e">
        <f t="shared" si="1"/>
        <v>#REF!</v>
      </c>
      <c r="S35" s="113" t="e">
        <f t="shared" si="1"/>
        <v>#REF!</v>
      </c>
      <c r="T35" s="113" t="e">
        <f t="shared" si="1"/>
        <v>#REF!</v>
      </c>
      <c r="U35" s="113" t="e">
        <f t="shared" si="1"/>
        <v>#REF!</v>
      </c>
      <c r="V35" s="113" t="e">
        <f t="shared" si="1"/>
        <v>#REF!</v>
      </c>
      <c r="W35" s="113" t="e">
        <f t="shared" ref="C35:AZ42" si="3">ROUND(W14*0.87,)+25</f>
        <v>#REF!</v>
      </c>
      <c r="X35" s="113" t="e">
        <f t="shared" si="3"/>
        <v>#REF!</v>
      </c>
      <c r="Y35" s="113" t="e">
        <f t="shared" si="3"/>
        <v>#REF!</v>
      </c>
      <c r="Z35" s="113" t="e">
        <f t="shared" si="3"/>
        <v>#REF!</v>
      </c>
      <c r="AA35" s="113" t="e">
        <f t="shared" si="3"/>
        <v>#REF!</v>
      </c>
      <c r="AB35" s="113" t="e">
        <f t="shared" si="3"/>
        <v>#REF!</v>
      </c>
      <c r="AC35" s="113" t="e">
        <f t="shared" si="3"/>
        <v>#REF!</v>
      </c>
      <c r="AD35" s="113" t="e">
        <f t="shared" si="3"/>
        <v>#REF!</v>
      </c>
      <c r="AE35" s="113" t="e">
        <f t="shared" si="3"/>
        <v>#REF!</v>
      </c>
      <c r="AF35" s="113" t="e">
        <f t="shared" si="3"/>
        <v>#REF!</v>
      </c>
      <c r="AG35" s="113" t="e">
        <f t="shared" si="3"/>
        <v>#REF!</v>
      </c>
      <c r="AH35" s="113" t="e">
        <f t="shared" si="3"/>
        <v>#REF!</v>
      </c>
      <c r="AI35" s="113" t="e">
        <f t="shared" si="3"/>
        <v>#REF!</v>
      </c>
      <c r="AJ35" s="113" t="e">
        <f t="shared" si="3"/>
        <v>#REF!</v>
      </c>
      <c r="AK35" s="113" t="e">
        <f t="shared" si="3"/>
        <v>#REF!</v>
      </c>
      <c r="AL35" s="113" t="e">
        <f t="shared" si="3"/>
        <v>#REF!</v>
      </c>
      <c r="AM35" s="113" t="e">
        <f t="shared" si="3"/>
        <v>#REF!</v>
      </c>
      <c r="AN35" s="113" t="e">
        <f t="shared" si="3"/>
        <v>#REF!</v>
      </c>
      <c r="AO35" s="113" t="e">
        <f t="shared" si="3"/>
        <v>#REF!</v>
      </c>
      <c r="AP35" s="113" t="e">
        <f t="shared" si="3"/>
        <v>#REF!</v>
      </c>
      <c r="AQ35" s="113" t="e">
        <f t="shared" si="3"/>
        <v>#REF!</v>
      </c>
      <c r="AR35" s="113" t="e">
        <f t="shared" si="3"/>
        <v>#REF!</v>
      </c>
      <c r="AS35" s="113" t="e">
        <f t="shared" si="3"/>
        <v>#REF!</v>
      </c>
      <c r="AT35" s="113" t="e">
        <f t="shared" si="3"/>
        <v>#REF!</v>
      </c>
      <c r="AU35" s="113" t="e">
        <f t="shared" si="3"/>
        <v>#REF!</v>
      </c>
      <c r="AV35" s="113" t="e">
        <f t="shared" si="3"/>
        <v>#REF!</v>
      </c>
      <c r="AW35" s="113" t="e">
        <f t="shared" si="3"/>
        <v>#REF!</v>
      </c>
      <c r="AX35" s="113" t="e">
        <f t="shared" si="3"/>
        <v>#REF!</v>
      </c>
      <c r="AY35" s="113" t="e">
        <f t="shared" si="3"/>
        <v>#REF!</v>
      </c>
      <c r="AZ35" s="113" t="e">
        <f t="shared" si="3"/>
        <v>#REF!</v>
      </c>
    </row>
    <row r="36" spans="1:52" x14ac:dyDescent="0.2">
      <c r="A36" s="86" t="s">
        <v>136</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row>
    <row r="37" spans="1:52" x14ac:dyDescent="0.2">
      <c r="A37" s="88">
        <v>1</v>
      </c>
      <c r="B37" s="113" t="e">
        <f t="shared" si="2"/>
        <v>#REF!</v>
      </c>
      <c r="C37" s="113" t="e">
        <f t="shared" si="3"/>
        <v>#REF!</v>
      </c>
      <c r="D37" s="113" t="e">
        <f t="shared" si="3"/>
        <v>#REF!</v>
      </c>
      <c r="E37" s="113" t="e">
        <f t="shared" si="3"/>
        <v>#REF!</v>
      </c>
      <c r="F37" s="113" t="e">
        <f t="shared" si="3"/>
        <v>#REF!</v>
      </c>
      <c r="G37" s="113" t="e">
        <f t="shared" si="3"/>
        <v>#REF!</v>
      </c>
      <c r="H37" s="113" t="e">
        <f t="shared" si="3"/>
        <v>#REF!</v>
      </c>
      <c r="I37" s="113" t="e">
        <f t="shared" si="3"/>
        <v>#REF!</v>
      </c>
      <c r="J37" s="113" t="e">
        <f t="shared" si="3"/>
        <v>#REF!</v>
      </c>
      <c r="K37" s="113" t="e">
        <f t="shared" si="3"/>
        <v>#REF!</v>
      </c>
      <c r="L37" s="113" t="e">
        <f t="shared" si="3"/>
        <v>#REF!</v>
      </c>
      <c r="M37" s="113" t="e">
        <f t="shared" si="3"/>
        <v>#REF!</v>
      </c>
      <c r="N37" s="113" t="e">
        <f t="shared" si="3"/>
        <v>#REF!</v>
      </c>
      <c r="O37" s="113" t="e">
        <f t="shared" si="3"/>
        <v>#REF!</v>
      </c>
      <c r="P37" s="113" t="e">
        <f t="shared" si="3"/>
        <v>#REF!</v>
      </c>
      <c r="Q37" s="113" t="e">
        <f t="shared" si="3"/>
        <v>#REF!</v>
      </c>
      <c r="R37" s="113" t="e">
        <f t="shared" si="3"/>
        <v>#REF!</v>
      </c>
      <c r="S37" s="113" t="e">
        <f t="shared" si="3"/>
        <v>#REF!</v>
      </c>
      <c r="T37" s="113" t="e">
        <f t="shared" si="3"/>
        <v>#REF!</v>
      </c>
      <c r="U37" s="113" t="e">
        <f t="shared" si="3"/>
        <v>#REF!</v>
      </c>
      <c r="V37" s="113" t="e">
        <f t="shared" si="3"/>
        <v>#REF!</v>
      </c>
      <c r="W37" s="113" t="e">
        <f t="shared" si="3"/>
        <v>#REF!</v>
      </c>
      <c r="X37" s="113" t="e">
        <f t="shared" si="3"/>
        <v>#REF!</v>
      </c>
      <c r="Y37" s="113" t="e">
        <f t="shared" si="3"/>
        <v>#REF!</v>
      </c>
      <c r="Z37" s="113" t="e">
        <f t="shared" si="3"/>
        <v>#REF!</v>
      </c>
      <c r="AA37" s="113" t="e">
        <f t="shared" si="3"/>
        <v>#REF!</v>
      </c>
      <c r="AB37" s="113" t="e">
        <f t="shared" si="3"/>
        <v>#REF!</v>
      </c>
      <c r="AC37" s="113" t="e">
        <f t="shared" si="3"/>
        <v>#REF!</v>
      </c>
      <c r="AD37" s="113" t="e">
        <f t="shared" si="3"/>
        <v>#REF!</v>
      </c>
      <c r="AE37" s="113" t="e">
        <f t="shared" si="3"/>
        <v>#REF!</v>
      </c>
      <c r="AF37" s="113" t="e">
        <f t="shared" si="3"/>
        <v>#REF!</v>
      </c>
      <c r="AG37" s="113" t="e">
        <f t="shared" si="3"/>
        <v>#REF!</v>
      </c>
      <c r="AH37" s="113" t="e">
        <f t="shared" si="3"/>
        <v>#REF!</v>
      </c>
      <c r="AI37" s="113" t="e">
        <f t="shared" si="3"/>
        <v>#REF!</v>
      </c>
      <c r="AJ37" s="113" t="e">
        <f t="shared" si="3"/>
        <v>#REF!</v>
      </c>
      <c r="AK37" s="113" t="e">
        <f t="shared" si="3"/>
        <v>#REF!</v>
      </c>
      <c r="AL37" s="113" t="e">
        <f t="shared" si="3"/>
        <v>#REF!</v>
      </c>
      <c r="AM37" s="113" t="e">
        <f t="shared" si="3"/>
        <v>#REF!</v>
      </c>
      <c r="AN37" s="113" t="e">
        <f t="shared" si="3"/>
        <v>#REF!</v>
      </c>
      <c r="AO37" s="113" t="e">
        <f t="shared" si="3"/>
        <v>#REF!</v>
      </c>
      <c r="AP37" s="113" t="e">
        <f t="shared" si="3"/>
        <v>#REF!</v>
      </c>
      <c r="AQ37" s="113" t="e">
        <f t="shared" si="3"/>
        <v>#REF!</v>
      </c>
      <c r="AR37" s="113" t="e">
        <f t="shared" si="3"/>
        <v>#REF!</v>
      </c>
      <c r="AS37" s="113" t="e">
        <f t="shared" si="3"/>
        <v>#REF!</v>
      </c>
      <c r="AT37" s="113" t="e">
        <f t="shared" si="3"/>
        <v>#REF!</v>
      </c>
      <c r="AU37" s="113" t="e">
        <f t="shared" si="3"/>
        <v>#REF!</v>
      </c>
      <c r="AV37" s="113" t="e">
        <f t="shared" si="3"/>
        <v>#REF!</v>
      </c>
      <c r="AW37" s="113" t="e">
        <f t="shared" si="3"/>
        <v>#REF!</v>
      </c>
      <c r="AX37" s="113" t="e">
        <f t="shared" si="3"/>
        <v>#REF!</v>
      </c>
      <c r="AY37" s="113" t="e">
        <f t="shared" si="3"/>
        <v>#REF!</v>
      </c>
      <c r="AZ37" s="113" t="e">
        <f t="shared" si="3"/>
        <v>#REF!</v>
      </c>
    </row>
    <row r="38" spans="1:52" x14ac:dyDescent="0.2">
      <c r="A38" s="88">
        <v>2</v>
      </c>
      <c r="B38" s="113" t="e">
        <f t="shared" si="2"/>
        <v>#REF!</v>
      </c>
      <c r="C38" s="113" t="e">
        <f t="shared" si="3"/>
        <v>#REF!</v>
      </c>
      <c r="D38" s="113" t="e">
        <f t="shared" si="3"/>
        <v>#REF!</v>
      </c>
      <c r="E38" s="113" t="e">
        <f t="shared" si="3"/>
        <v>#REF!</v>
      </c>
      <c r="F38" s="113" t="e">
        <f t="shared" si="3"/>
        <v>#REF!</v>
      </c>
      <c r="G38" s="113" t="e">
        <f t="shared" si="3"/>
        <v>#REF!</v>
      </c>
      <c r="H38" s="113" t="e">
        <f t="shared" si="3"/>
        <v>#REF!</v>
      </c>
      <c r="I38" s="113" t="e">
        <f t="shared" si="3"/>
        <v>#REF!</v>
      </c>
      <c r="J38" s="113" t="e">
        <f t="shared" si="3"/>
        <v>#REF!</v>
      </c>
      <c r="K38" s="113" t="e">
        <f t="shared" si="3"/>
        <v>#REF!</v>
      </c>
      <c r="L38" s="113" t="e">
        <f t="shared" si="3"/>
        <v>#REF!</v>
      </c>
      <c r="M38" s="113" t="e">
        <f t="shared" si="3"/>
        <v>#REF!</v>
      </c>
      <c r="N38" s="113" t="e">
        <f t="shared" si="3"/>
        <v>#REF!</v>
      </c>
      <c r="O38" s="113" t="e">
        <f t="shared" si="3"/>
        <v>#REF!</v>
      </c>
      <c r="P38" s="113" t="e">
        <f t="shared" si="3"/>
        <v>#REF!</v>
      </c>
      <c r="Q38" s="113" t="e">
        <f t="shared" si="3"/>
        <v>#REF!</v>
      </c>
      <c r="R38" s="113" t="e">
        <f t="shared" si="3"/>
        <v>#REF!</v>
      </c>
      <c r="S38" s="113" t="e">
        <f t="shared" si="3"/>
        <v>#REF!</v>
      </c>
      <c r="T38" s="113" t="e">
        <f t="shared" si="3"/>
        <v>#REF!</v>
      </c>
      <c r="U38" s="113" t="e">
        <f t="shared" si="3"/>
        <v>#REF!</v>
      </c>
      <c r="V38" s="113" t="e">
        <f t="shared" si="3"/>
        <v>#REF!</v>
      </c>
      <c r="W38" s="113" t="e">
        <f t="shared" si="3"/>
        <v>#REF!</v>
      </c>
      <c r="X38" s="113" t="e">
        <f t="shared" si="3"/>
        <v>#REF!</v>
      </c>
      <c r="Y38" s="113" t="e">
        <f t="shared" si="3"/>
        <v>#REF!</v>
      </c>
      <c r="Z38" s="113" t="e">
        <f t="shared" si="3"/>
        <v>#REF!</v>
      </c>
      <c r="AA38" s="113" t="e">
        <f t="shared" si="3"/>
        <v>#REF!</v>
      </c>
      <c r="AB38" s="113" t="e">
        <f t="shared" si="3"/>
        <v>#REF!</v>
      </c>
      <c r="AC38" s="113" t="e">
        <f t="shared" si="3"/>
        <v>#REF!</v>
      </c>
      <c r="AD38" s="113" t="e">
        <f t="shared" si="3"/>
        <v>#REF!</v>
      </c>
      <c r="AE38" s="113" t="e">
        <f t="shared" si="3"/>
        <v>#REF!</v>
      </c>
      <c r="AF38" s="113" t="e">
        <f t="shared" si="3"/>
        <v>#REF!</v>
      </c>
      <c r="AG38" s="113" t="e">
        <f t="shared" si="3"/>
        <v>#REF!</v>
      </c>
      <c r="AH38" s="113" t="e">
        <f t="shared" si="3"/>
        <v>#REF!</v>
      </c>
      <c r="AI38" s="113" t="e">
        <f t="shared" si="3"/>
        <v>#REF!</v>
      </c>
      <c r="AJ38" s="113" t="e">
        <f t="shared" si="3"/>
        <v>#REF!</v>
      </c>
      <c r="AK38" s="113" t="e">
        <f t="shared" si="3"/>
        <v>#REF!</v>
      </c>
      <c r="AL38" s="113" t="e">
        <f t="shared" si="3"/>
        <v>#REF!</v>
      </c>
      <c r="AM38" s="113" t="e">
        <f t="shared" si="3"/>
        <v>#REF!</v>
      </c>
      <c r="AN38" s="113" t="e">
        <f t="shared" si="3"/>
        <v>#REF!</v>
      </c>
      <c r="AO38" s="113" t="e">
        <f t="shared" si="3"/>
        <v>#REF!</v>
      </c>
      <c r="AP38" s="113" t="e">
        <f t="shared" si="3"/>
        <v>#REF!</v>
      </c>
      <c r="AQ38" s="113" t="e">
        <f t="shared" si="3"/>
        <v>#REF!</v>
      </c>
      <c r="AR38" s="113" t="e">
        <f t="shared" si="3"/>
        <v>#REF!</v>
      </c>
      <c r="AS38" s="113" t="e">
        <f t="shared" si="3"/>
        <v>#REF!</v>
      </c>
      <c r="AT38" s="113" t="e">
        <f t="shared" si="3"/>
        <v>#REF!</v>
      </c>
      <c r="AU38" s="113" t="e">
        <f t="shared" si="3"/>
        <v>#REF!</v>
      </c>
      <c r="AV38" s="113" t="e">
        <f t="shared" si="3"/>
        <v>#REF!</v>
      </c>
      <c r="AW38" s="113" t="e">
        <f t="shared" si="3"/>
        <v>#REF!</v>
      </c>
      <c r="AX38" s="113" t="e">
        <f t="shared" si="3"/>
        <v>#REF!</v>
      </c>
      <c r="AY38" s="113" t="e">
        <f t="shared" si="3"/>
        <v>#REF!</v>
      </c>
      <c r="AZ38" s="113" t="e">
        <f t="shared" si="3"/>
        <v>#REF!</v>
      </c>
    </row>
    <row r="39" spans="1:52" x14ac:dyDescent="0.2">
      <c r="A39" s="86" t="s">
        <v>138</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row>
    <row r="40" spans="1:52" x14ac:dyDescent="0.2">
      <c r="A40" s="87" t="s">
        <v>78</v>
      </c>
      <c r="B40" s="113" t="e">
        <f t="shared" si="2"/>
        <v>#REF!</v>
      </c>
      <c r="C40" s="113" t="e">
        <f t="shared" si="3"/>
        <v>#REF!</v>
      </c>
      <c r="D40" s="113" t="e">
        <f t="shared" si="3"/>
        <v>#REF!</v>
      </c>
      <c r="E40" s="113" t="e">
        <f t="shared" si="3"/>
        <v>#REF!</v>
      </c>
      <c r="F40" s="113" t="e">
        <f t="shared" si="3"/>
        <v>#REF!</v>
      </c>
      <c r="G40" s="113" t="e">
        <f t="shared" si="3"/>
        <v>#REF!</v>
      </c>
      <c r="H40" s="113" t="e">
        <f t="shared" si="3"/>
        <v>#REF!</v>
      </c>
      <c r="I40" s="113" t="e">
        <f t="shared" si="3"/>
        <v>#REF!</v>
      </c>
      <c r="J40" s="113" t="e">
        <f t="shared" si="3"/>
        <v>#REF!</v>
      </c>
      <c r="K40" s="113" t="e">
        <f t="shared" si="3"/>
        <v>#REF!</v>
      </c>
      <c r="L40" s="113" t="e">
        <f t="shared" si="3"/>
        <v>#REF!</v>
      </c>
      <c r="M40" s="113" t="e">
        <f t="shared" si="3"/>
        <v>#REF!</v>
      </c>
      <c r="N40" s="113" t="e">
        <f t="shared" si="3"/>
        <v>#REF!</v>
      </c>
      <c r="O40" s="113" t="e">
        <f t="shared" si="3"/>
        <v>#REF!</v>
      </c>
      <c r="P40" s="113" t="e">
        <f t="shared" si="3"/>
        <v>#REF!</v>
      </c>
      <c r="Q40" s="113" t="e">
        <f t="shared" si="3"/>
        <v>#REF!</v>
      </c>
      <c r="R40" s="113" t="e">
        <f t="shared" si="3"/>
        <v>#REF!</v>
      </c>
      <c r="S40" s="113" t="e">
        <f t="shared" si="3"/>
        <v>#REF!</v>
      </c>
      <c r="T40" s="113" t="e">
        <f t="shared" si="3"/>
        <v>#REF!</v>
      </c>
      <c r="U40" s="113" t="e">
        <f t="shared" si="3"/>
        <v>#REF!</v>
      </c>
      <c r="V40" s="113" t="e">
        <f t="shared" si="3"/>
        <v>#REF!</v>
      </c>
      <c r="W40" s="113" t="e">
        <f t="shared" si="3"/>
        <v>#REF!</v>
      </c>
      <c r="X40" s="113" t="e">
        <f t="shared" si="3"/>
        <v>#REF!</v>
      </c>
      <c r="Y40" s="113" t="e">
        <f t="shared" si="3"/>
        <v>#REF!</v>
      </c>
      <c r="Z40" s="113" t="e">
        <f t="shared" si="3"/>
        <v>#REF!</v>
      </c>
      <c r="AA40" s="113" t="e">
        <f t="shared" si="3"/>
        <v>#REF!</v>
      </c>
      <c r="AB40" s="113" t="e">
        <f t="shared" si="3"/>
        <v>#REF!</v>
      </c>
      <c r="AC40" s="113" t="e">
        <f t="shared" si="3"/>
        <v>#REF!</v>
      </c>
      <c r="AD40" s="113" t="e">
        <f t="shared" si="3"/>
        <v>#REF!</v>
      </c>
      <c r="AE40" s="113" t="e">
        <f t="shared" si="3"/>
        <v>#REF!</v>
      </c>
      <c r="AF40" s="113" t="e">
        <f t="shared" si="3"/>
        <v>#REF!</v>
      </c>
      <c r="AG40" s="113" t="e">
        <f t="shared" si="3"/>
        <v>#REF!</v>
      </c>
      <c r="AH40" s="113" t="e">
        <f t="shared" si="3"/>
        <v>#REF!</v>
      </c>
      <c r="AI40" s="113" t="e">
        <f t="shared" si="3"/>
        <v>#REF!</v>
      </c>
      <c r="AJ40" s="113" t="e">
        <f t="shared" si="3"/>
        <v>#REF!</v>
      </c>
      <c r="AK40" s="113" t="e">
        <f t="shared" si="3"/>
        <v>#REF!</v>
      </c>
      <c r="AL40" s="113" t="e">
        <f t="shared" si="3"/>
        <v>#REF!</v>
      </c>
      <c r="AM40" s="113" t="e">
        <f t="shared" si="3"/>
        <v>#REF!</v>
      </c>
      <c r="AN40" s="113" t="e">
        <f t="shared" si="3"/>
        <v>#REF!</v>
      </c>
      <c r="AO40" s="113" t="e">
        <f t="shared" si="3"/>
        <v>#REF!</v>
      </c>
      <c r="AP40" s="113" t="e">
        <f t="shared" si="3"/>
        <v>#REF!</v>
      </c>
      <c r="AQ40" s="113" t="e">
        <f t="shared" si="3"/>
        <v>#REF!</v>
      </c>
      <c r="AR40" s="113" t="e">
        <f t="shared" si="3"/>
        <v>#REF!</v>
      </c>
      <c r="AS40" s="113" t="e">
        <f t="shared" si="3"/>
        <v>#REF!</v>
      </c>
      <c r="AT40" s="113" t="e">
        <f t="shared" si="3"/>
        <v>#REF!</v>
      </c>
      <c r="AU40" s="113" t="e">
        <f t="shared" si="3"/>
        <v>#REF!</v>
      </c>
      <c r="AV40" s="113" t="e">
        <f t="shared" si="3"/>
        <v>#REF!</v>
      </c>
      <c r="AW40" s="113" t="e">
        <f t="shared" si="3"/>
        <v>#REF!</v>
      </c>
      <c r="AX40" s="113" t="e">
        <f t="shared" si="3"/>
        <v>#REF!</v>
      </c>
      <c r="AY40" s="113" t="e">
        <f t="shared" si="3"/>
        <v>#REF!</v>
      </c>
      <c r="AZ40" s="113" t="e">
        <f t="shared" si="3"/>
        <v>#REF!</v>
      </c>
    </row>
    <row r="41" spans="1:52" x14ac:dyDescent="0.2">
      <c r="A41" s="86" t="s">
        <v>137</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row>
    <row r="42" spans="1:52" x14ac:dyDescent="0.2">
      <c r="A42" s="87" t="s">
        <v>67</v>
      </c>
      <c r="B42" s="113" t="e">
        <f t="shared" si="2"/>
        <v>#REF!</v>
      </c>
      <c r="C42" s="113" t="e">
        <f t="shared" si="3"/>
        <v>#REF!</v>
      </c>
      <c r="D42" s="113" t="e">
        <f t="shared" si="3"/>
        <v>#REF!</v>
      </c>
      <c r="E42" s="113" t="e">
        <f t="shared" si="3"/>
        <v>#REF!</v>
      </c>
      <c r="F42" s="113" t="e">
        <f t="shared" si="3"/>
        <v>#REF!</v>
      </c>
      <c r="G42" s="113" t="e">
        <f t="shared" si="3"/>
        <v>#REF!</v>
      </c>
      <c r="H42" s="113" t="e">
        <f t="shared" si="3"/>
        <v>#REF!</v>
      </c>
      <c r="I42" s="113" t="e">
        <f t="shared" si="3"/>
        <v>#REF!</v>
      </c>
      <c r="J42" s="113" t="e">
        <f t="shared" si="3"/>
        <v>#REF!</v>
      </c>
      <c r="K42" s="113" t="e">
        <f t="shared" si="3"/>
        <v>#REF!</v>
      </c>
      <c r="L42" s="113" t="e">
        <f t="shared" si="3"/>
        <v>#REF!</v>
      </c>
      <c r="M42" s="113" t="e">
        <f t="shared" si="3"/>
        <v>#REF!</v>
      </c>
      <c r="N42" s="113" t="e">
        <f t="shared" si="3"/>
        <v>#REF!</v>
      </c>
      <c r="O42" s="113" t="e">
        <f t="shared" si="3"/>
        <v>#REF!</v>
      </c>
      <c r="P42" s="113" t="e">
        <f t="shared" si="3"/>
        <v>#REF!</v>
      </c>
      <c r="Q42" s="113" t="e">
        <f t="shared" si="3"/>
        <v>#REF!</v>
      </c>
      <c r="R42" s="113" t="e">
        <f t="shared" si="3"/>
        <v>#REF!</v>
      </c>
      <c r="S42" s="113" t="e">
        <f t="shared" si="3"/>
        <v>#REF!</v>
      </c>
      <c r="T42" s="113" t="e">
        <f t="shared" si="3"/>
        <v>#REF!</v>
      </c>
      <c r="U42" s="113" t="e">
        <f t="shared" si="3"/>
        <v>#REF!</v>
      </c>
      <c r="V42" s="113" t="e">
        <f t="shared" si="3"/>
        <v>#REF!</v>
      </c>
      <c r="W42" s="113" t="e">
        <f t="shared" si="3"/>
        <v>#REF!</v>
      </c>
      <c r="X42" s="113" t="e">
        <f t="shared" si="3"/>
        <v>#REF!</v>
      </c>
      <c r="Y42" s="113" t="e">
        <f t="shared" si="3"/>
        <v>#REF!</v>
      </c>
      <c r="Z42" s="113" t="e">
        <f t="shared" si="3"/>
        <v>#REF!</v>
      </c>
      <c r="AA42" s="113" t="e">
        <f t="shared" si="3"/>
        <v>#REF!</v>
      </c>
      <c r="AB42" s="113" t="e">
        <f t="shared" si="3"/>
        <v>#REF!</v>
      </c>
      <c r="AC42" s="113" t="e">
        <f t="shared" si="3"/>
        <v>#REF!</v>
      </c>
      <c r="AD42" s="113" t="e">
        <f t="shared" si="3"/>
        <v>#REF!</v>
      </c>
      <c r="AE42" s="113" t="e">
        <f t="shared" si="3"/>
        <v>#REF!</v>
      </c>
      <c r="AF42" s="113" t="e">
        <f t="shared" si="3"/>
        <v>#REF!</v>
      </c>
      <c r="AG42" s="113" t="e">
        <f t="shared" si="3"/>
        <v>#REF!</v>
      </c>
      <c r="AH42" s="113" t="e">
        <f t="shared" si="3"/>
        <v>#REF!</v>
      </c>
      <c r="AI42" s="113" t="e">
        <f t="shared" si="3"/>
        <v>#REF!</v>
      </c>
      <c r="AJ42" s="113" t="e">
        <f t="shared" si="3"/>
        <v>#REF!</v>
      </c>
      <c r="AK42" s="113" t="e">
        <f t="shared" si="3"/>
        <v>#REF!</v>
      </c>
      <c r="AL42" s="113" t="e">
        <f t="shared" si="3"/>
        <v>#REF!</v>
      </c>
      <c r="AM42" s="113" t="e">
        <f t="shared" si="3"/>
        <v>#REF!</v>
      </c>
      <c r="AN42" s="113" t="e">
        <f t="shared" si="3"/>
        <v>#REF!</v>
      </c>
      <c r="AO42" s="113" t="e">
        <f t="shared" si="3"/>
        <v>#REF!</v>
      </c>
      <c r="AP42" s="113" t="e">
        <f t="shared" si="3"/>
        <v>#REF!</v>
      </c>
      <c r="AQ42" s="113" t="e">
        <f t="shared" si="3"/>
        <v>#REF!</v>
      </c>
      <c r="AR42" s="113" t="e">
        <f t="shared" si="3"/>
        <v>#REF!</v>
      </c>
      <c r="AS42" s="113" t="e">
        <f t="shared" si="3"/>
        <v>#REF!</v>
      </c>
      <c r="AT42" s="113" t="e">
        <f t="shared" si="3"/>
        <v>#REF!</v>
      </c>
      <c r="AU42" s="113" t="e">
        <f t="shared" si="3"/>
        <v>#REF!</v>
      </c>
      <c r="AV42" s="113" t="e">
        <f t="shared" si="3"/>
        <v>#REF!</v>
      </c>
      <c r="AW42" s="113" t="e">
        <f t="shared" si="3"/>
        <v>#REF!</v>
      </c>
      <c r="AX42" s="113" t="e">
        <f t="shared" si="3"/>
        <v>#REF!</v>
      </c>
      <c r="AY42" s="113" t="e">
        <f t="shared" si="3"/>
        <v>#REF!</v>
      </c>
      <c r="AZ42" s="113" t="e">
        <f t="shared" si="3"/>
        <v>#REF!</v>
      </c>
    </row>
    <row r="43" spans="1:52" x14ac:dyDescent="0.2">
      <c r="A43" s="147"/>
      <c r="B43" s="114"/>
      <c r="C43" s="114"/>
      <c r="D43" s="114"/>
      <c r="E43" s="114"/>
      <c r="F43" s="114"/>
      <c r="G43" s="114"/>
      <c r="H43" s="114"/>
      <c r="I43" s="114"/>
      <c r="J43" s="114"/>
      <c r="K43" s="114"/>
      <c r="L43" s="114"/>
      <c r="M43" s="114"/>
      <c r="N43" s="114"/>
      <c r="O43" s="114"/>
      <c r="P43" s="114"/>
      <c r="Q43" s="114"/>
      <c r="R43" s="114"/>
      <c r="S43" s="114"/>
      <c r="T43" s="114"/>
      <c r="U43" s="114"/>
      <c r="V43" s="114"/>
    </row>
    <row r="44" spans="1:52" ht="10.35" customHeight="1" thickBot="1" x14ac:dyDescent="0.25">
      <c r="A44" s="77"/>
      <c r="B44" s="160"/>
      <c r="C44" s="160"/>
      <c r="D44" s="160"/>
      <c r="E44" s="160"/>
      <c r="F44" s="160"/>
      <c r="G44" s="160"/>
      <c r="H44" s="160"/>
      <c r="I44" s="160"/>
      <c r="J44" s="160"/>
      <c r="K44" s="160"/>
      <c r="L44" s="160"/>
      <c r="M44" s="160"/>
      <c r="N44" s="160"/>
      <c r="O44" s="160"/>
      <c r="P44" s="160"/>
      <c r="Q44" s="160"/>
      <c r="R44" s="160"/>
      <c r="S44" s="160"/>
      <c r="T44" s="160"/>
      <c r="U44" s="160"/>
      <c r="V44" s="160"/>
    </row>
    <row r="45" spans="1:52" ht="12.75" thickBot="1" x14ac:dyDescent="0.25">
      <c r="A45" s="149" t="s">
        <v>127</v>
      </c>
    </row>
    <row r="46" spans="1:52" x14ac:dyDescent="0.2">
      <c r="A46" s="81" t="s">
        <v>128</v>
      </c>
    </row>
    <row r="47" spans="1:52" x14ac:dyDescent="0.2">
      <c r="A47" s="81" t="s">
        <v>129</v>
      </c>
    </row>
    <row r="48" spans="1:52" ht="12" customHeight="1" x14ac:dyDescent="0.2">
      <c r="A48" s="97" t="s">
        <v>130</v>
      </c>
    </row>
    <row r="49" spans="1:1" x14ac:dyDescent="0.2">
      <c r="A49" s="193" t="s">
        <v>240</v>
      </c>
    </row>
    <row r="50" spans="1:1" ht="11.45" customHeight="1" x14ac:dyDescent="0.2">
      <c r="A50" s="77"/>
    </row>
    <row r="51" spans="1:1" x14ac:dyDescent="0.2">
      <c r="A51" s="161" t="s">
        <v>139</v>
      </c>
    </row>
    <row r="52" spans="1:1" x14ac:dyDescent="0.2">
      <c r="A52" s="77" t="s">
        <v>184</v>
      </c>
    </row>
    <row r="53" spans="1:1" ht="12.75" thickBot="1" x14ac:dyDescent="0.25">
      <c r="A53" s="20"/>
    </row>
    <row r="54" spans="1:1" ht="12.75" thickBot="1" x14ac:dyDescent="0.25">
      <c r="A54" s="151" t="s">
        <v>132</v>
      </c>
    </row>
    <row r="55" spans="1:1" ht="48" x14ac:dyDescent="0.2">
      <c r="A55" s="124" t="s">
        <v>161</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dimension ref="A1:C34"/>
  <sheetViews>
    <sheetView zoomScaleNormal="100" workbookViewId="0">
      <pane xSplit="1" topLeftCell="B1" activePane="topRight" state="frozen"/>
      <selection pane="topRight" activeCell="C21" sqref="C21"/>
    </sheetView>
  </sheetViews>
  <sheetFormatPr defaultColWidth="9" defaultRowHeight="12" x14ac:dyDescent="0.2"/>
  <cols>
    <col min="1" max="1" width="80.5703125" style="65" customWidth="1"/>
    <col min="2" max="16384" width="9" style="65"/>
  </cols>
  <sheetData>
    <row r="1" spans="1:3" ht="11.45" customHeight="1" x14ac:dyDescent="0.2">
      <c r="A1" s="83" t="s">
        <v>133</v>
      </c>
    </row>
    <row r="2" spans="1:3" ht="11.45" customHeight="1" x14ac:dyDescent="0.2">
      <c r="A2" s="125" t="s">
        <v>185</v>
      </c>
    </row>
    <row r="3" spans="1:3" ht="11.45" customHeight="1" x14ac:dyDescent="0.2">
      <c r="A3" s="125"/>
    </row>
    <row r="4" spans="1:3" ht="11.45" customHeight="1" x14ac:dyDescent="0.2">
      <c r="A4" s="125" t="s">
        <v>125</v>
      </c>
      <c r="B4" s="183" t="e">
        <f>'C завтраками| Bed and breakfast'!#REF!</f>
        <v>#REF!</v>
      </c>
      <c r="C4" s="183" t="e">
        <f>'C завтраками| Bed and breakfast'!#REF!</f>
        <v>#REF!</v>
      </c>
    </row>
    <row r="5" spans="1:3" s="34" customFormat="1" ht="21.6" customHeight="1" x14ac:dyDescent="0.2">
      <c r="A5" s="67" t="s">
        <v>124</v>
      </c>
      <c r="B5" s="185" t="e">
        <f>'C завтраками| Bed and breakfast'!#REF!</f>
        <v>#REF!</v>
      </c>
      <c r="C5" s="185" t="e">
        <f>'C завтраками| Bed and breakfast'!#REF!</f>
        <v>#REF!</v>
      </c>
    </row>
    <row r="6" spans="1:3" x14ac:dyDescent="0.2">
      <c r="A6" s="73" t="s">
        <v>144</v>
      </c>
    </row>
    <row r="7" spans="1:3" x14ac:dyDescent="0.2">
      <c r="A7" s="74">
        <v>1</v>
      </c>
      <c r="B7" s="113" t="e">
        <f>'C завтраками| Bed and breakfast'!#REF!*0.9</f>
        <v>#REF!</v>
      </c>
      <c r="C7" s="113" t="e">
        <f>'C завтраками| Bed and breakfast'!#REF!*0.9</f>
        <v>#REF!</v>
      </c>
    </row>
    <row r="8" spans="1:3" x14ac:dyDescent="0.2">
      <c r="A8" s="74">
        <v>2</v>
      </c>
      <c r="B8" s="113" t="e">
        <f>'C завтраками| Bed and breakfast'!#REF!*0.9</f>
        <v>#REF!</v>
      </c>
      <c r="C8" s="113" t="e">
        <f>'C завтраками| Bed and breakfast'!#REF!*0.9</f>
        <v>#REF!</v>
      </c>
    </row>
    <row r="9" spans="1:3" x14ac:dyDescent="0.2">
      <c r="A9" s="73" t="s">
        <v>145</v>
      </c>
      <c r="B9" s="113"/>
      <c r="C9" s="113"/>
    </row>
    <row r="10" spans="1:3" x14ac:dyDescent="0.2">
      <c r="A10" s="74">
        <v>1</v>
      </c>
      <c r="B10" s="113" t="e">
        <f>'C завтраками| Bed and breakfast'!#REF!*0.9</f>
        <v>#REF!</v>
      </c>
      <c r="C10" s="113" t="e">
        <f>'C завтраками| Bed and breakfast'!#REF!*0.9</f>
        <v>#REF!</v>
      </c>
    </row>
    <row r="11" spans="1:3" x14ac:dyDescent="0.2">
      <c r="A11" s="74">
        <v>2</v>
      </c>
      <c r="B11" s="113" t="e">
        <f>'C завтраками| Bed and breakfast'!#REF!*0.9</f>
        <v>#REF!</v>
      </c>
      <c r="C11" s="113" t="e">
        <f>'C завтраками| Bed and breakfast'!#REF!*0.9</f>
        <v>#REF!</v>
      </c>
    </row>
    <row r="12" spans="1:3" x14ac:dyDescent="0.2">
      <c r="A12" s="86" t="s">
        <v>134</v>
      </c>
      <c r="B12" s="113"/>
      <c r="C12" s="113"/>
    </row>
    <row r="13" spans="1:3" x14ac:dyDescent="0.2">
      <c r="A13" s="87">
        <v>1</v>
      </c>
      <c r="B13" s="113" t="e">
        <f>'C завтраками| Bed and breakfast'!#REF!*0.9</f>
        <v>#REF!</v>
      </c>
      <c r="C13" s="113" t="e">
        <f>'C завтраками| Bed and breakfast'!#REF!*0.9</f>
        <v>#REF!</v>
      </c>
    </row>
    <row r="14" spans="1:3" x14ac:dyDescent="0.2">
      <c r="A14" s="87">
        <v>2</v>
      </c>
      <c r="B14" s="113" t="e">
        <f>'C завтраками| Bed and breakfast'!#REF!*0.9</f>
        <v>#REF!</v>
      </c>
      <c r="C14" s="113" t="e">
        <f>'C завтраками| Bed and breakfast'!#REF!*0.9</f>
        <v>#REF!</v>
      </c>
    </row>
    <row r="15" spans="1:3" x14ac:dyDescent="0.2">
      <c r="A15" s="86" t="s">
        <v>136</v>
      </c>
      <c r="B15" s="113"/>
      <c r="C15" s="113"/>
    </row>
    <row r="16" spans="1:3" x14ac:dyDescent="0.2">
      <c r="A16" s="87">
        <v>1</v>
      </c>
      <c r="B16" s="113" t="e">
        <f>'C завтраками| Bed and breakfast'!#REF!*0.9</f>
        <v>#REF!</v>
      </c>
      <c r="C16" s="113" t="e">
        <f>'C завтраками| Bed and breakfast'!#REF!*0.9</f>
        <v>#REF!</v>
      </c>
    </row>
    <row r="17" spans="1:3" x14ac:dyDescent="0.2">
      <c r="A17" s="87">
        <v>2</v>
      </c>
      <c r="B17" s="113" t="e">
        <f>'C завтраками| Bed and breakfast'!#REF!*0.9</f>
        <v>#REF!</v>
      </c>
      <c r="C17" s="113" t="e">
        <f>'C завтраками| Bed and breakfast'!#REF!*0.9</f>
        <v>#REF!</v>
      </c>
    </row>
    <row r="18" spans="1:3" x14ac:dyDescent="0.2">
      <c r="A18" s="86" t="s">
        <v>138</v>
      </c>
      <c r="B18" s="113"/>
      <c r="C18" s="113"/>
    </row>
    <row r="19" spans="1:3" x14ac:dyDescent="0.2">
      <c r="A19" s="87" t="s">
        <v>78</v>
      </c>
      <c r="B19" s="113" t="e">
        <f>'C завтраками| Bed and breakfast'!#REF!*0.9</f>
        <v>#REF!</v>
      </c>
      <c r="C19" s="113" t="e">
        <f>'C завтраками| Bed and breakfast'!#REF!*0.9</f>
        <v>#REF!</v>
      </c>
    </row>
    <row r="20" spans="1:3" x14ac:dyDescent="0.2">
      <c r="A20" s="86" t="s">
        <v>137</v>
      </c>
      <c r="B20" s="113"/>
      <c r="C20" s="113"/>
    </row>
    <row r="21" spans="1:3" x14ac:dyDescent="0.2">
      <c r="A21" s="87" t="s">
        <v>67</v>
      </c>
      <c r="B21" s="113" t="e">
        <f>'C завтраками| Bed and breakfast'!#REF!*0.9</f>
        <v>#REF!</v>
      </c>
      <c r="C21" s="113" t="e">
        <f>'C завтраками| Bed and breakfast'!#REF!*0.9</f>
        <v>#REF!</v>
      </c>
    </row>
    <row r="22" spans="1:3" x14ac:dyDescent="0.2">
      <c r="A22" s="147"/>
    </row>
    <row r="23" spans="1:3" ht="12.75" thickBot="1" x14ac:dyDescent="0.25">
      <c r="A23" s="147"/>
    </row>
    <row r="24" spans="1:3" ht="12.75" thickBot="1" x14ac:dyDescent="0.25">
      <c r="A24" s="149" t="s">
        <v>127</v>
      </c>
    </row>
    <row r="25" spans="1:3" x14ac:dyDescent="0.2">
      <c r="A25" s="81" t="s">
        <v>128</v>
      </c>
    </row>
    <row r="26" spans="1:3" x14ac:dyDescent="0.2">
      <c r="A26" s="81" t="s">
        <v>129</v>
      </c>
    </row>
    <row r="27" spans="1:3" ht="12" customHeight="1" x14ac:dyDescent="0.2">
      <c r="A27" s="97" t="s">
        <v>130</v>
      </c>
    </row>
    <row r="28" spans="1:3" x14ac:dyDescent="0.2">
      <c r="A28" s="81" t="s">
        <v>243</v>
      </c>
    </row>
    <row r="29" spans="1:3" ht="11.45" customHeight="1" x14ac:dyDescent="0.2">
      <c r="A29" s="77"/>
    </row>
    <row r="30" spans="1:3" x14ac:dyDescent="0.2">
      <c r="A30" s="161" t="s">
        <v>139</v>
      </c>
    </row>
    <row r="31" spans="1:3" x14ac:dyDescent="0.2">
      <c r="A31" s="77" t="s">
        <v>184</v>
      </c>
    </row>
    <row r="32" spans="1:3" ht="12.75" thickBot="1" x14ac:dyDescent="0.25">
      <c r="A32" s="20"/>
    </row>
    <row r="33" spans="1:1" ht="12.75" thickBot="1" x14ac:dyDescent="0.25">
      <c r="A33" s="151" t="s">
        <v>132</v>
      </c>
    </row>
    <row r="34" spans="1:1" ht="48" x14ac:dyDescent="0.2">
      <c r="A34" s="124" t="s">
        <v>161</v>
      </c>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sheetPr>
  <dimension ref="A1:Z55"/>
  <sheetViews>
    <sheetView topLeftCell="A16" zoomScaleNormal="100" workbookViewId="0">
      <pane xSplit="1" topLeftCell="B1" activePane="topRight" state="frozen"/>
      <selection pane="topRight" activeCell="B25" sqref="B25:Z26"/>
    </sheetView>
  </sheetViews>
  <sheetFormatPr defaultColWidth="9" defaultRowHeight="12" x14ac:dyDescent="0.2"/>
  <cols>
    <col min="1" max="1" width="80.5703125" style="65" customWidth="1"/>
    <col min="2" max="16384" width="9" style="65"/>
  </cols>
  <sheetData>
    <row r="1" spans="1:26" ht="11.45" customHeight="1" x14ac:dyDescent="0.2">
      <c r="A1" s="83" t="s">
        <v>133</v>
      </c>
    </row>
    <row r="2" spans="1:26" ht="11.45" customHeight="1" x14ac:dyDescent="0.2">
      <c r="A2" s="125" t="s">
        <v>185</v>
      </c>
    </row>
    <row r="3" spans="1:26" ht="11.45" customHeight="1" x14ac:dyDescent="0.2">
      <c r="A3" s="125"/>
    </row>
    <row r="4" spans="1:26" ht="11.45" customHeight="1" x14ac:dyDescent="0.2">
      <c r="A4" s="125" t="s">
        <v>125</v>
      </c>
      <c r="B4" s="112" t="e">
        <f>'РБ ВВ 10(2023) |FIT15'!#REF!</f>
        <v>#REF!</v>
      </c>
      <c r="C4" s="112" t="e">
        <f>'РБ ВВ 10(2023) |FIT15'!#REF!</f>
        <v>#REF!</v>
      </c>
      <c r="D4" s="112" t="e">
        <f>'РБ ВВ 10(2023) |FIT15'!#REF!</f>
        <v>#REF!</v>
      </c>
      <c r="E4" s="112" t="e">
        <f>'РБ ВВ 10(2023) |FIT15'!#REF!</f>
        <v>#REF!</v>
      </c>
      <c r="F4" s="112" t="e">
        <f>'РБ ВВ 10(2023) |FIT15'!#REF!</f>
        <v>#REF!</v>
      </c>
      <c r="G4" s="112" t="e">
        <f>'РБ ВВ 10(2023) |FIT15'!#REF!</f>
        <v>#REF!</v>
      </c>
      <c r="H4" s="112" t="e">
        <f>'РБ ВВ 10(2023) |FIT15'!#REF!</f>
        <v>#REF!</v>
      </c>
      <c r="I4" s="112" t="e">
        <f>'РБ ВВ 10(2023) |FIT15'!#REF!</f>
        <v>#REF!</v>
      </c>
      <c r="J4" s="112" t="e">
        <f>'РБ ВВ 10(2023) |FIT15'!#REF!</f>
        <v>#REF!</v>
      </c>
      <c r="K4" s="112" t="e">
        <f>'РБ ВВ 10(2023) |FIT15'!#REF!</f>
        <v>#REF!</v>
      </c>
      <c r="L4" s="112" t="e">
        <f>'РБ ВВ 10(2023) |FIT15'!#REF!</f>
        <v>#REF!</v>
      </c>
      <c r="M4" s="112" t="e">
        <f>'РБ ВВ 10(2023) |FIT15'!#REF!</f>
        <v>#REF!</v>
      </c>
      <c r="N4" s="112" t="e">
        <f>'РБ ВВ 10(2023) |FIT15'!#REF!</f>
        <v>#REF!</v>
      </c>
      <c r="O4" s="112" t="e">
        <f>'РБ ВВ 10(2023) |FIT15'!#REF!</f>
        <v>#REF!</v>
      </c>
      <c r="P4" s="112" t="e">
        <f>'РБ ВВ 10(2023) |FIT15'!#REF!</f>
        <v>#REF!</v>
      </c>
      <c r="Q4" s="112" t="e">
        <f>'РБ ВВ 10(2023) |FIT15'!#REF!</f>
        <v>#REF!</v>
      </c>
      <c r="R4" s="112" t="e">
        <f>'РБ ВВ 10(2023) |FIT15'!#REF!</f>
        <v>#REF!</v>
      </c>
      <c r="S4" s="112" t="e">
        <f>'РБ ВВ 10(2023) |FIT15'!#REF!</f>
        <v>#REF!</v>
      </c>
      <c r="T4" s="112" t="e">
        <f>'РБ ВВ 10(2023) |FIT15'!#REF!</f>
        <v>#REF!</v>
      </c>
      <c r="U4" s="112" t="e">
        <f>'РБ ВВ 10(2023) |FIT15'!#REF!</f>
        <v>#REF!</v>
      </c>
      <c r="V4" s="112" t="e">
        <f>'РБ ВВ 10(2023) |FIT15'!#REF!</f>
        <v>#REF!</v>
      </c>
      <c r="W4" s="112" t="e">
        <f>'РБ ВВ 10(2023) |FIT15'!#REF!</f>
        <v>#REF!</v>
      </c>
      <c r="X4" s="112" t="e">
        <f>'РБ ВВ 10(2023) |FIT15'!#REF!</f>
        <v>#REF!</v>
      </c>
      <c r="Y4" s="112" t="e">
        <f>'РБ ВВ 10(2023) |FIT15'!#REF!</f>
        <v>#REF!</v>
      </c>
      <c r="Z4" s="112" t="e">
        <f>'РБ ВВ 10(2023) |FIT15'!#REF!</f>
        <v>#REF!</v>
      </c>
    </row>
    <row r="5" spans="1:26" s="34" customFormat="1" ht="21.6" customHeight="1" x14ac:dyDescent="0.2">
      <c r="A5" s="67" t="s">
        <v>124</v>
      </c>
      <c r="B5" s="112" t="e">
        <f>'РБ ВВ 10(2023) |FIT15'!#REF!</f>
        <v>#REF!</v>
      </c>
      <c r="C5" s="112" t="e">
        <f>'РБ ВВ 10(2023) |FIT15'!#REF!</f>
        <v>#REF!</v>
      </c>
      <c r="D5" s="112" t="e">
        <f>'РБ ВВ 10(2023) |FIT15'!#REF!</f>
        <v>#REF!</v>
      </c>
      <c r="E5" s="112" t="e">
        <f>'РБ ВВ 10(2023) |FIT15'!#REF!</f>
        <v>#REF!</v>
      </c>
      <c r="F5" s="112" t="e">
        <f>'РБ ВВ 10(2023) |FIT15'!#REF!</f>
        <v>#REF!</v>
      </c>
      <c r="G5" s="112" t="e">
        <f>'РБ ВВ 10(2023) |FIT15'!#REF!</f>
        <v>#REF!</v>
      </c>
      <c r="H5" s="112" t="e">
        <f>'РБ ВВ 10(2023) |FIT15'!#REF!</f>
        <v>#REF!</v>
      </c>
      <c r="I5" s="112" t="e">
        <f>'РБ ВВ 10(2023) |FIT15'!#REF!</f>
        <v>#REF!</v>
      </c>
      <c r="J5" s="112" t="e">
        <f>'РБ ВВ 10(2023) |FIT15'!#REF!</f>
        <v>#REF!</v>
      </c>
      <c r="K5" s="112" t="e">
        <f>'РБ ВВ 10(2023) |FIT15'!#REF!</f>
        <v>#REF!</v>
      </c>
      <c r="L5" s="112" t="e">
        <f>'РБ ВВ 10(2023) |FIT15'!#REF!</f>
        <v>#REF!</v>
      </c>
      <c r="M5" s="112" t="e">
        <f>'РБ ВВ 10(2023) |FIT15'!#REF!</f>
        <v>#REF!</v>
      </c>
      <c r="N5" s="112" t="e">
        <f>'РБ ВВ 10(2023) |FIT15'!#REF!</f>
        <v>#REF!</v>
      </c>
      <c r="O5" s="112" t="e">
        <f>'РБ ВВ 10(2023) |FIT15'!#REF!</f>
        <v>#REF!</v>
      </c>
      <c r="P5" s="112" t="e">
        <f>'РБ ВВ 10(2023) |FIT15'!#REF!</f>
        <v>#REF!</v>
      </c>
      <c r="Q5" s="112" t="e">
        <f>'РБ ВВ 10(2023) |FIT15'!#REF!</f>
        <v>#REF!</v>
      </c>
      <c r="R5" s="112" t="e">
        <f>'РБ ВВ 10(2023) |FIT15'!#REF!</f>
        <v>#REF!</v>
      </c>
      <c r="S5" s="112" t="e">
        <f>'РБ ВВ 10(2023) |FIT15'!#REF!</f>
        <v>#REF!</v>
      </c>
      <c r="T5" s="112" t="e">
        <f>'РБ ВВ 10(2023) |FIT15'!#REF!</f>
        <v>#REF!</v>
      </c>
      <c r="U5" s="112" t="e">
        <f>'РБ ВВ 10(2023) |FIT15'!#REF!</f>
        <v>#REF!</v>
      </c>
      <c r="V5" s="112" t="e">
        <f>'РБ ВВ 10(2023) |FIT15'!#REF!</f>
        <v>#REF!</v>
      </c>
      <c r="W5" s="112" t="e">
        <f>'РБ ВВ 10(2023) |FIT15'!#REF!</f>
        <v>#REF!</v>
      </c>
      <c r="X5" s="112" t="e">
        <f>'РБ ВВ 10(2023) |FIT15'!#REF!</f>
        <v>#REF!</v>
      </c>
      <c r="Y5" s="112" t="e">
        <f>'РБ ВВ 10(2023) |FIT15'!#REF!</f>
        <v>#REF!</v>
      </c>
      <c r="Z5" s="112" t="e">
        <f>'РБ ВВ 10(2023) |FIT15'!#REF!</f>
        <v>#REF!</v>
      </c>
    </row>
    <row r="6" spans="1:26" x14ac:dyDescent="0.2">
      <c r="A6" s="73" t="s">
        <v>144</v>
      </c>
    </row>
    <row r="7" spans="1:26" x14ac:dyDescent="0.2">
      <c r="A7" s="74">
        <v>1</v>
      </c>
      <c r="B7" s="113" t="e">
        <f>'РБ ВВ 10(2023) |FIT15'!#REF!</f>
        <v>#REF!</v>
      </c>
      <c r="C7" s="113" t="e">
        <f>'РБ ВВ 10(2023) |FIT15'!#REF!</f>
        <v>#REF!</v>
      </c>
      <c r="D7" s="113" t="e">
        <f>'РБ ВВ 10(2023) |FIT15'!#REF!</f>
        <v>#REF!</v>
      </c>
      <c r="E7" s="113" t="e">
        <f>'РБ ВВ 10(2023) |FIT15'!#REF!</f>
        <v>#REF!</v>
      </c>
      <c r="F7" s="113" t="e">
        <f>'РБ ВВ 10(2023) |FIT15'!#REF!</f>
        <v>#REF!</v>
      </c>
      <c r="G7" s="113" t="e">
        <f>'РБ ВВ 10(2023) |FIT15'!#REF!</f>
        <v>#REF!</v>
      </c>
      <c r="H7" s="113" t="e">
        <f>'РБ ВВ 10(2023) |FIT15'!#REF!</f>
        <v>#REF!</v>
      </c>
      <c r="I7" s="113" t="e">
        <f>'РБ ВВ 10(2023) |FIT15'!#REF!</f>
        <v>#REF!</v>
      </c>
      <c r="J7" s="113" t="e">
        <f>'РБ ВВ 10(2023) |FIT15'!#REF!</f>
        <v>#REF!</v>
      </c>
      <c r="K7" s="113" t="e">
        <f>'РБ ВВ 10(2023) |FIT15'!#REF!</f>
        <v>#REF!</v>
      </c>
      <c r="L7" s="113" t="e">
        <f>'РБ ВВ 10(2023) |FIT15'!#REF!</f>
        <v>#REF!</v>
      </c>
      <c r="M7" s="113" t="e">
        <f>'РБ ВВ 10(2023) |FIT15'!#REF!</f>
        <v>#REF!</v>
      </c>
      <c r="N7" s="113" t="e">
        <f>'РБ ВВ 10(2023) |FIT15'!#REF!</f>
        <v>#REF!</v>
      </c>
      <c r="O7" s="113" t="e">
        <f>'РБ ВВ 10(2023) |FIT15'!#REF!</f>
        <v>#REF!</v>
      </c>
      <c r="P7" s="113" t="e">
        <f>'РБ ВВ 10(2023) |FIT15'!#REF!</f>
        <v>#REF!</v>
      </c>
      <c r="Q7" s="113" t="e">
        <f>'РБ ВВ 10(2023) |FIT15'!#REF!</f>
        <v>#REF!</v>
      </c>
      <c r="R7" s="113" t="e">
        <f>'РБ ВВ 10(2023) |FIT15'!#REF!</f>
        <v>#REF!</v>
      </c>
      <c r="S7" s="113" t="e">
        <f>'РБ ВВ 10(2023) |FIT15'!#REF!</f>
        <v>#REF!</v>
      </c>
      <c r="T7" s="113" t="e">
        <f>'РБ ВВ 10(2023) |FIT15'!#REF!</f>
        <v>#REF!</v>
      </c>
      <c r="U7" s="113" t="e">
        <f>'РБ ВВ 10(2023) |FIT15'!#REF!</f>
        <v>#REF!</v>
      </c>
      <c r="V7" s="113" t="e">
        <f>'РБ ВВ 10(2023) |FIT15'!#REF!</f>
        <v>#REF!</v>
      </c>
      <c r="W7" s="113" t="e">
        <f>'РБ ВВ 10(2023) |FIT15'!#REF!</f>
        <v>#REF!</v>
      </c>
      <c r="X7" s="113" t="e">
        <f>'РБ ВВ 10(2023) |FIT15'!#REF!</f>
        <v>#REF!</v>
      </c>
      <c r="Y7" s="113" t="e">
        <f>'РБ ВВ 10(2023) |FIT15'!#REF!</f>
        <v>#REF!</v>
      </c>
      <c r="Z7" s="113" t="e">
        <f>'РБ ВВ 10(2023) |FIT15'!#REF!</f>
        <v>#REF!</v>
      </c>
    </row>
    <row r="8" spans="1:26" x14ac:dyDescent="0.2">
      <c r="A8" s="74">
        <v>2</v>
      </c>
      <c r="B8" s="113" t="e">
        <f>'РБ ВВ 10(2023) |FIT15'!#REF!</f>
        <v>#REF!</v>
      </c>
      <c r="C8" s="113" t="e">
        <f>'РБ ВВ 10(2023) |FIT15'!#REF!</f>
        <v>#REF!</v>
      </c>
      <c r="D8" s="113" t="e">
        <f>'РБ ВВ 10(2023) |FIT15'!#REF!</f>
        <v>#REF!</v>
      </c>
      <c r="E8" s="113" t="e">
        <f>'РБ ВВ 10(2023) |FIT15'!#REF!</f>
        <v>#REF!</v>
      </c>
      <c r="F8" s="113" t="e">
        <f>'РБ ВВ 10(2023) |FIT15'!#REF!</f>
        <v>#REF!</v>
      </c>
      <c r="G8" s="113" t="e">
        <f>'РБ ВВ 10(2023) |FIT15'!#REF!</f>
        <v>#REF!</v>
      </c>
      <c r="H8" s="113" t="e">
        <f>'РБ ВВ 10(2023) |FIT15'!#REF!</f>
        <v>#REF!</v>
      </c>
      <c r="I8" s="113" t="e">
        <f>'РБ ВВ 10(2023) |FIT15'!#REF!</f>
        <v>#REF!</v>
      </c>
      <c r="J8" s="113" t="e">
        <f>'РБ ВВ 10(2023) |FIT15'!#REF!</f>
        <v>#REF!</v>
      </c>
      <c r="K8" s="113" t="e">
        <f>'РБ ВВ 10(2023) |FIT15'!#REF!</f>
        <v>#REF!</v>
      </c>
      <c r="L8" s="113" t="e">
        <f>'РБ ВВ 10(2023) |FIT15'!#REF!</f>
        <v>#REF!</v>
      </c>
      <c r="M8" s="113" t="e">
        <f>'РБ ВВ 10(2023) |FIT15'!#REF!</f>
        <v>#REF!</v>
      </c>
      <c r="N8" s="113" t="e">
        <f>'РБ ВВ 10(2023) |FIT15'!#REF!</f>
        <v>#REF!</v>
      </c>
      <c r="O8" s="113" t="e">
        <f>'РБ ВВ 10(2023) |FIT15'!#REF!</f>
        <v>#REF!</v>
      </c>
      <c r="P8" s="113" t="e">
        <f>'РБ ВВ 10(2023) |FIT15'!#REF!</f>
        <v>#REF!</v>
      </c>
      <c r="Q8" s="113" t="e">
        <f>'РБ ВВ 10(2023) |FIT15'!#REF!</f>
        <v>#REF!</v>
      </c>
      <c r="R8" s="113" t="e">
        <f>'РБ ВВ 10(2023) |FIT15'!#REF!</f>
        <v>#REF!</v>
      </c>
      <c r="S8" s="113" t="e">
        <f>'РБ ВВ 10(2023) |FIT15'!#REF!</f>
        <v>#REF!</v>
      </c>
      <c r="T8" s="113" t="e">
        <f>'РБ ВВ 10(2023) |FIT15'!#REF!</f>
        <v>#REF!</v>
      </c>
      <c r="U8" s="113" t="e">
        <f>'РБ ВВ 10(2023) |FIT15'!#REF!</f>
        <v>#REF!</v>
      </c>
      <c r="V8" s="113" t="e">
        <f>'РБ ВВ 10(2023) |FIT15'!#REF!</f>
        <v>#REF!</v>
      </c>
      <c r="W8" s="113" t="e">
        <f>'РБ ВВ 10(2023) |FIT15'!#REF!</f>
        <v>#REF!</v>
      </c>
      <c r="X8" s="113" t="e">
        <f>'РБ ВВ 10(2023) |FIT15'!#REF!</f>
        <v>#REF!</v>
      </c>
      <c r="Y8" s="113" t="e">
        <f>'РБ ВВ 10(2023) |FIT15'!#REF!</f>
        <v>#REF!</v>
      </c>
      <c r="Z8" s="113" t="e">
        <f>'РБ ВВ 10(2023) |FIT15'!#REF!</f>
        <v>#REF!</v>
      </c>
    </row>
    <row r="9" spans="1:26"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x14ac:dyDescent="0.2">
      <c r="A10" s="74">
        <v>1</v>
      </c>
      <c r="B10" s="113" t="e">
        <f>'РБ ВВ 10(2023) |FIT15'!#REF!</f>
        <v>#REF!</v>
      </c>
      <c r="C10" s="113" t="e">
        <f>'РБ ВВ 10(2023) |FIT15'!#REF!</f>
        <v>#REF!</v>
      </c>
      <c r="D10" s="113" t="e">
        <f>'РБ ВВ 10(2023) |FIT15'!#REF!</f>
        <v>#REF!</v>
      </c>
      <c r="E10" s="113" t="e">
        <f>'РБ ВВ 10(2023) |FIT15'!#REF!</f>
        <v>#REF!</v>
      </c>
      <c r="F10" s="113" t="e">
        <f>'РБ ВВ 10(2023) |FIT15'!#REF!</f>
        <v>#REF!</v>
      </c>
      <c r="G10" s="113" t="e">
        <f>'РБ ВВ 10(2023) |FIT15'!#REF!</f>
        <v>#REF!</v>
      </c>
      <c r="H10" s="113" t="e">
        <f>'РБ ВВ 10(2023) |FIT15'!#REF!</f>
        <v>#REF!</v>
      </c>
      <c r="I10" s="113" t="e">
        <f>'РБ ВВ 10(2023) |FIT15'!#REF!</f>
        <v>#REF!</v>
      </c>
      <c r="J10" s="113" t="e">
        <f>'РБ ВВ 10(2023) |FIT15'!#REF!</f>
        <v>#REF!</v>
      </c>
      <c r="K10" s="113" t="e">
        <f>'РБ ВВ 10(2023) |FIT15'!#REF!</f>
        <v>#REF!</v>
      </c>
      <c r="L10" s="113" t="e">
        <f>'РБ ВВ 10(2023) |FIT15'!#REF!</f>
        <v>#REF!</v>
      </c>
      <c r="M10" s="113" t="e">
        <f>'РБ ВВ 10(2023) |FIT15'!#REF!</f>
        <v>#REF!</v>
      </c>
      <c r="N10" s="113" t="e">
        <f>'РБ ВВ 10(2023) |FIT15'!#REF!</f>
        <v>#REF!</v>
      </c>
      <c r="O10" s="113" t="e">
        <f>'РБ ВВ 10(2023) |FIT15'!#REF!</f>
        <v>#REF!</v>
      </c>
      <c r="P10" s="113" t="e">
        <f>'РБ ВВ 10(2023) |FIT15'!#REF!</f>
        <v>#REF!</v>
      </c>
      <c r="Q10" s="113" t="e">
        <f>'РБ ВВ 10(2023) |FIT15'!#REF!</f>
        <v>#REF!</v>
      </c>
      <c r="R10" s="113" t="e">
        <f>'РБ ВВ 10(2023) |FIT15'!#REF!</f>
        <v>#REF!</v>
      </c>
      <c r="S10" s="113" t="e">
        <f>'РБ ВВ 10(2023) |FIT15'!#REF!</f>
        <v>#REF!</v>
      </c>
      <c r="T10" s="113" t="e">
        <f>'РБ ВВ 10(2023) |FIT15'!#REF!</f>
        <v>#REF!</v>
      </c>
      <c r="U10" s="113" t="e">
        <f>'РБ ВВ 10(2023) |FIT15'!#REF!</f>
        <v>#REF!</v>
      </c>
      <c r="V10" s="113" t="e">
        <f>'РБ ВВ 10(2023) |FIT15'!#REF!</f>
        <v>#REF!</v>
      </c>
      <c r="W10" s="113" t="e">
        <f>'РБ ВВ 10(2023) |FIT15'!#REF!</f>
        <v>#REF!</v>
      </c>
      <c r="X10" s="113" t="e">
        <f>'РБ ВВ 10(2023) |FIT15'!#REF!</f>
        <v>#REF!</v>
      </c>
      <c r="Y10" s="113" t="e">
        <f>'РБ ВВ 10(2023) |FIT15'!#REF!</f>
        <v>#REF!</v>
      </c>
      <c r="Z10" s="113" t="e">
        <f>'РБ ВВ 10(2023) |FIT15'!#REF!</f>
        <v>#REF!</v>
      </c>
    </row>
    <row r="11" spans="1:26" x14ac:dyDescent="0.2">
      <c r="A11" s="74">
        <v>2</v>
      </c>
      <c r="B11" s="113" t="e">
        <f>'РБ ВВ 10(2023) |FIT15'!#REF!</f>
        <v>#REF!</v>
      </c>
      <c r="C11" s="113" t="e">
        <f>'РБ ВВ 10(2023) |FIT15'!#REF!</f>
        <v>#REF!</v>
      </c>
      <c r="D11" s="113" t="e">
        <f>'РБ ВВ 10(2023) |FIT15'!#REF!</f>
        <v>#REF!</v>
      </c>
      <c r="E11" s="113" t="e">
        <f>'РБ ВВ 10(2023) |FIT15'!#REF!</f>
        <v>#REF!</v>
      </c>
      <c r="F11" s="113" t="e">
        <f>'РБ ВВ 10(2023) |FIT15'!#REF!</f>
        <v>#REF!</v>
      </c>
      <c r="G11" s="113" t="e">
        <f>'РБ ВВ 10(2023) |FIT15'!#REF!</f>
        <v>#REF!</v>
      </c>
      <c r="H11" s="113" t="e">
        <f>'РБ ВВ 10(2023) |FIT15'!#REF!</f>
        <v>#REF!</v>
      </c>
      <c r="I11" s="113" t="e">
        <f>'РБ ВВ 10(2023) |FIT15'!#REF!</f>
        <v>#REF!</v>
      </c>
      <c r="J11" s="113" t="e">
        <f>'РБ ВВ 10(2023) |FIT15'!#REF!</f>
        <v>#REF!</v>
      </c>
      <c r="K11" s="113" t="e">
        <f>'РБ ВВ 10(2023) |FIT15'!#REF!</f>
        <v>#REF!</v>
      </c>
      <c r="L11" s="113" t="e">
        <f>'РБ ВВ 10(2023) |FIT15'!#REF!</f>
        <v>#REF!</v>
      </c>
      <c r="M11" s="113" t="e">
        <f>'РБ ВВ 10(2023) |FIT15'!#REF!</f>
        <v>#REF!</v>
      </c>
      <c r="N11" s="113" t="e">
        <f>'РБ ВВ 10(2023) |FIT15'!#REF!</f>
        <v>#REF!</v>
      </c>
      <c r="O11" s="113" t="e">
        <f>'РБ ВВ 10(2023) |FIT15'!#REF!</f>
        <v>#REF!</v>
      </c>
      <c r="P11" s="113" t="e">
        <f>'РБ ВВ 10(2023) |FIT15'!#REF!</f>
        <v>#REF!</v>
      </c>
      <c r="Q11" s="113" t="e">
        <f>'РБ ВВ 10(2023) |FIT15'!#REF!</f>
        <v>#REF!</v>
      </c>
      <c r="R11" s="113" t="e">
        <f>'РБ ВВ 10(2023) |FIT15'!#REF!</f>
        <v>#REF!</v>
      </c>
      <c r="S11" s="113" t="e">
        <f>'РБ ВВ 10(2023) |FIT15'!#REF!</f>
        <v>#REF!</v>
      </c>
      <c r="T11" s="113" t="e">
        <f>'РБ ВВ 10(2023) |FIT15'!#REF!</f>
        <v>#REF!</v>
      </c>
      <c r="U11" s="113" t="e">
        <f>'РБ ВВ 10(2023) |FIT15'!#REF!</f>
        <v>#REF!</v>
      </c>
      <c r="V11" s="113" t="e">
        <f>'РБ ВВ 10(2023) |FIT15'!#REF!</f>
        <v>#REF!</v>
      </c>
      <c r="W11" s="113" t="e">
        <f>'РБ ВВ 10(2023) |FIT15'!#REF!</f>
        <v>#REF!</v>
      </c>
      <c r="X11" s="113" t="e">
        <f>'РБ ВВ 10(2023) |FIT15'!#REF!</f>
        <v>#REF!</v>
      </c>
      <c r="Y11" s="113" t="e">
        <f>'РБ ВВ 10(2023) |FIT15'!#REF!</f>
        <v>#REF!</v>
      </c>
      <c r="Z11" s="113" t="e">
        <f>'РБ ВВ 10(2023) |FIT15'!#REF!</f>
        <v>#REF!</v>
      </c>
    </row>
    <row r="12" spans="1:26"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x14ac:dyDescent="0.2">
      <c r="A13" s="87">
        <v>1</v>
      </c>
      <c r="B13" s="113" t="e">
        <f>'РБ ВВ 10(2023) |FIT15'!#REF!</f>
        <v>#REF!</v>
      </c>
      <c r="C13" s="113" t="e">
        <f>'РБ ВВ 10(2023) |FIT15'!#REF!</f>
        <v>#REF!</v>
      </c>
      <c r="D13" s="113" t="e">
        <f>'РБ ВВ 10(2023) |FIT15'!#REF!</f>
        <v>#REF!</v>
      </c>
      <c r="E13" s="113" t="e">
        <f>'РБ ВВ 10(2023) |FIT15'!#REF!</f>
        <v>#REF!</v>
      </c>
      <c r="F13" s="113" t="e">
        <f>'РБ ВВ 10(2023) |FIT15'!#REF!</f>
        <v>#REF!</v>
      </c>
      <c r="G13" s="113" t="e">
        <f>'РБ ВВ 10(2023) |FIT15'!#REF!</f>
        <v>#REF!</v>
      </c>
      <c r="H13" s="113" t="e">
        <f>'РБ ВВ 10(2023) |FIT15'!#REF!</f>
        <v>#REF!</v>
      </c>
      <c r="I13" s="113" t="e">
        <f>'РБ ВВ 10(2023) |FIT15'!#REF!</f>
        <v>#REF!</v>
      </c>
      <c r="J13" s="113" t="e">
        <f>'РБ ВВ 10(2023) |FIT15'!#REF!</f>
        <v>#REF!</v>
      </c>
      <c r="K13" s="113" t="e">
        <f>'РБ ВВ 10(2023) |FIT15'!#REF!</f>
        <v>#REF!</v>
      </c>
      <c r="L13" s="113" t="e">
        <f>'РБ ВВ 10(2023) |FIT15'!#REF!</f>
        <v>#REF!</v>
      </c>
      <c r="M13" s="113" t="e">
        <f>'РБ ВВ 10(2023) |FIT15'!#REF!</f>
        <v>#REF!</v>
      </c>
      <c r="N13" s="113" t="e">
        <f>'РБ ВВ 10(2023) |FIT15'!#REF!</f>
        <v>#REF!</v>
      </c>
      <c r="O13" s="113" t="e">
        <f>'РБ ВВ 10(2023) |FIT15'!#REF!</f>
        <v>#REF!</v>
      </c>
      <c r="P13" s="113" t="e">
        <f>'РБ ВВ 10(2023) |FIT15'!#REF!</f>
        <v>#REF!</v>
      </c>
      <c r="Q13" s="113" t="e">
        <f>'РБ ВВ 10(2023) |FIT15'!#REF!</f>
        <v>#REF!</v>
      </c>
      <c r="R13" s="113" t="e">
        <f>'РБ ВВ 10(2023) |FIT15'!#REF!</f>
        <v>#REF!</v>
      </c>
      <c r="S13" s="113" t="e">
        <f>'РБ ВВ 10(2023) |FIT15'!#REF!</f>
        <v>#REF!</v>
      </c>
      <c r="T13" s="113" t="e">
        <f>'РБ ВВ 10(2023) |FIT15'!#REF!</f>
        <v>#REF!</v>
      </c>
      <c r="U13" s="113" t="e">
        <f>'РБ ВВ 10(2023) |FIT15'!#REF!</f>
        <v>#REF!</v>
      </c>
      <c r="V13" s="113" t="e">
        <f>'РБ ВВ 10(2023) |FIT15'!#REF!</f>
        <v>#REF!</v>
      </c>
      <c r="W13" s="113" t="e">
        <f>'РБ ВВ 10(2023) |FIT15'!#REF!</f>
        <v>#REF!</v>
      </c>
      <c r="X13" s="113" t="e">
        <f>'РБ ВВ 10(2023) |FIT15'!#REF!</f>
        <v>#REF!</v>
      </c>
      <c r="Y13" s="113" t="e">
        <f>'РБ ВВ 10(2023) |FIT15'!#REF!</f>
        <v>#REF!</v>
      </c>
      <c r="Z13" s="113" t="e">
        <f>'РБ ВВ 10(2023) |FIT15'!#REF!</f>
        <v>#REF!</v>
      </c>
    </row>
    <row r="14" spans="1:26" x14ac:dyDescent="0.2">
      <c r="A14" s="87">
        <v>2</v>
      </c>
      <c r="B14" s="113" t="e">
        <f>'РБ ВВ 10(2023) |FIT15'!#REF!</f>
        <v>#REF!</v>
      </c>
      <c r="C14" s="113" t="e">
        <f>'РБ ВВ 10(2023) |FIT15'!#REF!</f>
        <v>#REF!</v>
      </c>
      <c r="D14" s="113" t="e">
        <f>'РБ ВВ 10(2023) |FIT15'!#REF!</f>
        <v>#REF!</v>
      </c>
      <c r="E14" s="113" t="e">
        <f>'РБ ВВ 10(2023) |FIT15'!#REF!</f>
        <v>#REF!</v>
      </c>
      <c r="F14" s="113" t="e">
        <f>'РБ ВВ 10(2023) |FIT15'!#REF!</f>
        <v>#REF!</v>
      </c>
      <c r="G14" s="113" t="e">
        <f>'РБ ВВ 10(2023) |FIT15'!#REF!</f>
        <v>#REF!</v>
      </c>
      <c r="H14" s="113" t="e">
        <f>'РБ ВВ 10(2023) |FIT15'!#REF!</f>
        <v>#REF!</v>
      </c>
      <c r="I14" s="113" t="e">
        <f>'РБ ВВ 10(2023) |FIT15'!#REF!</f>
        <v>#REF!</v>
      </c>
      <c r="J14" s="113" t="e">
        <f>'РБ ВВ 10(2023) |FIT15'!#REF!</f>
        <v>#REF!</v>
      </c>
      <c r="K14" s="113" t="e">
        <f>'РБ ВВ 10(2023) |FIT15'!#REF!</f>
        <v>#REF!</v>
      </c>
      <c r="L14" s="113" t="e">
        <f>'РБ ВВ 10(2023) |FIT15'!#REF!</f>
        <v>#REF!</v>
      </c>
      <c r="M14" s="113" t="e">
        <f>'РБ ВВ 10(2023) |FIT15'!#REF!</f>
        <v>#REF!</v>
      </c>
      <c r="N14" s="113" t="e">
        <f>'РБ ВВ 10(2023) |FIT15'!#REF!</f>
        <v>#REF!</v>
      </c>
      <c r="O14" s="113" t="e">
        <f>'РБ ВВ 10(2023) |FIT15'!#REF!</f>
        <v>#REF!</v>
      </c>
      <c r="P14" s="113" t="e">
        <f>'РБ ВВ 10(2023) |FIT15'!#REF!</f>
        <v>#REF!</v>
      </c>
      <c r="Q14" s="113" t="e">
        <f>'РБ ВВ 10(2023) |FIT15'!#REF!</f>
        <v>#REF!</v>
      </c>
      <c r="R14" s="113" t="e">
        <f>'РБ ВВ 10(2023) |FIT15'!#REF!</f>
        <v>#REF!</v>
      </c>
      <c r="S14" s="113" t="e">
        <f>'РБ ВВ 10(2023) |FIT15'!#REF!</f>
        <v>#REF!</v>
      </c>
      <c r="T14" s="113" t="e">
        <f>'РБ ВВ 10(2023) |FIT15'!#REF!</f>
        <v>#REF!</v>
      </c>
      <c r="U14" s="113" t="e">
        <f>'РБ ВВ 10(2023) |FIT15'!#REF!</f>
        <v>#REF!</v>
      </c>
      <c r="V14" s="113" t="e">
        <f>'РБ ВВ 10(2023) |FIT15'!#REF!</f>
        <v>#REF!</v>
      </c>
      <c r="W14" s="113" t="e">
        <f>'РБ ВВ 10(2023) |FIT15'!#REF!</f>
        <v>#REF!</v>
      </c>
      <c r="X14" s="113" t="e">
        <f>'РБ ВВ 10(2023) |FIT15'!#REF!</f>
        <v>#REF!</v>
      </c>
      <c r="Y14" s="113" t="e">
        <f>'РБ ВВ 10(2023) |FIT15'!#REF!</f>
        <v>#REF!</v>
      </c>
      <c r="Z14" s="113" t="e">
        <f>'РБ ВВ 10(2023) |FIT15'!#REF!</f>
        <v>#REF!</v>
      </c>
    </row>
    <row r="15" spans="1:26"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x14ac:dyDescent="0.2">
      <c r="A16" s="87">
        <v>1</v>
      </c>
      <c r="B16" s="113" t="e">
        <f>'РБ ВВ 10(2023) |FIT15'!#REF!</f>
        <v>#REF!</v>
      </c>
      <c r="C16" s="113" t="e">
        <f>'РБ ВВ 10(2023) |FIT15'!#REF!</f>
        <v>#REF!</v>
      </c>
      <c r="D16" s="113" t="e">
        <f>'РБ ВВ 10(2023) |FIT15'!#REF!</f>
        <v>#REF!</v>
      </c>
      <c r="E16" s="113" t="e">
        <f>'РБ ВВ 10(2023) |FIT15'!#REF!</f>
        <v>#REF!</v>
      </c>
      <c r="F16" s="113" t="e">
        <f>'РБ ВВ 10(2023) |FIT15'!#REF!</f>
        <v>#REF!</v>
      </c>
      <c r="G16" s="113" t="e">
        <f>'РБ ВВ 10(2023) |FIT15'!#REF!</f>
        <v>#REF!</v>
      </c>
      <c r="H16" s="113" t="e">
        <f>'РБ ВВ 10(2023) |FIT15'!#REF!</f>
        <v>#REF!</v>
      </c>
      <c r="I16" s="113" t="e">
        <f>'РБ ВВ 10(2023) |FIT15'!#REF!</f>
        <v>#REF!</v>
      </c>
      <c r="J16" s="113" t="e">
        <f>'РБ ВВ 10(2023) |FIT15'!#REF!</f>
        <v>#REF!</v>
      </c>
      <c r="K16" s="113" t="e">
        <f>'РБ ВВ 10(2023) |FIT15'!#REF!</f>
        <v>#REF!</v>
      </c>
      <c r="L16" s="113" t="e">
        <f>'РБ ВВ 10(2023) |FIT15'!#REF!</f>
        <v>#REF!</v>
      </c>
      <c r="M16" s="113" t="e">
        <f>'РБ ВВ 10(2023) |FIT15'!#REF!</f>
        <v>#REF!</v>
      </c>
      <c r="N16" s="113" t="e">
        <f>'РБ ВВ 10(2023) |FIT15'!#REF!</f>
        <v>#REF!</v>
      </c>
      <c r="O16" s="113" t="e">
        <f>'РБ ВВ 10(2023) |FIT15'!#REF!</f>
        <v>#REF!</v>
      </c>
      <c r="P16" s="113" t="e">
        <f>'РБ ВВ 10(2023) |FIT15'!#REF!</f>
        <v>#REF!</v>
      </c>
      <c r="Q16" s="113" t="e">
        <f>'РБ ВВ 10(2023) |FIT15'!#REF!</f>
        <v>#REF!</v>
      </c>
      <c r="R16" s="113" t="e">
        <f>'РБ ВВ 10(2023) |FIT15'!#REF!</f>
        <v>#REF!</v>
      </c>
      <c r="S16" s="113" t="e">
        <f>'РБ ВВ 10(2023) |FIT15'!#REF!</f>
        <v>#REF!</v>
      </c>
      <c r="T16" s="113" t="e">
        <f>'РБ ВВ 10(2023) |FIT15'!#REF!</f>
        <v>#REF!</v>
      </c>
      <c r="U16" s="113" t="e">
        <f>'РБ ВВ 10(2023) |FIT15'!#REF!</f>
        <v>#REF!</v>
      </c>
      <c r="V16" s="113" t="e">
        <f>'РБ ВВ 10(2023) |FIT15'!#REF!</f>
        <v>#REF!</v>
      </c>
      <c r="W16" s="113" t="e">
        <f>'РБ ВВ 10(2023) |FIT15'!#REF!</f>
        <v>#REF!</v>
      </c>
      <c r="X16" s="113" t="e">
        <f>'РБ ВВ 10(2023) |FIT15'!#REF!</f>
        <v>#REF!</v>
      </c>
      <c r="Y16" s="113" t="e">
        <f>'РБ ВВ 10(2023) |FIT15'!#REF!</f>
        <v>#REF!</v>
      </c>
      <c r="Z16" s="113" t="e">
        <f>'РБ ВВ 10(2023) |FIT15'!#REF!</f>
        <v>#REF!</v>
      </c>
    </row>
    <row r="17" spans="1:26" x14ac:dyDescent="0.2">
      <c r="A17" s="87">
        <v>2</v>
      </c>
      <c r="B17" s="113" t="e">
        <f>'РБ ВВ 10(2023) |FIT15'!#REF!</f>
        <v>#REF!</v>
      </c>
      <c r="C17" s="113" t="e">
        <f>'РБ ВВ 10(2023) |FIT15'!#REF!</f>
        <v>#REF!</v>
      </c>
      <c r="D17" s="113" t="e">
        <f>'РБ ВВ 10(2023) |FIT15'!#REF!</f>
        <v>#REF!</v>
      </c>
      <c r="E17" s="113" t="e">
        <f>'РБ ВВ 10(2023) |FIT15'!#REF!</f>
        <v>#REF!</v>
      </c>
      <c r="F17" s="113" t="e">
        <f>'РБ ВВ 10(2023) |FIT15'!#REF!</f>
        <v>#REF!</v>
      </c>
      <c r="G17" s="113" t="e">
        <f>'РБ ВВ 10(2023) |FIT15'!#REF!</f>
        <v>#REF!</v>
      </c>
      <c r="H17" s="113" t="e">
        <f>'РБ ВВ 10(2023) |FIT15'!#REF!</f>
        <v>#REF!</v>
      </c>
      <c r="I17" s="113" t="e">
        <f>'РБ ВВ 10(2023) |FIT15'!#REF!</f>
        <v>#REF!</v>
      </c>
      <c r="J17" s="113" t="e">
        <f>'РБ ВВ 10(2023) |FIT15'!#REF!</f>
        <v>#REF!</v>
      </c>
      <c r="K17" s="113" t="e">
        <f>'РБ ВВ 10(2023) |FIT15'!#REF!</f>
        <v>#REF!</v>
      </c>
      <c r="L17" s="113" t="e">
        <f>'РБ ВВ 10(2023) |FIT15'!#REF!</f>
        <v>#REF!</v>
      </c>
      <c r="M17" s="113" t="e">
        <f>'РБ ВВ 10(2023) |FIT15'!#REF!</f>
        <v>#REF!</v>
      </c>
      <c r="N17" s="113" t="e">
        <f>'РБ ВВ 10(2023) |FIT15'!#REF!</f>
        <v>#REF!</v>
      </c>
      <c r="O17" s="113" t="e">
        <f>'РБ ВВ 10(2023) |FIT15'!#REF!</f>
        <v>#REF!</v>
      </c>
      <c r="P17" s="113" t="e">
        <f>'РБ ВВ 10(2023) |FIT15'!#REF!</f>
        <v>#REF!</v>
      </c>
      <c r="Q17" s="113" t="e">
        <f>'РБ ВВ 10(2023) |FIT15'!#REF!</f>
        <v>#REF!</v>
      </c>
      <c r="R17" s="113" t="e">
        <f>'РБ ВВ 10(2023) |FIT15'!#REF!</f>
        <v>#REF!</v>
      </c>
      <c r="S17" s="113" t="e">
        <f>'РБ ВВ 10(2023) |FIT15'!#REF!</f>
        <v>#REF!</v>
      </c>
      <c r="T17" s="113" t="e">
        <f>'РБ ВВ 10(2023) |FIT15'!#REF!</f>
        <v>#REF!</v>
      </c>
      <c r="U17" s="113" t="e">
        <f>'РБ ВВ 10(2023) |FIT15'!#REF!</f>
        <v>#REF!</v>
      </c>
      <c r="V17" s="113" t="e">
        <f>'РБ ВВ 10(2023) |FIT15'!#REF!</f>
        <v>#REF!</v>
      </c>
      <c r="W17" s="113" t="e">
        <f>'РБ ВВ 10(2023) |FIT15'!#REF!</f>
        <v>#REF!</v>
      </c>
      <c r="X17" s="113" t="e">
        <f>'РБ ВВ 10(2023) |FIT15'!#REF!</f>
        <v>#REF!</v>
      </c>
      <c r="Y17" s="113" t="e">
        <f>'РБ ВВ 10(2023) |FIT15'!#REF!</f>
        <v>#REF!</v>
      </c>
      <c r="Z17" s="113" t="e">
        <f>'РБ ВВ 10(2023) |FIT15'!#REF!</f>
        <v>#REF!</v>
      </c>
    </row>
    <row r="18" spans="1:26"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x14ac:dyDescent="0.2">
      <c r="A19" s="87" t="s">
        <v>78</v>
      </c>
      <c r="B19" s="113" t="e">
        <f>'РБ ВВ 10(2023) |FIT15'!#REF!</f>
        <v>#REF!</v>
      </c>
      <c r="C19" s="113" t="e">
        <f>'РБ ВВ 10(2023) |FIT15'!#REF!</f>
        <v>#REF!</v>
      </c>
      <c r="D19" s="113" t="e">
        <f>'РБ ВВ 10(2023) |FIT15'!#REF!</f>
        <v>#REF!</v>
      </c>
      <c r="E19" s="113" t="e">
        <f>'РБ ВВ 10(2023) |FIT15'!#REF!</f>
        <v>#REF!</v>
      </c>
      <c r="F19" s="113" t="e">
        <f>'РБ ВВ 10(2023) |FIT15'!#REF!</f>
        <v>#REF!</v>
      </c>
      <c r="G19" s="113" t="e">
        <f>'РБ ВВ 10(2023) |FIT15'!#REF!</f>
        <v>#REF!</v>
      </c>
      <c r="H19" s="113" t="e">
        <f>'РБ ВВ 10(2023) |FIT15'!#REF!</f>
        <v>#REF!</v>
      </c>
      <c r="I19" s="113" t="e">
        <f>'РБ ВВ 10(2023) |FIT15'!#REF!</f>
        <v>#REF!</v>
      </c>
      <c r="J19" s="113" t="e">
        <f>'РБ ВВ 10(2023) |FIT15'!#REF!</f>
        <v>#REF!</v>
      </c>
      <c r="K19" s="113" t="e">
        <f>'РБ ВВ 10(2023) |FIT15'!#REF!</f>
        <v>#REF!</v>
      </c>
      <c r="L19" s="113" t="e">
        <f>'РБ ВВ 10(2023) |FIT15'!#REF!</f>
        <v>#REF!</v>
      </c>
      <c r="M19" s="113" t="e">
        <f>'РБ ВВ 10(2023) |FIT15'!#REF!</f>
        <v>#REF!</v>
      </c>
      <c r="N19" s="113" t="e">
        <f>'РБ ВВ 10(2023) |FIT15'!#REF!</f>
        <v>#REF!</v>
      </c>
      <c r="O19" s="113" t="e">
        <f>'РБ ВВ 10(2023) |FIT15'!#REF!</f>
        <v>#REF!</v>
      </c>
      <c r="P19" s="113" t="e">
        <f>'РБ ВВ 10(2023) |FIT15'!#REF!</f>
        <v>#REF!</v>
      </c>
      <c r="Q19" s="113" t="e">
        <f>'РБ ВВ 10(2023) |FIT15'!#REF!</f>
        <v>#REF!</v>
      </c>
      <c r="R19" s="113" t="e">
        <f>'РБ ВВ 10(2023) |FIT15'!#REF!</f>
        <v>#REF!</v>
      </c>
      <c r="S19" s="113" t="e">
        <f>'РБ ВВ 10(2023) |FIT15'!#REF!</f>
        <v>#REF!</v>
      </c>
      <c r="T19" s="113" t="e">
        <f>'РБ ВВ 10(2023) |FIT15'!#REF!</f>
        <v>#REF!</v>
      </c>
      <c r="U19" s="113" t="e">
        <f>'РБ ВВ 10(2023) |FIT15'!#REF!</f>
        <v>#REF!</v>
      </c>
      <c r="V19" s="113" t="e">
        <f>'РБ ВВ 10(2023) |FIT15'!#REF!</f>
        <v>#REF!</v>
      </c>
      <c r="W19" s="113" t="e">
        <f>'РБ ВВ 10(2023) |FIT15'!#REF!</f>
        <v>#REF!</v>
      </c>
      <c r="X19" s="113" t="e">
        <f>'РБ ВВ 10(2023) |FIT15'!#REF!</f>
        <v>#REF!</v>
      </c>
      <c r="Y19" s="113" t="e">
        <f>'РБ ВВ 10(2023) |FIT15'!#REF!</f>
        <v>#REF!</v>
      </c>
      <c r="Z19" s="113" t="e">
        <f>'РБ ВВ 10(2023) |FIT15'!#REF!</f>
        <v>#REF!</v>
      </c>
    </row>
    <row r="20" spans="1:26"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x14ac:dyDescent="0.2">
      <c r="A21" s="87" t="s">
        <v>67</v>
      </c>
      <c r="B21" s="113" t="e">
        <f>'РБ ВВ 10(2023) |FIT15'!#REF!</f>
        <v>#REF!</v>
      </c>
      <c r="C21" s="113" t="e">
        <f>'РБ ВВ 10(2023) |FIT15'!#REF!</f>
        <v>#REF!</v>
      </c>
      <c r="D21" s="113" t="e">
        <f>'РБ ВВ 10(2023) |FIT15'!#REF!</f>
        <v>#REF!</v>
      </c>
      <c r="E21" s="113" t="e">
        <f>'РБ ВВ 10(2023) |FIT15'!#REF!</f>
        <v>#REF!</v>
      </c>
      <c r="F21" s="113" t="e">
        <f>'РБ ВВ 10(2023) |FIT15'!#REF!</f>
        <v>#REF!</v>
      </c>
      <c r="G21" s="113" t="e">
        <f>'РБ ВВ 10(2023) |FIT15'!#REF!</f>
        <v>#REF!</v>
      </c>
      <c r="H21" s="113" t="e">
        <f>'РБ ВВ 10(2023) |FIT15'!#REF!</f>
        <v>#REF!</v>
      </c>
      <c r="I21" s="113" t="e">
        <f>'РБ ВВ 10(2023) |FIT15'!#REF!</f>
        <v>#REF!</v>
      </c>
      <c r="J21" s="113" t="e">
        <f>'РБ ВВ 10(2023) |FIT15'!#REF!</f>
        <v>#REF!</v>
      </c>
      <c r="K21" s="113" t="e">
        <f>'РБ ВВ 10(2023) |FIT15'!#REF!</f>
        <v>#REF!</v>
      </c>
      <c r="L21" s="113" t="e">
        <f>'РБ ВВ 10(2023) |FIT15'!#REF!</f>
        <v>#REF!</v>
      </c>
      <c r="M21" s="113" t="e">
        <f>'РБ ВВ 10(2023) |FIT15'!#REF!</f>
        <v>#REF!</v>
      </c>
      <c r="N21" s="113" t="e">
        <f>'РБ ВВ 10(2023) |FIT15'!#REF!</f>
        <v>#REF!</v>
      </c>
      <c r="O21" s="113" t="e">
        <f>'РБ ВВ 10(2023) |FIT15'!#REF!</f>
        <v>#REF!</v>
      </c>
      <c r="P21" s="113" t="e">
        <f>'РБ ВВ 10(2023) |FIT15'!#REF!</f>
        <v>#REF!</v>
      </c>
      <c r="Q21" s="113" t="e">
        <f>'РБ ВВ 10(2023) |FIT15'!#REF!</f>
        <v>#REF!</v>
      </c>
      <c r="R21" s="113" t="e">
        <f>'РБ ВВ 10(2023) |FIT15'!#REF!</f>
        <v>#REF!</v>
      </c>
      <c r="S21" s="113" t="e">
        <f>'РБ ВВ 10(2023) |FIT15'!#REF!</f>
        <v>#REF!</v>
      </c>
      <c r="T21" s="113" t="e">
        <f>'РБ ВВ 10(2023) |FIT15'!#REF!</f>
        <v>#REF!</v>
      </c>
      <c r="U21" s="113" t="e">
        <f>'РБ ВВ 10(2023) |FIT15'!#REF!</f>
        <v>#REF!</v>
      </c>
      <c r="V21" s="113" t="e">
        <f>'РБ ВВ 10(2023) |FIT15'!#REF!</f>
        <v>#REF!</v>
      </c>
      <c r="W21" s="113" t="e">
        <f>'РБ ВВ 10(2023) |FIT15'!#REF!</f>
        <v>#REF!</v>
      </c>
      <c r="X21" s="113" t="e">
        <f>'РБ ВВ 10(2023) |FIT15'!#REF!</f>
        <v>#REF!</v>
      </c>
      <c r="Y21" s="113" t="e">
        <f>'РБ ВВ 10(2023) |FIT15'!#REF!</f>
        <v>#REF!</v>
      </c>
      <c r="Z21" s="113" t="e">
        <f>'РБ ВВ 10(2023) |FIT15'!#REF!</f>
        <v>#REF!</v>
      </c>
    </row>
    <row r="22" spans="1:26"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0.35" customHeight="1" x14ac:dyDescent="0.2">
      <c r="A23" s="147"/>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row>
    <row r="24" spans="1:26" ht="10.35" customHeight="1" x14ac:dyDescent="0.2">
      <c r="A24" s="96"/>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25.5" customHeight="1" x14ac:dyDescent="0.2">
      <c r="A25" s="146" t="s">
        <v>159</v>
      </c>
      <c r="B25" s="177" t="e">
        <f t="shared" ref="B25:Z26" si="0">B4</f>
        <v>#REF!</v>
      </c>
      <c r="C25" s="177" t="e">
        <f t="shared" si="0"/>
        <v>#REF!</v>
      </c>
      <c r="D25" s="177" t="e">
        <f t="shared" si="0"/>
        <v>#REF!</v>
      </c>
      <c r="E25" s="177" t="e">
        <f t="shared" si="0"/>
        <v>#REF!</v>
      </c>
      <c r="F25" s="177" t="e">
        <f t="shared" si="0"/>
        <v>#REF!</v>
      </c>
      <c r="G25" s="177" t="e">
        <f t="shared" si="0"/>
        <v>#REF!</v>
      </c>
      <c r="H25" s="177" t="e">
        <f t="shared" si="0"/>
        <v>#REF!</v>
      </c>
      <c r="I25" s="177" t="e">
        <f t="shared" si="0"/>
        <v>#REF!</v>
      </c>
      <c r="J25" s="177" t="e">
        <f t="shared" si="0"/>
        <v>#REF!</v>
      </c>
      <c r="K25" s="177" t="e">
        <f t="shared" si="0"/>
        <v>#REF!</v>
      </c>
      <c r="L25" s="177" t="e">
        <f t="shared" si="0"/>
        <v>#REF!</v>
      </c>
      <c r="M25" s="177" t="e">
        <f t="shared" si="0"/>
        <v>#REF!</v>
      </c>
      <c r="N25" s="177" t="e">
        <f t="shared" si="0"/>
        <v>#REF!</v>
      </c>
      <c r="O25" s="177" t="e">
        <f t="shared" si="0"/>
        <v>#REF!</v>
      </c>
      <c r="P25" s="177" t="e">
        <f t="shared" si="0"/>
        <v>#REF!</v>
      </c>
      <c r="Q25" s="177" t="e">
        <f t="shared" si="0"/>
        <v>#REF!</v>
      </c>
      <c r="R25" s="177" t="e">
        <f t="shared" si="0"/>
        <v>#REF!</v>
      </c>
      <c r="S25" s="177" t="e">
        <f t="shared" si="0"/>
        <v>#REF!</v>
      </c>
      <c r="T25" s="177" t="e">
        <f t="shared" si="0"/>
        <v>#REF!</v>
      </c>
      <c r="U25" s="177" t="e">
        <f t="shared" si="0"/>
        <v>#REF!</v>
      </c>
      <c r="V25" s="177" t="e">
        <f t="shared" si="0"/>
        <v>#REF!</v>
      </c>
      <c r="W25" s="177" t="e">
        <f t="shared" si="0"/>
        <v>#REF!</v>
      </c>
      <c r="X25" s="177" t="e">
        <f t="shared" si="0"/>
        <v>#REF!</v>
      </c>
      <c r="Y25" s="177" t="e">
        <f t="shared" si="0"/>
        <v>#REF!</v>
      </c>
      <c r="Z25" s="177" t="e">
        <f t="shared" si="0"/>
        <v>#REF!</v>
      </c>
    </row>
    <row r="26" spans="1:26" s="34" customFormat="1" ht="24.6" customHeight="1" x14ac:dyDescent="0.2">
      <c r="A26" s="67" t="s">
        <v>124</v>
      </c>
      <c r="B26" s="182" t="e">
        <f t="shared" si="0"/>
        <v>#REF!</v>
      </c>
      <c r="C26" s="182" t="e">
        <f t="shared" si="0"/>
        <v>#REF!</v>
      </c>
      <c r="D26" s="182" t="e">
        <f t="shared" si="0"/>
        <v>#REF!</v>
      </c>
      <c r="E26" s="182" t="e">
        <f t="shared" si="0"/>
        <v>#REF!</v>
      </c>
      <c r="F26" s="182" t="e">
        <f t="shared" si="0"/>
        <v>#REF!</v>
      </c>
      <c r="G26" s="182" t="e">
        <f t="shared" si="0"/>
        <v>#REF!</v>
      </c>
      <c r="H26" s="182" t="e">
        <f t="shared" si="0"/>
        <v>#REF!</v>
      </c>
      <c r="I26" s="182" t="e">
        <f t="shared" si="0"/>
        <v>#REF!</v>
      </c>
      <c r="J26" s="182" t="e">
        <f t="shared" si="0"/>
        <v>#REF!</v>
      </c>
      <c r="K26" s="182" t="e">
        <f t="shared" si="0"/>
        <v>#REF!</v>
      </c>
      <c r="L26" s="182" t="e">
        <f t="shared" si="0"/>
        <v>#REF!</v>
      </c>
      <c r="M26" s="182" t="e">
        <f t="shared" si="0"/>
        <v>#REF!</v>
      </c>
      <c r="N26" s="182" t="e">
        <f t="shared" si="0"/>
        <v>#REF!</v>
      </c>
      <c r="O26" s="182" t="e">
        <f t="shared" si="0"/>
        <v>#REF!</v>
      </c>
      <c r="P26" s="182" t="e">
        <f t="shared" si="0"/>
        <v>#REF!</v>
      </c>
      <c r="Q26" s="182" t="e">
        <f t="shared" si="0"/>
        <v>#REF!</v>
      </c>
      <c r="R26" s="182" t="e">
        <f t="shared" si="0"/>
        <v>#REF!</v>
      </c>
      <c r="S26" s="182" t="e">
        <f t="shared" si="0"/>
        <v>#REF!</v>
      </c>
      <c r="T26" s="182" t="e">
        <f t="shared" si="0"/>
        <v>#REF!</v>
      </c>
      <c r="U26" s="182" t="e">
        <f t="shared" si="0"/>
        <v>#REF!</v>
      </c>
      <c r="V26" s="182" t="e">
        <f t="shared" si="0"/>
        <v>#REF!</v>
      </c>
      <c r="W26" s="182" t="e">
        <f t="shared" si="0"/>
        <v>#REF!</v>
      </c>
      <c r="X26" s="182" t="e">
        <f t="shared" si="0"/>
        <v>#REF!</v>
      </c>
      <c r="Y26" s="182" t="e">
        <f t="shared" si="0"/>
        <v>#REF!</v>
      </c>
      <c r="Z26" s="182" t="e">
        <f t="shared" si="0"/>
        <v>#REF!</v>
      </c>
    </row>
    <row r="27" spans="1:26" x14ac:dyDescent="0.2">
      <c r="A27" s="86" t="s">
        <v>135</v>
      </c>
    </row>
    <row r="28" spans="1:26" x14ac:dyDescent="0.2">
      <c r="A28" s="87">
        <v>1</v>
      </c>
      <c r="B28" s="113" t="e">
        <f>ROUND(B7*0.87,)+25</f>
        <v>#REF!</v>
      </c>
      <c r="C28" s="113" t="e">
        <f t="shared" ref="C28:Z42" si="1">ROUND(C7*0.87,)+25</f>
        <v>#REF!</v>
      </c>
      <c r="D28" s="113" t="e">
        <f t="shared" si="1"/>
        <v>#REF!</v>
      </c>
      <c r="E28" s="113" t="e">
        <f t="shared" si="1"/>
        <v>#REF!</v>
      </c>
      <c r="F28" s="113" t="e">
        <f t="shared" si="1"/>
        <v>#REF!</v>
      </c>
      <c r="G28" s="113" t="e">
        <f t="shared" si="1"/>
        <v>#REF!</v>
      </c>
      <c r="H28" s="113" t="e">
        <f t="shared" si="1"/>
        <v>#REF!</v>
      </c>
      <c r="I28" s="113" t="e">
        <f t="shared" si="1"/>
        <v>#REF!</v>
      </c>
      <c r="J28" s="113" t="e">
        <f t="shared" si="1"/>
        <v>#REF!</v>
      </c>
      <c r="K28" s="113" t="e">
        <f t="shared" si="1"/>
        <v>#REF!</v>
      </c>
      <c r="L28" s="113" t="e">
        <f t="shared" si="1"/>
        <v>#REF!</v>
      </c>
      <c r="M28" s="113" t="e">
        <f t="shared" si="1"/>
        <v>#REF!</v>
      </c>
      <c r="N28" s="113" t="e">
        <f t="shared" si="1"/>
        <v>#REF!</v>
      </c>
      <c r="O28" s="113" t="e">
        <f t="shared" si="1"/>
        <v>#REF!</v>
      </c>
      <c r="P28" s="113" t="e">
        <f t="shared" si="1"/>
        <v>#REF!</v>
      </c>
      <c r="Q28" s="113" t="e">
        <f t="shared" si="1"/>
        <v>#REF!</v>
      </c>
      <c r="R28" s="113" t="e">
        <f t="shared" si="1"/>
        <v>#REF!</v>
      </c>
      <c r="S28" s="113" t="e">
        <f t="shared" si="1"/>
        <v>#REF!</v>
      </c>
      <c r="T28" s="113" t="e">
        <f t="shared" si="1"/>
        <v>#REF!</v>
      </c>
      <c r="U28" s="113" t="e">
        <f t="shared" si="1"/>
        <v>#REF!</v>
      </c>
      <c r="V28" s="113" t="e">
        <f t="shared" si="1"/>
        <v>#REF!</v>
      </c>
      <c r="W28" s="113" t="e">
        <f t="shared" si="1"/>
        <v>#REF!</v>
      </c>
      <c r="X28" s="113" t="e">
        <f t="shared" si="1"/>
        <v>#REF!</v>
      </c>
      <c r="Y28" s="113" t="e">
        <f t="shared" si="1"/>
        <v>#REF!</v>
      </c>
      <c r="Z28" s="113" t="e">
        <f t="shared" si="1"/>
        <v>#REF!</v>
      </c>
    </row>
    <row r="29" spans="1:26" x14ac:dyDescent="0.2">
      <c r="A29" s="87">
        <v>2</v>
      </c>
      <c r="B29" s="113" t="e">
        <f t="shared" ref="B29:Q42" si="2">ROUND(B8*0.87,)+25</f>
        <v>#REF!</v>
      </c>
      <c r="C29" s="113" t="e">
        <f t="shared" si="2"/>
        <v>#REF!</v>
      </c>
      <c r="D29" s="113" t="e">
        <f t="shared" si="2"/>
        <v>#REF!</v>
      </c>
      <c r="E29" s="113" t="e">
        <f t="shared" si="2"/>
        <v>#REF!</v>
      </c>
      <c r="F29" s="113" t="e">
        <f t="shared" si="2"/>
        <v>#REF!</v>
      </c>
      <c r="G29" s="113" t="e">
        <f t="shared" si="2"/>
        <v>#REF!</v>
      </c>
      <c r="H29" s="113" t="e">
        <f t="shared" si="2"/>
        <v>#REF!</v>
      </c>
      <c r="I29" s="113" t="e">
        <f t="shared" si="2"/>
        <v>#REF!</v>
      </c>
      <c r="J29" s="113" t="e">
        <f t="shared" si="2"/>
        <v>#REF!</v>
      </c>
      <c r="K29" s="113" t="e">
        <f t="shared" si="2"/>
        <v>#REF!</v>
      </c>
      <c r="L29" s="113" t="e">
        <f t="shared" si="2"/>
        <v>#REF!</v>
      </c>
      <c r="M29" s="113" t="e">
        <f t="shared" si="2"/>
        <v>#REF!</v>
      </c>
      <c r="N29" s="113" t="e">
        <f t="shared" si="2"/>
        <v>#REF!</v>
      </c>
      <c r="O29" s="113" t="e">
        <f t="shared" si="2"/>
        <v>#REF!</v>
      </c>
      <c r="P29" s="113" t="e">
        <f t="shared" si="2"/>
        <v>#REF!</v>
      </c>
      <c r="Q29" s="113" t="e">
        <f t="shared" si="2"/>
        <v>#REF!</v>
      </c>
      <c r="R29" s="113" t="e">
        <f t="shared" si="1"/>
        <v>#REF!</v>
      </c>
      <c r="S29" s="113" t="e">
        <f t="shared" si="1"/>
        <v>#REF!</v>
      </c>
      <c r="T29" s="113" t="e">
        <f t="shared" si="1"/>
        <v>#REF!</v>
      </c>
      <c r="U29" s="113" t="e">
        <f t="shared" si="1"/>
        <v>#REF!</v>
      </c>
      <c r="V29" s="113" t="e">
        <f t="shared" si="1"/>
        <v>#REF!</v>
      </c>
      <c r="W29" s="113" t="e">
        <f t="shared" si="1"/>
        <v>#REF!</v>
      </c>
      <c r="X29" s="113" t="e">
        <f t="shared" si="1"/>
        <v>#REF!</v>
      </c>
      <c r="Y29" s="113" t="e">
        <f t="shared" si="1"/>
        <v>#REF!</v>
      </c>
      <c r="Z29" s="113" t="e">
        <f t="shared" si="1"/>
        <v>#REF!</v>
      </c>
    </row>
    <row r="30" spans="1:26" x14ac:dyDescent="0.2">
      <c r="A30" s="95" t="s">
        <v>143</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x14ac:dyDescent="0.2">
      <c r="A31" s="87">
        <v>1</v>
      </c>
      <c r="B31" s="113" t="e">
        <f t="shared" si="2"/>
        <v>#REF!</v>
      </c>
      <c r="C31" s="113" t="e">
        <f t="shared" si="1"/>
        <v>#REF!</v>
      </c>
      <c r="D31" s="113" t="e">
        <f t="shared" si="1"/>
        <v>#REF!</v>
      </c>
      <c r="E31" s="113" t="e">
        <f t="shared" si="1"/>
        <v>#REF!</v>
      </c>
      <c r="F31" s="113" t="e">
        <f t="shared" si="1"/>
        <v>#REF!</v>
      </c>
      <c r="G31" s="113" t="e">
        <f t="shared" si="1"/>
        <v>#REF!</v>
      </c>
      <c r="H31" s="113" t="e">
        <f t="shared" si="1"/>
        <v>#REF!</v>
      </c>
      <c r="I31" s="113" t="e">
        <f t="shared" si="1"/>
        <v>#REF!</v>
      </c>
      <c r="J31" s="113" t="e">
        <f t="shared" si="1"/>
        <v>#REF!</v>
      </c>
      <c r="K31" s="113" t="e">
        <f t="shared" si="1"/>
        <v>#REF!</v>
      </c>
      <c r="L31" s="113" t="e">
        <f t="shared" si="1"/>
        <v>#REF!</v>
      </c>
      <c r="M31" s="113" t="e">
        <f t="shared" si="1"/>
        <v>#REF!</v>
      </c>
      <c r="N31" s="113" t="e">
        <f t="shared" si="1"/>
        <v>#REF!</v>
      </c>
      <c r="O31" s="113" t="e">
        <f t="shared" si="1"/>
        <v>#REF!</v>
      </c>
      <c r="P31" s="113" t="e">
        <f t="shared" si="1"/>
        <v>#REF!</v>
      </c>
      <c r="Q31" s="113" t="e">
        <f t="shared" si="1"/>
        <v>#REF!</v>
      </c>
      <c r="R31" s="113" t="e">
        <f t="shared" si="1"/>
        <v>#REF!</v>
      </c>
      <c r="S31" s="113" t="e">
        <f t="shared" si="1"/>
        <v>#REF!</v>
      </c>
      <c r="T31" s="113" t="e">
        <f t="shared" si="1"/>
        <v>#REF!</v>
      </c>
      <c r="U31" s="113" t="e">
        <f t="shared" si="1"/>
        <v>#REF!</v>
      </c>
      <c r="V31" s="113" t="e">
        <f t="shared" si="1"/>
        <v>#REF!</v>
      </c>
      <c r="W31" s="113" t="e">
        <f t="shared" si="1"/>
        <v>#REF!</v>
      </c>
      <c r="X31" s="113" t="e">
        <f t="shared" si="1"/>
        <v>#REF!</v>
      </c>
      <c r="Y31" s="113" t="e">
        <f t="shared" si="1"/>
        <v>#REF!</v>
      </c>
      <c r="Z31" s="113" t="e">
        <f t="shared" si="1"/>
        <v>#REF!</v>
      </c>
    </row>
    <row r="32" spans="1:26" x14ac:dyDescent="0.2">
      <c r="A32" s="87">
        <v>2</v>
      </c>
      <c r="B32" s="113" t="e">
        <f t="shared" si="2"/>
        <v>#REF!</v>
      </c>
      <c r="C32" s="113" t="e">
        <f t="shared" si="1"/>
        <v>#REF!</v>
      </c>
      <c r="D32" s="113" t="e">
        <f t="shared" si="1"/>
        <v>#REF!</v>
      </c>
      <c r="E32" s="113" t="e">
        <f t="shared" si="1"/>
        <v>#REF!</v>
      </c>
      <c r="F32" s="113" t="e">
        <f t="shared" si="1"/>
        <v>#REF!</v>
      </c>
      <c r="G32" s="113" t="e">
        <f t="shared" si="1"/>
        <v>#REF!</v>
      </c>
      <c r="H32" s="113" t="e">
        <f t="shared" si="1"/>
        <v>#REF!</v>
      </c>
      <c r="I32" s="113" t="e">
        <f t="shared" si="1"/>
        <v>#REF!</v>
      </c>
      <c r="J32" s="113" t="e">
        <f t="shared" si="1"/>
        <v>#REF!</v>
      </c>
      <c r="K32" s="113" t="e">
        <f t="shared" si="1"/>
        <v>#REF!</v>
      </c>
      <c r="L32" s="113" t="e">
        <f t="shared" si="1"/>
        <v>#REF!</v>
      </c>
      <c r="M32" s="113" t="e">
        <f t="shared" si="1"/>
        <v>#REF!</v>
      </c>
      <c r="N32" s="113" t="e">
        <f t="shared" si="1"/>
        <v>#REF!</v>
      </c>
      <c r="O32" s="113" t="e">
        <f t="shared" si="1"/>
        <v>#REF!</v>
      </c>
      <c r="P32" s="113" t="e">
        <f t="shared" si="1"/>
        <v>#REF!</v>
      </c>
      <c r="Q32" s="113" t="e">
        <f t="shared" si="1"/>
        <v>#REF!</v>
      </c>
      <c r="R32" s="113" t="e">
        <f t="shared" si="1"/>
        <v>#REF!</v>
      </c>
      <c r="S32" s="113" t="e">
        <f t="shared" si="1"/>
        <v>#REF!</v>
      </c>
      <c r="T32" s="113" t="e">
        <f t="shared" si="1"/>
        <v>#REF!</v>
      </c>
      <c r="U32" s="113" t="e">
        <f t="shared" si="1"/>
        <v>#REF!</v>
      </c>
      <c r="V32" s="113" t="e">
        <f t="shared" si="1"/>
        <v>#REF!</v>
      </c>
      <c r="W32" s="113" t="e">
        <f t="shared" si="1"/>
        <v>#REF!</v>
      </c>
      <c r="X32" s="113" t="e">
        <f t="shared" si="1"/>
        <v>#REF!</v>
      </c>
      <c r="Y32" s="113" t="e">
        <f t="shared" si="1"/>
        <v>#REF!</v>
      </c>
      <c r="Z32" s="113" t="e">
        <f t="shared" si="1"/>
        <v>#REF!</v>
      </c>
    </row>
    <row r="33" spans="1:26" x14ac:dyDescent="0.2">
      <c r="A33" s="86" t="s">
        <v>134</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x14ac:dyDescent="0.2">
      <c r="A34" s="88">
        <v>1</v>
      </c>
      <c r="B34" s="113" t="e">
        <f t="shared" si="2"/>
        <v>#REF!</v>
      </c>
      <c r="C34" s="113" t="e">
        <f t="shared" si="1"/>
        <v>#REF!</v>
      </c>
      <c r="D34" s="113" t="e">
        <f t="shared" si="1"/>
        <v>#REF!</v>
      </c>
      <c r="E34" s="113" t="e">
        <f t="shared" si="1"/>
        <v>#REF!</v>
      </c>
      <c r="F34" s="113" t="e">
        <f t="shared" si="1"/>
        <v>#REF!</v>
      </c>
      <c r="G34" s="113" t="e">
        <f t="shared" si="1"/>
        <v>#REF!</v>
      </c>
      <c r="H34" s="113" t="e">
        <f t="shared" si="1"/>
        <v>#REF!</v>
      </c>
      <c r="I34" s="113" t="e">
        <f t="shared" si="1"/>
        <v>#REF!</v>
      </c>
      <c r="J34" s="113" t="e">
        <f t="shared" si="1"/>
        <v>#REF!</v>
      </c>
      <c r="K34" s="113" t="e">
        <f t="shared" si="1"/>
        <v>#REF!</v>
      </c>
      <c r="L34" s="113" t="e">
        <f t="shared" si="1"/>
        <v>#REF!</v>
      </c>
      <c r="M34" s="113" t="e">
        <f t="shared" si="1"/>
        <v>#REF!</v>
      </c>
      <c r="N34" s="113" t="e">
        <f t="shared" si="1"/>
        <v>#REF!</v>
      </c>
      <c r="O34" s="113" t="e">
        <f t="shared" si="1"/>
        <v>#REF!</v>
      </c>
      <c r="P34" s="113" t="e">
        <f t="shared" si="1"/>
        <v>#REF!</v>
      </c>
      <c r="Q34" s="113" t="e">
        <f t="shared" si="1"/>
        <v>#REF!</v>
      </c>
      <c r="R34" s="113" t="e">
        <f t="shared" si="1"/>
        <v>#REF!</v>
      </c>
      <c r="S34" s="113" t="e">
        <f t="shared" si="1"/>
        <v>#REF!</v>
      </c>
      <c r="T34" s="113" t="e">
        <f t="shared" si="1"/>
        <v>#REF!</v>
      </c>
      <c r="U34" s="113" t="e">
        <f t="shared" si="1"/>
        <v>#REF!</v>
      </c>
      <c r="V34" s="113" t="e">
        <f t="shared" si="1"/>
        <v>#REF!</v>
      </c>
      <c r="W34" s="113" t="e">
        <f t="shared" si="1"/>
        <v>#REF!</v>
      </c>
      <c r="X34" s="113" t="e">
        <f t="shared" si="1"/>
        <v>#REF!</v>
      </c>
      <c r="Y34" s="113" t="e">
        <f t="shared" si="1"/>
        <v>#REF!</v>
      </c>
      <c r="Z34" s="113" t="e">
        <f t="shared" si="1"/>
        <v>#REF!</v>
      </c>
    </row>
    <row r="35" spans="1:26" x14ac:dyDescent="0.2">
      <c r="A35" s="88">
        <v>2</v>
      </c>
      <c r="B35" s="113" t="e">
        <f t="shared" si="2"/>
        <v>#REF!</v>
      </c>
      <c r="C35" s="113" t="e">
        <f t="shared" si="1"/>
        <v>#REF!</v>
      </c>
      <c r="D35" s="113" t="e">
        <f t="shared" si="1"/>
        <v>#REF!</v>
      </c>
      <c r="E35" s="113" t="e">
        <f t="shared" si="1"/>
        <v>#REF!</v>
      </c>
      <c r="F35" s="113" t="e">
        <f t="shared" si="1"/>
        <v>#REF!</v>
      </c>
      <c r="G35" s="113" t="e">
        <f t="shared" si="1"/>
        <v>#REF!</v>
      </c>
      <c r="H35" s="113" t="e">
        <f t="shared" si="1"/>
        <v>#REF!</v>
      </c>
      <c r="I35" s="113" t="e">
        <f t="shared" si="1"/>
        <v>#REF!</v>
      </c>
      <c r="J35" s="113" t="e">
        <f t="shared" si="1"/>
        <v>#REF!</v>
      </c>
      <c r="K35" s="113" t="e">
        <f t="shared" si="1"/>
        <v>#REF!</v>
      </c>
      <c r="L35" s="113" t="e">
        <f t="shared" si="1"/>
        <v>#REF!</v>
      </c>
      <c r="M35" s="113" t="e">
        <f t="shared" si="1"/>
        <v>#REF!</v>
      </c>
      <c r="N35" s="113" t="e">
        <f t="shared" si="1"/>
        <v>#REF!</v>
      </c>
      <c r="O35" s="113" t="e">
        <f t="shared" si="1"/>
        <v>#REF!</v>
      </c>
      <c r="P35" s="113" t="e">
        <f t="shared" si="1"/>
        <v>#REF!</v>
      </c>
      <c r="Q35" s="113" t="e">
        <f t="shared" si="1"/>
        <v>#REF!</v>
      </c>
      <c r="R35" s="113" t="e">
        <f t="shared" si="1"/>
        <v>#REF!</v>
      </c>
      <c r="S35" s="113" t="e">
        <f t="shared" si="1"/>
        <v>#REF!</v>
      </c>
      <c r="T35" s="113" t="e">
        <f t="shared" si="1"/>
        <v>#REF!</v>
      </c>
      <c r="U35" s="113" t="e">
        <f t="shared" si="1"/>
        <v>#REF!</v>
      </c>
      <c r="V35" s="113" t="e">
        <f t="shared" si="1"/>
        <v>#REF!</v>
      </c>
      <c r="W35" s="113" t="e">
        <f t="shared" si="1"/>
        <v>#REF!</v>
      </c>
      <c r="X35" s="113" t="e">
        <f t="shared" si="1"/>
        <v>#REF!</v>
      </c>
      <c r="Y35" s="113" t="e">
        <f t="shared" si="1"/>
        <v>#REF!</v>
      </c>
      <c r="Z35" s="113" t="e">
        <f t="shared" si="1"/>
        <v>#REF!</v>
      </c>
    </row>
    <row r="36" spans="1:26" x14ac:dyDescent="0.2">
      <c r="A36" s="86" t="s">
        <v>136</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x14ac:dyDescent="0.2">
      <c r="A37" s="88">
        <v>1</v>
      </c>
      <c r="B37" s="113" t="e">
        <f t="shared" si="2"/>
        <v>#REF!</v>
      </c>
      <c r="C37" s="113" t="e">
        <f t="shared" si="1"/>
        <v>#REF!</v>
      </c>
      <c r="D37" s="113" t="e">
        <f t="shared" si="1"/>
        <v>#REF!</v>
      </c>
      <c r="E37" s="113" t="e">
        <f t="shared" si="1"/>
        <v>#REF!</v>
      </c>
      <c r="F37" s="113" t="e">
        <f t="shared" si="1"/>
        <v>#REF!</v>
      </c>
      <c r="G37" s="113" t="e">
        <f t="shared" si="1"/>
        <v>#REF!</v>
      </c>
      <c r="H37" s="113" t="e">
        <f t="shared" si="1"/>
        <v>#REF!</v>
      </c>
      <c r="I37" s="113" t="e">
        <f t="shared" si="1"/>
        <v>#REF!</v>
      </c>
      <c r="J37" s="113" t="e">
        <f t="shared" si="1"/>
        <v>#REF!</v>
      </c>
      <c r="K37" s="113" t="e">
        <f t="shared" si="1"/>
        <v>#REF!</v>
      </c>
      <c r="L37" s="113" t="e">
        <f t="shared" si="1"/>
        <v>#REF!</v>
      </c>
      <c r="M37" s="113" t="e">
        <f t="shared" si="1"/>
        <v>#REF!</v>
      </c>
      <c r="N37" s="113" t="e">
        <f t="shared" si="1"/>
        <v>#REF!</v>
      </c>
      <c r="O37" s="113" t="e">
        <f t="shared" si="1"/>
        <v>#REF!</v>
      </c>
      <c r="P37" s="113" t="e">
        <f t="shared" si="1"/>
        <v>#REF!</v>
      </c>
      <c r="Q37" s="113" t="e">
        <f t="shared" si="1"/>
        <v>#REF!</v>
      </c>
      <c r="R37" s="113" t="e">
        <f t="shared" si="1"/>
        <v>#REF!</v>
      </c>
      <c r="S37" s="113" t="e">
        <f t="shared" si="1"/>
        <v>#REF!</v>
      </c>
      <c r="T37" s="113" t="e">
        <f t="shared" si="1"/>
        <v>#REF!</v>
      </c>
      <c r="U37" s="113" t="e">
        <f t="shared" si="1"/>
        <v>#REF!</v>
      </c>
      <c r="V37" s="113" t="e">
        <f t="shared" si="1"/>
        <v>#REF!</v>
      </c>
      <c r="W37" s="113" t="e">
        <f t="shared" si="1"/>
        <v>#REF!</v>
      </c>
      <c r="X37" s="113" t="e">
        <f t="shared" si="1"/>
        <v>#REF!</v>
      </c>
      <c r="Y37" s="113" t="e">
        <f t="shared" si="1"/>
        <v>#REF!</v>
      </c>
      <c r="Z37" s="113" t="e">
        <f t="shared" si="1"/>
        <v>#REF!</v>
      </c>
    </row>
    <row r="38" spans="1:26" x14ac:dyDescent="0.2">
      <c r="A38" s="88">
        <v>2</v>
      </c>
      <c r="B38" s="113" t="e">
        <f t="shared" si="2"/>
        <v>#REF!</v>
      </c>
      <c r="C38" s="113" t="e">
        <f t="shared" si="1"/>
        <v>#REF!</v>
      </c>
      <c r="D38" s="113" t="e">
        <f t="shared" si="1"/>
        <v>#REF!</v>
      </c>
      <c r="E38" s="113" t="e">
        <f t="shared" si="1"/>
        <v>#REF!</v>
      </c>
      <c r="F38" s="113" t="e">
        <f t="shared" si="1"/>
        <v>#REF!</v>
      </c>
      <c r="G38" s="113" t="e">
        <f t="shared" si="1"/>
        <v>#REF!</v>
      </c>
      <c r="H38" s="113" t="e">
        <f t="shared" si="1"/>
        <v>#REF!</v>
      </c>
      <c r="I38" s="113" t="e">
        <f t="shared" si="1"/>
        <v>#REF!</v>
      </c>
      <c r="J38" s="113" t="e">
        <f t="shared" si="1"/>
        <v>#REF!</v>
      </c>
      <c r="K38" s="113" t="e">
        <f t="shared" si="1"/>
        <v>#REF!</v>
      </c>
      <c r="L38" s="113" t="e">
        <f t="shared" si="1"/>
        <v>#REF!</v>
      </c>
      <c r="M38" s="113" t="e">
        <f t="shared" si="1"/>
        <v>#REF!</v>
      </c>
      <c r="N38" s="113" t="e">
        <f t="shared" si="1"/>
        <v>#REF!</v>
      </c>
      <c r="O38" s="113" t="e">
        <f t="shared" si="1"/>
        <v>#REF!</v>
      </c>
      <c r="P38" s="113" t="e">
        <f t="shared" si="1"/>
        <v>#REF!</v>
      </c>
      <c r="Q38" s="113" t="e">
        <f t="shared" si="1"/>
        <v>#REF!</v>
      </c>
      <c r="R38" s="113" t="e">
        <f t="shared" si="1"/>
        <v>#REF!</v>
      </c>
      <c r="S38" s="113" t="e">
        <f t="shared" si="1"/>
        <v>#REF!</v>
      </c>
      <c r="T38" s="113" t="e">
        <f t="shared" si="1"/>
        <v>#REF!</v>
      </c>
      <c r="U38" s="113" t="e">
        <f t="shared" si="1"/>
        <v>#REF!</v>
      </c>
      <c r="V38" s="113" t="e">
        <f t="shared" si="1"/>
        <v>#REF!</v>
      </c>
      <c r="W38" s="113" t="e">
        <f t="shared" si="1"/>
        <v>#REF!</v>
      </c>
      <c r="X38" s="113" t="e">
        <f t="shared" si="1"/>
        <v>#REF!</v>
      </c>
      <c r="Y38" s="113" t="e">
        <f t="shared" si="1"/>
        <v>#REF!</v>
      </c>
      <c r="Z38" s="113" t="e">
        <f t="shared" si="1"/>
        <v>#REF!</v>
      </c>
    </row>
    <row r="39" spans="1:26" x14ac:dyDescent="0.2">
      <c r="A39" s="86" t="s">
        <v>138</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x14ac:dyDescent="0.2">
      <c r="A40" s="87" t="s">
        <v>78</v>
      </c>
      <c r="B40" s="113" t="e">
        <f t="shared" si="2"/>
        <v>#REF!</v>
      </c>
      <c r="C40" s="113" t="e">
        <f t="shared" si="1"/>
        <v>#REF!</v>
      </c>
      <c r="D40" s="113" t="e">
        <f t="shared" si="1"/>
        <v>#REF!</v>
      </c>
      <c r="E40" s="113" t="e">
        <f t="shared" si="1"/>
        <v>#REF!</v>
      </c>
      <c r="F40" s="113" t="e">
        <f t="shared" si="1"/>
        <v>#REF!</v>
      </c>
      <c r="G40" s="113" t="e">
        <f t="shared" si="1"/>
        <v>#REF!</v>
      </c>
      <c r="H40" s="113" t="e">
        <f t="shared" si="1"/>
        <v>#REF!</v>
      </c>
      <c r="I40" s="113" t="e">
        <f t="shared" si="1"/>
        <v>#REF!</v>
      </c>
      <c r="J40" s="113" t="e">
        <f t="shared" si="1"/>
        <v>#REF!</v>
      </c>
      <c r="K40" s="113" t="e">
        <f t="shared" si="1"/>
        <v>#REF!</v>
      </c>
      <c r="L40" s="113" t="e">
        <f t="shared" si="1"/>
        <v>#REF!</v>
      </c>
      <c r="M40" s="113" t="e">
        <f t="shared" si="1"/>
        <v>#REF!</v>
      </c>
      <c r="N40" s="113" t="e">
        <f t="shared" si="1"/>
        <v>#REF!</v>
      </c>
      <c r="O40" s="113" t="e">
        <f t="shared" si="1"/>
        <v>#REF!</v>
      </c>
      <c r="P40" s="113" t="e">
        <f t="shared" si="1"/>
        <v>#REF!</v>
      </c>
      <c r="Q40" s="113" t="e">
        <f t="shared" si="1"/>
        <v>#REF!</v>
      </c>
      <c r="R40" s="113" t="e">
        <f t="shared" si="1"/>
        <v>#REF!</v>
      </c>
      <c r="S40" s="113" t="e">
        <f t="shared" si="1"/>
        <v>#REF!</v>
      </c>
      <c r="T40" s="113" t="e">
        <f t="shared" si="1"/>
        <v>#REF!</v>
      </c>
      <c r="U40" s="113" t="e">
        <f t="shared" si="1"/>
        <v>#REF!</v>
      </c>
      <c r="V40" s="113" t="e">
        <f t="shared" si="1"/>
        <v>#REF!</v>
      </c>
      <c r="W40" s="113" t="e">
        <f t="shared" si="1"/>
        <v>#REF!</v>
      </c>
      <c r="X40" s="113" t="e">
        <f t="shared" si="1"/>
        <v>#REF!</v>
      </c>
      <c r="Y40" s="113" t="e">
        <f t="shared" si="1"/>
        <v>#REF!</v>
      </c>
      <c r="Z40" s="113" t="e">
        <f t="shared" si="1"/>
        <v>#REF!</v>
      </c>
    </row>
    <row r="41" spans="1:26" x14ac:dyDescent="0.2">
      <c r="A41" s="86" t="s">
        <v>137</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x14ac:dyDescent="0.2">
      <c r="A42" s="87" t="s">
        <v>67</v>
      </c>
      <c r="B42" s="113" t="e">
        <f t="shared" si="2"/>
        <v>#REF!</v>
      </c>
      <c r="C42" s="113" t="e">
        <f t="shared" si="1"/>
        <v>#REF!</v>
      </c>
      <c r="D42" s="113" t="e">
        <f t="shared" si="1"/>
        <v>#REF!</v>
      </c>
      <c r="E42" s="113" t="e">
        <f t="shared" si="1"/>
        <v>#REF!</v>
      </c>
      <c r="F42" s="113" t="e">
        <f t="shared" si="1"/>
        <v>#REF!</v>
      </c>
      <c r="G42" s="113" t="e">
        <f t="shared" si="1"/>
        <v>#REF!</v>
      </c>
      <c r="H42" s="113" t="e">
        <f t="shared" si="1"/>
        <v>#REF!</v>
      </c>
      <c r="I42" s="113" t="e">
        <f t="shared" si="1"/>
        <v>#REF!</v>
      </c>
      <c r="J42" s="113" t="e">
        <f t="shared" si="1"/>
        <v>#REF!</v>
      </c>
      <c r="K42" s="113" t="e">
        <f t="shared" si="1"/>
        <v>#REF!</v>
      </c>
      <c r="L42" s="113" t="e">
        <f t="shared" si="1"/>
        <v>#REF!</v>
      </c>
      <c r="M42" s="113" t="e">
        <f t="shared" si="1"/>
        <v>#REF!</v>
      </c>
      <c r="N42" s="113" t="e">
        <f t="shared" si="1"/>
        <v>#REF!</v>
      </c>
      <c r="O42" s="113" t="e">
        <f t="shared" si="1"/>
        <v>#REF!</v>
      </c>
      <c r="P42" s="113" t="e">
        <f t="shared" si="1"/>
        <v>#REF!</v>
      </c>
      <c r="Q42" s="113" t="e">
        <f t="shared" si="1"/>
        <v>#REF!</v>
      </c>
      <c r="R42" s="113" t="e">
        <f t="shared" si="1"/>
        <v>#REF!</v>
      </c>
      <c r="S42" s="113" t="e">
        <f t="shared" si="1"/>
        <v>#REF!</v>
      </c>
      <c r="T42" s="113" t="e">
        <f t="shared" si="1"/>
        <v>#REF!</v>
      </c>
      <c r="U42" s="113" t="e">
        <f t="shared" si="1"/>
        <v>#REF!</v>
      </c>
      <c r="V42" s="113" t="e">
        <f t="shared" si="1"/>
        <v>#REF!</v>
      </c>
      <c r="W42" s="113" t="e">
        <f t="shared" si="1"/>
        <v>#REF!</v>
      </c>
      <c r="X42" s="113" t="e">
        <f t="shared" si="1"/>
        <v>#REF!</v>
      </c>
      <c r="Y42" s="113" t="e">
        <f t="shared" si="1"/>
        <v>#REF!</v>
      </c>
      <c r="Z42" s="113" t="e">
        <f t="shared" si="1"/>
        <v>#REF!</v>
      </c>
    </row>
    <row r="43" spans="1:26" x14ac:dyDescent="0.2">
      <c r="A43" s="147"/>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0.35" customHeight="1" thickBot="1" x14ac:dyDescent="0.25">
      <c r="A44" s="77"/>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row>
    <row r="45" spans="1:26" ht="12.75" thickBot="1" x14ac:dyDescent="0.25">
      <c r="A45" s="149" t="s">
        <v>127</v>
      </c>
    </row>
    <row r="46" spans="1:26" x14ac:dyDescent="0.2">
      <c r="A46" s="81" t="s">
        <v>128</v>
      </c>
    </row>
    <row r="47" spans="1:26" x14ac:dyDescent="0.2">
      <c r="A47" s="81" t="s">
        <v>129</v>
      </c>
    </row>
    <row r="48" spans="1:26" ht="12" customHeight="1" x14ac:dyDescent="0.2">
      <c r="A48" s="97" t="s">
        <v>130</v>
      </c>
    </row>
    <row r="49" spans="1:1" x14ac:dyDescent="0.2">
      <c r="A49" s="193" t="s">
        <v>240</v>
      </c>
    </row>
    <row r="50" spans="1:1" ht="11.45" customHeight="1" x14ac:dyDescent="0.2">
      <c r="A50" s="77"/>
    </row>
    <row r="51" spans="1:1" x14ac:dyDescent="0.2">
      <c r="A51" s="161" t="s">
        <v>139</v>
      </c>
    </row>
    <row r="52" spans="1:1" x14ac:dyDescent="0.2">
      <c r="A52" s="77" t="s">
        <v>184</v>
      </c>
    </row>
    <row r="53" spans="1:1" ht="12.75" thickBot="1" x14ac:dyDescent="0.25">
      <c r="A53" s="20"/>
    </row>
    <row r="54" spans="1:1" ht="12.75" thickBot="1" x14ac:dyDescent="0.25">
      <c r="A54" s="151" t="s">
        <v>132</v>
      </c>
    </row>
    <row r="55" spans="1:1" ht="48" x14ac:dyDescent="0.2">
      <c r="A55" s="124" t="s">
        <v>161</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dimension ref="A1:C55"/>
  <sheetViews>
    <sheetView zoomScaleNormal="100" workbookViewId="0">
      <pane xSplit="1" topLeftCell="B1" activePane="topRight" state="frozen"/>
      <selection pane="topRight" activeCell="B11" sqref="B11"/>
    </sheetView>
  </sheetViews>
  <sheetFormatPr defaultColWidth="9" defaultRowHeight="12" x14ac:dyDescent="0.2"/>
  <cols>
    <col min="1" max="1" width="80.5703125" style="65" customWidth="1"/>
    <col min="2" max="16384" width="9" style="65"/>
  </cols>
  <sheetData>
    <row r="1" spans="1:3" ht="11.45" customHeight="1" x14ac:dyDescent="0.2">
      <c r="A1" s="83" t="s">
        <v>133</v>
      </c>
    </row>
    <row r="2" spans="1:3" ht="11.45" customHeight="1" x14ac:dyDescent="0.2">
      <c r="A2" s="125" t="s">
        <v>185</v>
      </c>
    </row>
    <row r="3" spans="1:3" ht="11.45" customHeight="1" x14ac:dyDescent="0.2">
      <c r="A3" s="125"/>
    </row>
    <row r="4" spans="1:3" ht="11.45" customHeight="1" x14ac:dyDescent="0.2">
      <c r="A4" s="125" t="s">
        <v>125</v>
      </c>
      <c r="B4" s="156" t="e">
        <f>'C завтраками| Bed and breakfast'!#REF!</f>
        <v>#REF!</v>
      </c>
      <c r="C4" s="156" t="e">
        <f>'C завтраками| Bed and breakfast'!#REF!</f>
        <v>#REF!</v>
      </c>
    </row>
    <row r="5" spans="1:3" s="34" customFormat="1" ht="21.6" customHeight="1" x14ac:dyDescent="0.2">
      <c r="A5" s="67" t="s">
        <v>124</v>
      </c>
      <c r="B5" s="156" t="e">
        <f>'C завтраками| Bed and breakfast'!#REF!</f>
        <v>#REF!</v>
      </c>
      <c r="C5" s="156" t="e">
        <f>'C завтраками| Bed and breakfast'!#REF!</f>
        <v>#REF!</v>
      </c>
    </row>
    <row r="6" spans="1:3" x14ac:dyDescent="0.2">
      <c r="A6" s="73" t="s">
        <v>144</v>
      </c>
    </row>
    <row r="7" spans="1:3" x14ac:dyDescent="0.2">
      <c r="A7" s="74">
        <v>1</v>
      </c>
      <c r="B7" s="113" t="e">
        <f>ROUNDUP('C завтраками| Bed and breakfast'!#REF!*0.85,)</f>
        <v>#REF!</v>
      </c>
      <c r="C7" s="113" t="e">
        <f>ROUNDUP('C завтраками| Bed and breakfast'!#REF!*0.85,)</f>
        <v>#REF!</v>
      </c>
    </row>
    <row r="8" spans="1:3" x14ac:dyDescent="0.2">
      <c r="A8" s="74">
        <v>2</v>
      </c>
      <c r="B8" s="113" t="e">
        <f>ROUNDUP('C завтраками| Bed and breakfast'!#REF!*0.85,)</f>
        <v>#REF!</v>
      </c>
      <c r="C8" s="113" t="e">
        <f>ROUNDUP('C завтраками| Bed and breakfast'!#REF!*0.85,)</f>
        <v>#REF!</v>
      </c>
    </row>
    <row r="9" spans="1:3" x14ac:dyDescent="0.2">
      <c r="A9" s="73" t="s">
        <v>145</v>
      </c>
      <c r="B9" s="113"/>
      <c r="C9" s="113"/>
    </row>
    <row r="10" spans="1:3" x14ac:dyDescent="0.2">
      <c r="A10" s="74">
        <v>1</v>
      </c>
      <c r="B10" s="113" t="e">
        <f>ROUNDUP('C завтраками| Bed and breakfast'!#REF!*0.85,)</f>
        <v>#REF!</v>
      </c>
      <c r="C10" s="113" t="e">
        <f>ROUNDUP('C завтраками| Bed and breakfast'!#REF!*0.85,)</f>
        <v>#REF!</v>
      </c>
    </row>
    <row r="11" spans="1:3" x14ac:dyDescent="0.2">
      <c r="A11" s="74">
        <v>2</v>
      </c>
      <c r="B11" s="113" t="e">
        <f>ROUNDUP('C завтраками| Bed and breakfast'!#REF!*0.85,)</f>
        <v>#REF!</v>
      </c>
      <c r="C11" s="113" t="e">
        <f>ROUNDUP('C завтраками| Bed and breakfast'!#REF!*0.85,)</f>
        <v>#REF!</v>
      </c>
    </row>
    <row r="12" spans="1:3" x14ac:dyDescent="0.2">
      <c r="A12" s="86" t="s">
        <v>134</v>
      </c>
      <c r="B12" s="113"/>
      <c r="C12" s="113"/>
    </row>
    <row r="13" spans="1:3" x14ac:dyDescent="0.2">
      <c r="A13" s="87">
        <v>1</v>
      </c>
      <c r="B13" s="113" t="e">
        <f>ROUNDUP('C завтраками| Bed and breakfast'!#REF!*0.85,)</f>
        <v>#REF!</v>
      </c>
      <c r="C13" s="113" t="e">
        <f>ROUNDUP('C завтраками| Bed and breakfast'!#REF!*0.85,)</f>
        <v>#REF!</v>
      </c>
    </row>
    <row r="14" spans="1:3" x14ac:dyDescent="0.2">
      <c r="A14" s="87">
        <v>2</v>
      </c>
      <c r="B14" s="113" t="e">
        <f>ROUNDUP('C завтраками| Bed and breakfast'!#REF!*0.85,)</f>
        <v>#REF!</v>
      </c>
      <c r="C14" s="113" t="e">
        <f>ROUNDUP('C завтраками| Bed and breakfast'!#REF!*0.85,)</f>
        <v>#REF!</v>
      </c>
    </row>
    <row r="15" spans="1:3" x14ac:dyDescent="0.2">
      <c r="A15" s="86" t="s">
        <v>136</v>
      </c>
      <c r="B15" s="113"/>
      <c r="C15" s="113"/>
    </row>
    <row r="16" spans="1:3" x14ac:dyDescent="0.2">
      <c r="A16" s="87">
        <v>1</v>
      </c>
      <c r="B16" s="113" t="e">
        <f>ROUNDUP('C завтраками| Bed and breakfast'!#REF!*0.85,)</f>
        <v>#REF!</v>
      </c>
      <c r="C16" s="113" t="e">
        <f>ROUNDUP('C завтраками| Bed and breakfast'!#REF!*0.85,)</f>
        <v>#REF!</v>
      </c>
    </row>
    <row r="17" spans="1:3" x14ac:dyDescent="0.2">
      <c r="A17" s="87">
        <v>2</v>
      </c>
      <c r="B17" s="113" t="e">
        <f>ROUNDUP('C завтраками| Bed and breakfast'!#REF!*0.85,)</f>
        <v>#REF!</v>
      </c>
      <c r="C17" s="113" t="e">
        <f>ROUNDUP('C завтраками| Bed and breakfast'!#REF!*0.85,)</f>
        <v>#REF!</v>
      </c>
    </row>
    <row r="18" spans="1:3" x14ac:dyDescent="0.2">
      <c r="A18" s="86" t="s">
        <v>138</v>
      </c>
      <c r="B18" s="113"/>
      <c r="C18" s="113"/>
    </row>
    <row r="19" spans="1:3" x14ac:dyDescent="0.2">
      <c r="A19" s="87" t="s">
        <v>78</v>
      </c>
      <c r="B19" s="113" t="e">
        <f>ROUNDUP('C завтраками| Bed and breakfast'!#REF!*0.85,)</f>
        <v>#REF!</v>
      </c>
      <c r="C19" s="113" t="e">
        <f>ROUNDUP('C завтраками| Bed and breakfast'!#REF!*0.85,)</f>
        <v>#REF!</v>
      </c>
    </row>
    <row r="20" spans="1:3" x14ac:dyDescent="0.2">
      <c r="A20" s="86" t="s">
        <v>137</v>
      </c>
      <c r="B20" s="113"/>
      <c r="C20" s="113"/>
    </row>
    <row r="21" spans="1:3" x14ac:dyDescent="0.2">
      <c r="A21" s="87" t="s">
        <v>67</v>
      </c>
      <c r="B21" s="113" t="e">
        <f>ROUNDUP('C завтраками| Bed and breakfast'!#REF!*0.85,)</f>
        <v>#REF!</v>
      </c>
      <c r="C21" s="113" t="e">
        <f>ROUNDUP('C завтраками| Bed and breakfast'!#REF!*0.85,)</f>
        <v>#REF!</v>
      </c>
    </row>
    <row r="22" spans="1:3" x14ac:dyDescent="0.2">
      <c r="A22" s="147"/>
      <c r="B22" s="114"/>
      <c r="C22" s="114"/>
    </row>
    <row r="23" spans="1:3" ht="10.35" customHeight="1" x14ac:dyDescent="0.2">
      <c r="A23" s="147"/>
      <c r="B23" s="160"/>
      <c r="C23" s="160"/>
    </row>
    <row r="24" spans="1:3" ht="10.35" customHeight="1" x14ac:dyDescent="0.2">
      <c r="A24" s="96"/>
      <c r="B24" s="114"/>
      <c r="C24" s="114"/>
    </row>
    <row r="25" spans="1:3" ht="25.5" customHeight="1" x14ac:dyDescent="0.2">
      <c r="A25" s="146" t="s">
        <v>159</v>
      </c>
      <c r="B25" s="183" t="e">
        <f t="shared" ref="B25" si="0">B4</f>
        <v>#REF!</v>
      </c>
      <c r="C25" s="183" t="e">
        <f t="shared" ref="C25" si="1">C4</f>
        <v>#REF!</v>
      </c>
    </row>
    <row r="26" spans="1:3" s="34" customFormat="1" ht="24.6" customHeight="1" x14ac:dyDescent="0.2">
      <c r="A26" s="67" t="s">
        <v>124</v>
      </c>
      <c r="B26" s="185" t="e">
        <f t="shared" ref="B26" si="2">B5</f>
        <v>#REF!</v>
      </c>
      <c r="C26" s="185" t="e">
        <f t="shared" ref="C26" si="3">C5</f>
        <v>#REF!</v>
      </c>
    </row>
    <row r="27" spans="1:3" x14ac:dyDescent="0.2">
      <c r="A27" s="86" t="s">
        <v>135</v>
      </c>
    </row>
    <row r="28" spans="1:3" x14ac:dyDescent="0.2">
      <c r="A28" s="87">
        <v>1</v>
      </c>
      <c r="B28" s="113" t="e">
        <f t="shared" ref="B28" si="4">ROUND(B7*0.9,)</f>
        <v>#REF!</v>
      </c>
      <c r="C28" s="113" t="e">
        <f t="shared" ref="C28" si="5">ROUND(C7*0.9,)</f>
        <v>#REF!</v>
      </c>
    </row>
    <row r="29" spans="1:3" x14ac:dyDescent="0.2">
      <c r="A29" s="87">
        <v>2</v>
      </c>
      <c r="B29" s="113" t="e">
        <f t="shared" ref="B29" si="6">ROUND(B8*0.9,)</f>
        <v>#REF!</v>
      </c>
      <c r="C29" s="113" t="e">
        <f t="shared" ref="C29" si="7">ROUND(C8*0.9,)</f>
        <v>#REF!</v>
      </c>
    </row>
    <row r="30" spans="1:3" x14ac:dyDescent="0.2">
      <c r="A30" s="95" t="s">
        <v>143</v>
      </c>
      <c r="B30" s="113"/>
      <c r="C30" s="113"/>
    </row>
    <row r="31" spans="1:3" x14ac:dyDescent="0.2">
      <c r="A31" s="87">
        <v>1</v>
      </c>
      <c r="B31" s="113" t="e">
        <f t="shared" ref="B31" si="8">ROUND(B10*0.9,)</f>
        <v>#REF!</v>
      </c>
      <c r="C31" s="113" t="e">
        <f t="shared" ref="C31" si="9">ROUND(C10*0.9,)</f>
        <v>#REF!</v>
      </c>
    </row>
    <row r="32" spans="1:3" x14ac:dyDescent="0.2">
      <c r="A32" s="87">
        <v>2</v>
      </c>
      <c r="B32" s="113" t="e">
        <f t="shared" ref="B32" si="10">ROUND(B11*0.9,)</f>
        <v>#REF!</v>
      </c>
      <c r="C32" s="113" t="e">
        <f t="shared" ref="C32" si="11">ROUND(C11*0.9,)</f>
        <v>#REF!</v>
      </c>
    </row>
    <row r="33" spans="1:3" x14ac:dyDescent="0.2">
      <c r="A33" s="86" t="s">
        <v>134</v>
      </c>
      <c r="B33" s="113"/>
      <c r="C33" s="113"/>
    </row>
    <row r="34" spans="1:3" x14ac:dyDescent="0.2">
      <c r="A34" s="88">
        <v>1</v>
      </c>
      <c r="B34" s="113" t="e">
        <f t="shared" ref="B34" si="12">ROUND(B13*0.9,)</f>
        <v>#REF!</v>
      </c>
      <c r="C34" s="113" t="e">
        <f t="shared" ref="C34" si="13">ROUND(C13*0.9,)</f>
        <v>#REF!</v>
      </c>
    </row>
    <row r="35" spans="1:3" x14ac:dyDescent="0.2">
      <c r="A35" s="88">
        <v>2</v>
      </c>
      <c r="B35" s="113" t="e">
        <f t="shared" ref="B35" si="14">ROUND(B14*0.9,)</f>
        <v>#REF!</v>
      </c>
      <c r="C35" s="113" t="e">
        <f t="shared" ref="C35" si="15">ROUND(C14*0.9,)</f>
        <v>#REF!</v>
      </c>
    </row>
    <row r="36" spans="1:3" x14ac:dyDescent="0.2">
      <c r="A36" s="86" t="s">
        <v>136</v>
      </c>
      <c r="B36" s="113"/>
      <c r="C36" s="113"/>
    </row>
    <row r="37" spans="1:3" x14ac:dyDescent="0.2">
      <c r="A37" s="88">
        <v>1</v>
      </c>
      <c r="B37" s="113" t="e">
        <f t="shared" ref="B37" si="16">ROUND(B16*0.9,)</f>
        <v>#REF!</v>
      </c>
      <c r="C37" s="113" t="e">
        <f t="shared" ref="C37" si="17">ROUND(C16*0.9,)</f>
        <v>#REF!</v>
      </c>
    </row>
    <row r="38" spans="1:3" x14ac:dyDescent="0.2">
      <c r="A38" s="88">
        <v>2</v>
      </c>
      <c r="B38" s="113" t="e">
        <f t="shared" ref="B38" si="18">ROUND(B17*0.9,)</f>
        <v>#REF!</v>
      </c>
      <c r="C38" s="113" t="e">
        <f t="shared" ref="C38" si="19">ROUND(C17*0.9,)</f>
        <v>#REF!</v>
      </c>
    </row>
    <row r="39" spans="1:3" x14ac:dyDescent="0.2">
      <c r="A39" s="86" t="s">
        <v>138</v>
      </c>
      <c r="B39" s="113"/>
      <c r="C39" s="113"/>
    </row>
    <row r="40" spans="1:3" x14ac:dyDescent="0.2">
      <c r="A40" s="87" t="s">
        <v>78</v>
      </c>
      <c r="B40" s="113" t="e">
        <f t="shared" ref="B40" si="20">ROUND(B19*0.9,)</f>
        <v>#REF!</v>
      </c>
      <c r="C40" s="113" t="e">
        <f t="shared" ref="C40" si="21">ROUND(C19*0.9,)</f>
        <v>#REF!</v>
      </c>
    </row>
    <row r="41" spans="1:3" x14ac:dyDescent="0.2">
      <c r="A41" s="86" t="s">
        <v>137</v>
      </c>
      <c r="B41" s="113"/>
      <c r="C41" s="113"/>
    </row>
    <row r="42" spans="1:3" x14ac:dyDescent="0.2">
      <c r="A42" s="87" t="s">
        <v>67</v>
      </c>
      <c r="B42" s="113" t="e">
        <f t="shared" ref="B42" si="22">ROUND(B21*0.9,)</f>
        <v>#REF!</v>
      </c>
      <c r="C42" s="113" t="e">
        <f t="shared" ref="C42" si="23">ROUND(C21*0.9,)</f>
        <v>#REF!</v>
      </c>
    </row>
    <row r="43" spans="1:3" x14ac:dyDescent="0.2">
      <c r="A43" s="147"/>
    </row>
    <row r="44" spans="1:3" ht="10.35" customHeight="1" thickBot="1" x14ac:dyDescent="0.25">
      <c r="A44" s="77"/>
    </row>
    <row r="45" spans="1:3" ht="12.75" thickBot="1" x14ac:dyDescent="0.25">
      <c r="A45" s="149" t="s">
        <v>127</v>
      </c>
    </row>
    <row r="46" spans="1:3" x14ac:dyDescent="0.2">
      <c r="A46" s="81" t="s">
        <v>128</v>
      </c>
    </row>
    <row r="47" spans="1:3" x14ac:dyDescent="0.2">
      <c r="A47" s="81" t="s">
        <v>129</v>
      </c>
    </row>
    <row r="48" spans="1:3" ht="12" customHeight="1" x14ac:dyDescent="0.2">
      <c r="A48" s="97" t="s">
        <v>130</v>
      </c>
    </row>
    <row r="49" spans="1:1" x14ac:dyDescent="0.2">
      <c r="A49" s="81" t="s">
        <v>243</v>
      </c>
    </row>
    <row r="50" spans="1:1" ht="11.45" customHeight="1" x14ac:dyDescent="0.2">
      <c r="A50" s="77"/>
    </row>
    <row r="51" spans="1:1" x14ac:dyDescent="0.2">
      <c r="A51" s="161" t="s">
        <v>139</v>
      </c>
    </row>
    <row r="52" spans="1:1" x14ac:dyDescent="0.2">
      <c r="A52" s="188" t="s">
        <v>239</v>
      </c>
    </row>
    <row r="53" spans="1:1" ht="12.75" thickBot="1" x14ac:dyDescent="0.25">
      <c r="A53" s="20"/>
    </row>
    <row r="54" spans="1:1" ht="12.75" thickBot="1" x14ac:dyDescent="0.25">
      <c r="A54" s="151" t="s">
        <v>132</v>
      </c>
    </row>
    <row r="55" spans="1:1" ht="48" x14ac:dyDescent="0.2">
      <c r="A55" s="124" t="s">
        <v>161</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dimension ref="A1:C55"/>
  <sheetViews>
    <sheetView zoomScaleNormal="100" workbookViewId="0">
      <pane xSplit="1" topLeftCell="B1" activePane="topRight" state="frozen"/>
      <selection pane="topRight" activeCell="D8" sqref="D8"/>
    </sheetView>
  </sheetViews>
  <sheetFormatPr defaultColWidth="9" defaultRowHeight="12" x14ac:dyDescent="0.2"/>
  <cols>
    <col min="1" max="1" width="80.5703125" style="65" customWidth="1"/>
    <col min="2" max="16384" width="9" style="65"/>
  </cols>
  <sheetData>
    <row r="1" spans="1:3" ht="11.45" customHeight="1" x14ac:dyDescent="0.2">
      <c r="A1" s="83" t="s">
        <v>133</v>
      </c>
    </row>
    <row r="2" spans="1:3" ht="11.45" customHeight="1" x14ac:dyDescent="0.2">
      <c r="A2" s="125" t="s">
        <v>185</v>
      </c>
    </row>
    <row r="3" spans="1:3" ht="11.45" customHeight="1" x14ac:dyDescent="0.2">
      <c r="A3" s="125"/>
    </row>
    <row r="4" spans="1:3" ht="11.45" customHeight="1" x14ac:dyDescent="0.2">
      <c r="A4" s="125" t="s">
        <v>125</v>
      </c>
      <c r="B4" s="112" t="e">
        <f>'C завтраками| Bed and breakfast'!#REF!</f>
        <v>#REF!</v>
      </c>
      <c r="C4" s="79" t="e">
        <f>'C завтраками| Bed and breakfast'!#REF!</f>
        <v>#REF!</v>
      </c>
    </row>
    <row r="5" spans="1:3" s="34" customFormat="1" ht="21.6" customHeight="1" x14ac:dyDescent="0.2">
      <c r="A5" s="67" t="s">
        <v>124</v>
      </c>
      <c r="B5" s="112" t="e">
        <f>'C завтраками| Bed and breakfast'!#REF!</f>
        <v>#REF!</v>
      </c>
      <c r="C5" s="79" t="e">
        <f>'C завтраками| Bed and breakfast'!#REF!</f>
        <v>#REF!</v>
      </c>
    </row>
    <row r="6" spans="1:3" x14ac:dyDescent="0.2">
      <c r="A6" s="73" t="s">
        <v>144</v>
      </c>
    </row>
    <row r="7" spans="1:3" x14ac:dyDescent="0.2">
      <c r="A7" s="74">
        <v>1</v>
      </c>
      <c r="B7" s="113" t="e">
        <f>ROUNDUP('C завтраками| Bed and breakfast'!#REF!*0.85,)</f>
        <v>#REF!</v>
      </c>
      <c r="C7" s="113" t="e">
        <f>ROUNDUP('C завтраками| Bed and breakfast'!#REF!*0.85,)</f>
        <v>#REF!</v>
      </c>
    </row>
    <row r="8" spans="1:3" x14ac:dyDescent="0.2">
      <c r="A8" s="74">
        <v>2</v>
      </c>
      <c r="B8" s="113" t="e">
        <f>ROUNDUP('C завтраками| Bed and breakfast'!#REF!*0.85,)</f>
        <v>#REF!</v>
      </c>
      <c r="C8" s="113" t="e">
        <f>ROUNDUP('C завтраками| Bed and breakfast'!#REF!*0.85,)</f>
        <v>#REF!</v>
      </c>
    </row>
    <row r="9" spans="1:3" x14ac:dyDescent="0.2">
      <c r="A9" s="73" t="s">
        <v>145</v>
      </c>
      <c r="B9" s="113"/>
      <c r="C9" s="113"/>
    </row>
    <row r="10" spans="1:3" x14ac:dyDescent="0.2">
      <c r="A10" s="74">
        <v>1</v>
      </c>
      <c r="B10" s="113" t="e">
        <f>ROUNDUP('C завтраками| Bed and breakfast'!#REF!*0.85,)</f>
        <v>#REF!</v>
      </c>
      <c r="C10" s="113" t="e">
        <f>ROUNDUP('C завтраками| Bed and breakfast'!#REF!*0.85,)</f>
        <v>#REF!</v>
      </c>
    </row>
    <row r="11" spans="1:3" x14ac:dyDescent="0.2">
      <c r="A11" s="74">
        <v>2</v>
      </c>
      <c r="B11" s="113" t="e">
        <f>ROUNDUP('C завтраками| Bed and breakfast'!#REF!*0.85,)</f>
        <v>#REF!</v>
      </c>
      <c r="C11" s="113" t="e">
        <f>ROUNDUP('C завтраками| Bed and breakfast'!#REF!*0.85,)</f>
        <v>#REF!</v>
      </c>
    </row>
    <row r="12" spans="1:3" x14ac:dyDescent="0.2">
      <c r="A12" s="86" t="s">
        <v>134</v>
      </c>
      <c r="B12" s="113"/>
      <c r="C12" s="113"/>
    </row>
    <row r="13" spans="1:3" x14ac:dyDescent="0.2">
      <c r="A13" s="87">
        <v>1</v>
      </c>
      <c r="B13" s="113" t="e">
        <f>ROUNDUP('C завтраками| Bed and breakfast'!#REF!*0.85,)</f>
        <v>#REF!</v>
      </c>
      <c r="C13" s="113" t="e">
        <f>ROUNDUP('C завтраками| Bed and breakfast'!#REF!*0.85,)</f>
        <v>#REF!</v>
      </c>
    </row>
    <row r="14" spans="1:3" x14ac:dyDescent="0.2">
      <c r="A14" s="87">
        <v>2</v>
      </c>
      <c r="B14" s="113" t="e">
        <f>ROUNDUP('C завтраками| Bed and breakfast'!#REF!*0.85,)</f>
        <v>#REF!</v>
      </c>
      <c r="C14" s="113" t="e">
        <f>ROUNDUP('C завтраками| Bed and breakfast'!#REF!*0.85,)</f>
        <v>#REF!</v>
      </c>
    </row>
    <row r="15" spans="1:3" x14ac:dyDescent="0.2">
      <c r="A15" s="86" t="s">
        <v>136</v>
      </c>
      <c r="B15" s="113"/>
      <c r="C15" s="113"/>
    </row>
    <row r="16" spans="1:3" x14ac:dyDescent="0.2">
      <c r="A16" s="87">
        <v>1</v>
      </c>
      <c r="B16" s="113" t="e">
        <f>ROUNDUP('C завтраками| Bed and breakfast'!#REF!*0.85,)</f>
        <v>#REF!</v>
      </c>
      <c r="C16" s="113" t="e">
        <f>ROUNDUP('C завтраками| Bed and breakfast'!#REF!*0.85,)</f>
        <v>#REF!</v>
      </c>
    </row>
    <row r="17" spans="1:3" x14ac:dyDescent="0.2">
      <c r="A17" s="87">
        <v>2</v>
      </c>
      <c r="B17" s="113" t="e">
        <f>ROUNDUP('C завтраками| Bed and breakfast'!#REF!*0.85,)</f>
        <v>#REF!</v>
      </c>
      <c r="C17" s="113" t="e">
        <f>ROUNDUP('C завтраками| Bed and breakfast'!#REF!*0.85,)</f>
        <v>#REF!</v>
      </c>
    </row>
    <row r="18" spans="1:3" x14ac:dyDescent="0.2">
      <c r="A18" s="86" t="s">
        <v>138</v>
      </c>
      <c r="B18" s="113"/>
      <c r="C18" s="113"/>
    </row>
    <row r="19" spans="1:3" x14ac:dyDescent="0.2">
      <c r="A19" s="87" t="s">
        <v>78</v>
      </c>
      <c r="B19" s="113" t="e">
        <f>ROUNDUP('C завтраками| Bed and breakfast'!#REF!*0.85,)</f>
        <v>#REF!</v>
      </c>
      <c r="C19" s="113" t="e">
        <f>ROUNDUP('C завтраками| Bed and breakfast'!#REF!*0.85,)</f>
        <v>#REF!</v>
      </c>
    </row>
    <row r="20" spans="1:3" x14ac:dyDescent="0.2">
      <c r="A20" s="86" t="s">
        <v>137</v>
      </c>
      <c r="B20" s="113"/>
      <c r="C20" s="113"/>
    </row>
    <row r="21" spans="1:3" x14ac:dyDescent="0.2">
      <c r="A21" s="87" t="s">
        <v>67</v>
      </c>
      <c r="B21" s="113" t="e">
        <f>ROUNDUP('C завтраками| Bed and breakfast'!#REF!*0.85,)</f>
        <v>#REF!</v>
      </c>
      <c r="C21" s="113" t="e">
        <f>ROUNDUP('C завтраками| Bed and breakfast'!#REF!*0.85,)</f>
        <v>#REF!</v>
      </c>
    </row>
    <row r="22" spans="1:3" x14ac:dyDescent="0.2">
      <c r="A22" s="147"/>
      <c r="B22" s="114"/>
      <c r="C22" s="114"/>
    </row>
    <row r="23" spans="1:3" ht="10.35" customHeight="1" x14ac:dyDescent="0.2">
      <c r="A23" s="147"/>
      <c r="B23" s="160"/>
      <c r="C23" s="160"/>
    </row>
    <row r="24" spans="1:3" ht="10.35" customHeight="1" x14ac:dyDescent="0.2">
      <c r="A24" s="96"/>
      <c r="B24" s="114"/>
      <c r="C24" s="114"/>
    </row>
    <row r="25" spans="1:3" ht="25.5" customHeight="1" x14ac:dyDescent="0.2">
      <c r="A25" s="146" t="s">
        <v>159</v>
      </c>
      <c r="B25" s="183" t="e">
        <f t="shared" ref="B25:C25" si="0">B4</f>
        <v>#REF!</v>
      </c>
      <c r="C25" s="183" t="e">
        <f t="shared" si="0"/>
        <v>#REF!</v>
      </c>
    </row>
    <row r="26" spans="1:3" s="34" customFormat="1" ht="24.6" customHeight="1" x14ac:dyDescent="0.2">
      <c r="A26" s="67" t="s">
        <v>124</v>
      </c>
      <c r="B26" s="185" t="e">
        <f t="shared" ref="B26:C26" si="1">B5</f>
        <v>#REF!</v>
      </c>
      <c r="C26" s="185" t="e">
        <f t="shared" si="1"/>
        <v>#REF!</v>
      </c>
    </row>
    <row r="27" spans="1:3" x14ac:dyDescent="0.2">
      <c r="A27" s="86" t="s">
        <v>135</v>
      </c>
    </row>
    <row r="28" spans="1:3" x14ac:dyDescent="0.2">
      <c r="A28" s="87">
        <v>1</v>
      </c>
      <c r="B28" s="113" t="e">
        <f t="shared" ref="B28:C28" si="2">ROUNDUP(B7*0.87,)</f>
        <v>#REF!</v>
      </c>
      <c r="C28" s="113" t="e">
        <f t="shared" si="2"/>
        <v>#REF!</v>
      </c>
    </row>
    <row r="29" spans="1:3" x14ac:dyDescent="0.2">
      <c r="A29" s="87">
        <v>2</v>
      </c>
      <c r="B29" s="113" t="e">
        <f t="shared" ref="B29:C29" si="3">ROUNDUP(B8*0.87,)</f>
        <v>#REF!</v>
      </c>
      <c r="C29" s="113" t="e">
        <f t="shared" si="3"/>
        <v>#REF!</v>
      </c>
    </row>
    <row r="30" spans="1:3" x14ac:dyDescent="0.2">
      <c r="A30" s="95" t="s">
        <v>143</v>
      </c>
      <c r="B30" s="113"/>
      <c r="C30" s="113"/>
    </row>
    <row r="31" spans="1:3" x14ac:dyDescent="0.2">
      <c r="A31" s="87">
        <v>1</v>
      </c>
      <c r="B31" s="113" t="e">
        <f t="shared" ref="B31:C31" si="4">ROUNDUP(B10*0.87,)</f>
        <v>#REF!</v>
      </c>
      <c r="C31" s="113" t="e">
        <f t="shared" si="4"/>
        <v>#REF!</v>
      </c>
    </row>
    <row r="32" spans="1:3" x14ac:dyDescent="0.2">
      <c r="A32" s="87">
        <v>2</v>
      </c>
      <c r="B32" s="113" t="e">
        <f t="shared" ref="B32:C32" si="5">ROUNDUP(B11*0.87,)</f>
        <v>#REF!</v>
      </c>
      <c r="C32" s="113" t="e">
        <f t="shared" si="5"/>
        <v>#REF!</v>
      </c>
    </row>
    <row r="33" spans="1:3" x14ac:dyDescent="0.2">
      <c r="A33" s="86" t="s">
        <v>134</v>
      </c>
      <c r="B33" s="113"/>
      <c r="C33" s="113"/>
    </row>
    <row r="34" spans="1:3" x14ac:dyDescent="0.2">
      <c r="A34" s="88">
        <v>1</v>
      </c>
      <c r="B34" s="113" t="e">
        <f t="shared" ref="B34:C34" si="6">ROUNDUP(B13*0.87,)</f>
        <v>#REF!</v>
      </c>
      <c r="C34" s="113" t="e">
        <f t="shared" si="6"/>
        <v>#REF!</v>
      </c>
    </row>
    <row r="35" spans="1:3" x14ac:dyDescent="0.2">
      <c r="A35" s="88">
        <v>2</v>
      </c>
      <c r="B35" s="113" t="e">
        <f t="shared" ref="B35:C35" si="7">ROUNDUP(B14*0.87,)</f>
        <v>#REF!</v>
      </c>
      <c r="C35" s="113" t="e">
        <f t="shared" si="7"/>
        <v>#REF!</v>
      </c>
    </row>
    <row r="36" spans="1:3" x14ac:dyDescent="0.2">
      <c r="A36" s="86" t="s">
        <v>136</v>
      </c>
      <c r="B36" s="113"/>
      <c r="C36" s="113"/>
    </row>
    <row r="37" spans="1:3" x14ac:dyDescent="0.2">
      <c r="A37" s="88">
        <v>1</v>
      </c>
      <c r="B37" s="113" t="e">
        <f t="shared" ref="B37:C37" si="8">ROUNDUP(B16*0.87,)</f>
        <v>#REF!</v>
      </c>
      <c r="C37" s="113" t="e">
        <f t="shared" si="8"/>
        <v>#REF!</v>
      </c>
    </row>
    <row r="38" spans="1:3" x14ac:dyDescent="0.2">
      <c r="A38" s="88">
        <v>2</v>
      </c>
      <c r="B38" s="113" t="e">
        <f t="shared" ref="B38:C38" si="9">ROUNDUP(B17*0.87,)</f>
        <v>#REF!</v>
      </c>
      <c r="C38" s="113" t="e">
        <f t="shared" si="9"/>
        <v>#REF!</v>
      </c>
    </row>
    <row r="39" spans="1:3" x14ac:dyDescent="0.2">
      <c r="A39" s="86" t="s">
        <v>138</v>
      </c>
      <c r="B39" s="113"/>
      <c r="C39" s="113"/>
    </row>
    <row r="40" spans="1:3" x14ac:dyDescent="0.2">
      <c r="A40" s="87" t="s">
        <v>78</v>
      </c>
      <c r="B40" s="113" t="e">
        <f t="shared" ref="B40:C40" si="10">ROUNDUP(B19*0.87,)</f>
        <v>#REF!</v>
      </c>
      <c r="C40" s="113" t="e">
        <f t="shared" si="10"/>
        <v>#REF!</v>
      </c>
    </row>
    <row r="41" spans="1:3" x14ac:dyDescent="0.2">
      <c r="A41" s="86" t="s">
        <v>137</v>
      </c>
      <c r="B41" s="113"/>
      <c r="C41" s="113"/>
    </row>
    <row r="42" spans="1:3" x14ac:dyDescent="0.2">
      <c r="A42" s="87" t="s">
        <v>67</v>
      </c>
      <c r="B42" s="113" t="e">
        <f t="shared" ref="B42:C42" si="11">ROUNDUP(B21*0.87,)</f>
        <v>#REF!</v>
      </c>
      <c r="C42" s="113" t="e">
        <f t="shared" si="11"/>
        <v>#REF!</v>
      </c>
    </row>
    <row r="43" spans="1:3" x14ac:dyDescent="0.2">
      <c r="A43" s="147"/>
      <c r="B43" s="114"/>
      <c r="C43" s="114"/>
    </row>
    <row r="44" spans="1:3" ht="10.35" customHeight="1" thickBot="1" x14ac:dyDescent="0.25">
      <c r="A44" s="77"/>
    </row>
    <row r="45" spans="1:3" ht="12.75" thickBot="1" x14ac:dyDescent="0.25">
      <c r="A45" s="149" t="s">
        <v>127</v>
      </c>
    </row>
    <row r="46" spans="1:3" x14ac:dyDescent="0.2">
      <c r="A46" s="81" t="s">
        <v>128</v>
      </c>
    </row>
    <row r="47" spans="1:3" x14ac:dyDescent="0.2">
      <c r="A47" s="81" t="s">
        <v>129</v>
      </c>
    </row>
    <row r="48" spans="1:3" ht="12" customHeight="1" x14ac:dyDescent="0.2">
      <c r="A48" s="97" t="s">
        <v>130</v>
      </c>
    </row>
    <row r="49" spans="1:1" x14ac:dyDescent="0.2">
      <c r="A49" s="81" t="s">
        <v>243</v>
      </c>
    </row>
    <row r="50" spans="1:1" ht="11.45" customHeight="1" x14ac:dyDescent="0.2">
      <c r="A50" s="77"/>
    </row>
    <row r="51" spans="1:1" x14ac:dyDescent="0.2">
      <c r="A51" s="161" t="s">
        <v>139</v>
      </c>
    </row>
    <row r="52" spans="1:1" x14ac:dyDescent="0.2">
      <c r="A52" s="188" t="s">
        <v>239</v>
      </c>
    </row>
    <row r="53" spans="1:1" ht="12.75" thickBot="1" x14ac:dyDescent="0.25">
      <c r="A53" s="20"/>
    </row>
    <row r="54" spans="1:1" ht="12.75" thickBot="1" x14ac:dyDescent="0.25">
      <c r="A54" s="151" t="s">
        <v>132</v>
      </c>
    </row>
    <row r="55" spans="1:1" ht="48" x14ac:dyDescent="0.2">
      <c r="A55" s="124" t="s">
        <v>161</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Z55"/>
  <sheetViews>
    <sheetView topLeftCell="A16" zoomScaleNormal="100" workbookViewId="0">
      <pane xSplit="1" topLeftCell="B1" activePane="topRight" state="frozen"/>
      <selection pane="topRight" activeCell="B28" sqref="B28:AZ42"/>
    </sheetView>
  </sheetViews>
  <sheetFormatPr defaultColWidth="9" defaultRowHeight="12" x14ac:dyDescent="0.2"/>
  <cols>
    <col min="1" max="1" width="80.5703125" style="65" customWidth="1"/>
    <col min="2" max="16384" width="9" style="65"/>
  </cols>
  <sheetData>
    <row r="1" spans="1:52" ht="11.45" customHeight="1" x14ac:dyDescent="0.2">
      <c r="A1" s="83" t="s">
        <v>133</v>
      </c>
    </row>
    <row r="2" spans="1:52" ht="11.45" customHeight="1" x14ac:dyDescent="0.2">
      <c r="A2" s="125" t="s">
        <v>185</v>
      </c>
    </row>
    <row r="3" spans="1:52" ht="11.45" customHeight="1" x14ac:dyDescent="0.2">
      <c r="A3" s="125"/>
    </row>
    <row r="4" spans="1:52" ht="11.45" customHeight="1" x14ac:dyDescent="0.2">
      <c r="A4" s="125" t="s">
        <v>125</v>
      </c>
      <c r="B4" s="112" t="e">
        <f>'C завтраками| Bed and breakfast'!#REF!</f>
        <v>#REF!</v>
      </c>
      <c r="C4" s="112" t="e">
        <f>'C завтраками| Bed and breakfast'!#REF!</f>
        <v>#REF!</v>
      </c>
      <c r="D4" s="112" t="e">
        <f>'C завтраками| Bed and breakfast'!#REF!</f>
        <v>#REF!</v>
      </c>
      <c r="E4" s="112" t="e">
        <f>'C завтраками| Bed and breakfast'!#REF!</f>
        <v>#REF!</v>
      </c>
      <c r="F4" s="112" t="e">
        <f>'C завтраками| Bed and breakfast'!#REF!</f>
        <v>#REF!</v>
      </c>
      <c r="G4" s="112" t="e">
        <f>'C завтраками| Bed and breakfast'!#REF!</f>
        <v>#REF!</v>
      </c>
      <c r="H4" s="112" t="e">
        <f>'C завтраками| Bed and breakfast'!#REF!</f>
        <v>#REF!</v>
      </c>
      <c r="I4" s="112" t="e">
        <f>'C завтраками| Bed and breakfast'!#REF!</f>
        <v>#REF!</v>
      </c>
      <c r="J4" s="112" t="e">
        <f>'C завтраками| Bed and breakfast'!#REF!</f>
        <v>#REF!</v>
      </c>
      <c r="K4" s="112" t="e">
        <f>'C завтраками| Bed and breakfast'!#REF!</f>
        <v>#REF!</v>
      </c>
      <c r="L4" s="112" t="e">
        <f>'C завтраками| Bed and breakfast'!#REF!</f>
        <v>#REF!</v>
      </c>
      <c r="M4" s="112" t="e">
        <f>'C завтраками| Bed and breakfast'!#REF!</f>
        <v>#REF!</v>
      </c>
      <c r="N4" s="112" t="e">
        <f>'C завтраками| Bed and breakfast'!#REF!</f>
        <v>#REF!</v>
      </c>
      <c r="O4" s="112" t="e">
        <f>'C завтраками| Bed and breakfast'!#REF!</f>
        <v>#REF!</v>
      </c>
      <c r="P4" s="112" t="e">
        <f>'C завтраками| Bed and breakfast'!#REF!</f>
        <v>#REF!</v>
      </c>
      <c r="Q4" s="112" t="e">
        <f>'C завтраками| Bed and breakfast'!#REF!</f>
        <v>#REF!</v>
      </c>
      <c r="R4" s="112" t="e">
        <f>'C завтраками| Bed and breakfast'!#REF!</f>
        <v>#REF!</v>
      </c>
      <c r="S4" s="112" t="e">
        <f>'C завтраками| Bed and breakfast'!#REF!</f>
        <v>#REF!</v>
      </c>
      <c r="T4" s="112" t="e">
        <f>'C завтраками| Bed and breakfast'!#REF!</f>
        <v>#REF!</v>
      </c>
      <c r="U4" s="112" t="e">
        <f>'C завтраками| Bed and breakfast'!#REF!</f>
        <v>#REF!</v>
      </c>
      <c r="V4" s="112" t="e">
        <f>'C завтраками| Bed and breakfast'!#REF!</f>
        <v>#REF!</v>
      </c>
      <c r="W4" s="112" t="e">
        <f>'C завтраками| Bed and breakfast'!#REF!</f>
        <v>#REF!</v>
      </c>
      <c r="X4" s="112" t="e">
        <f>'C завтраками| Bed and breakfast'!#REF!</f>
        <v>#REF!</v>
      </c>
      <c r="Y4" s="112" t="e">
        <f>'C завтраками| Bed and breakfast'!#REF!</f>
        <v>#REF!</v>
      </c>
      <c r="Z4" s="112" t="e">
        <f>'C завтраками| Bed and breakfast'!#REF!</f>
        <v>#REF!</v>
      </c>
      <c r="AA4" s="112" t="e">
        <f>'C завтраками| Bed and breakfast'!#REF!</f>
        <v>#REF!</v>
      </c>
      <c r="AB4" s="112" t="e">
        <f>'C завтраками| Bed and breakfast'!#REF!</f>
        <v>#REF!</v>
      </c>
      <c r="AC4" s="112" t="e">
        <f>'C завтраками| Bed and breakfast'!#REF!</f>
        <v>#REF!</v>
      </c>
      <c r="AD4" s="112" t="e">
        <f>'C завтраками| Bed and breakfast'!#REF!</f>
        <v>#REF!</v>
      </c>
      <c r="AE4" s="112" t="e">
        <f>'C завтраками| Bed and breakfast'!#REF!</f>
        <v>#REF!</v>
      </c>
      <c r="AF4" s="112" t="e">
        <f>'C завтраками| Bed and breakfast'!#REF!</f>
        <v>#REF!</v>
      </c>
      <c r="AG4" s="112" t="e">
        <f>'C завтраками| Bed and breakfast'!#REF!</f>
        <v>#REF!</v>
      </c>
      <c r="AH4" s="112" t="e">
        <f>'C завтраками| Bed and breakfast'!#REF!</f>
        <v>#REF!</v>
      </c>
      <c r="AI4" s="112" t="e">
        <f>'C завтраками| Bed and breakfast'!#REF!</f>
        <v>#REF!</v>
      </c>
      <c r="AJ4" s="112" t="e">
        <f>'C завтраками| Bed and breakfast'!#REF!</f>
        <v>#REF!</v>
      </c>
      <c r="AK4" s="112" t="e">
        <f>'C завтраками| Bed and breakfast'!#REF!</f>
        <v>#REF!</v>
      </c>
      <c r="AL4" s="112" t="e">
        <f>'C завтраками| Bed and breakfast'!#REF!</f>
        <v>#REF!</v>
      </c>
      <c r="AM4" s="112" t="e">
        <f>'C завтраками| Bed and breakfast'!#REF!</f>
        <v>#REF!</v>
      </c>
      <c r="AN4" s="112" t="e">
        <f>'C завтраками| Bed and breakfast'!#REF!</f>
        <v>#REF!</v>
      </c>
      <c r="AO4" s="112" t="e">
        <f>'C завтраками| Bed and breakfast'!#REF!</f>
        <v>#REF!</v>
      </c>
      <c r="AP4" s="112" t="e">
        <f>'C завтраками| Bed and breakfast'!#REF!</f>
        <v>#REF!</v>
      </c>
      <c r="AQ4" s="112" t="e">
        <f>'C завтраками| Bed and breakfast'!#REF!</f>
        <v>#REF!</v>
      </c>
      <c r="AR4" s="112" t="e">
        <f>'C завтраками| Bed and breakfast'!#REF!</f>
        <v>#REF!</v>
      </c>
      <c r="AS4" s="112" t="e">
        <f>'C завтраками| Bed and breakfast'!#REF!</f>
        <v>#REF!</v>
      </c>
      <c r="AT4" s="112" t="e">
        <f>'C завтраками| Bed and breakfast'!#REF!</f>
        <v>#REF!</v>
      </c>
      <c r="AU4" s="112" t="e">
        <f>'C завтраками| Bed and breakfast'!#REF!</f>
        <v>#REF!</v>
      </c>
      <c r="AV4" s="112" t="e">
        <f>'C завтраками| Bed and breakfast'!#REF!</f>
        <v>#REF!</v>
      </c>
      <c r="AW4" s="112" t="e">
        <f>'C завтраками| Bed and breakfast'!#REF!</f>
        <v>#REF!</v>
      </c>
      <c r="AX4" s="112" t="e">
        <f>'C завтраками| Bed and breakfast'!#REF!</f>
        <v>#REF!</v>
      </c>
      <c r="AY4" s="112" t="e">
        <f>'C завтраками| Bed and breakfast'!#REF!</f>
        <v>#REF!</v>
      </c>
      <c r="AZ4" s="112" t="e">
        <f>'C завтраками| Bed and breakfast'!#REF!</f>
        <v>#REF!</v>
      </c>
    </row>
    <row r="5" spans="1:52" s="34" customFormat="1" ht="21.6" customHeight="1" x14ac:dyDescent="0.2">
      <c r="A5" s="67" t="s">
        <v>124</v>
      </c>
      <c r="B5" s="112" t="e">
        <f>'C завтраками| Bed and breakfast'!#REF!</f>
        <v>#REF!</v>
      </c>
      <c r="C5" s="112" t="e">
        <f>'C завтраками| Bed and breakfast'!#REF!</f>
        <v>#REF!</v>
      </c>
      <c r="D5" s="112" t="e">
        <f>'C завтраками| Bed and breakfast'!#REF!</f>
        <v>#REF!</v>
      </c>
      <c r="E5" s="112" t="e">
        <f>'C завтраками| Bed and breakfast'!#REF!</f>
        <v>#REF!</v>
      </c>
      <c r="F5" s="112" t="e">
        <f>'C завтраками| Bed and breakfast'!#REF!</f>
        <v>#REF!</v>
      </c>
      <c r="G5" s="112" t="e">
        <f>'C завтраками| Bed and breakfast'!#REF!</f>
        <v>#REF!</v>
      </c>
      <c r="H5" s="112" t="e">
        <f>'C завтраками| Bed and breakfast'!#REF!</f>
        <v>#REF!</v>
      </c>
      <c r="I5" s="112" t="e">
        <f>'C завтраками| Bed and breakfast'!#REF!</f>
        <v>#REF!</v>
      </c>
      <c r="J5" s="112" t="e">
        <f>'C завтраками| Bed and breakfast'!#REF!</f>
        <v>#REF!</v>
      </c>
      <c r="K5" s="112" t="e">
        <f>'C завтраками| Bed and breakfast'!#REF!</f>
        <v>#REF!</v>
      </c>
      <c r="L5" s="112" t="e">
        <f>'C завтраками| Bed and breakfast'!#REF!</f>
        <v>#REF!</v>
      </c>
      <c r="M5" s="112" t="e">
        <f>'C завтраками| Bed and breakfast'!#REF!</f>
        <v>#REF!</v>
      </c>
      <c r="N5" s="112" t="e">
        <f>'C завтраками| Bed and breakfast'!#REF!</f>
        <v>#REF!</v>
      </c>
      <c r="O5" s="112" t="e">
        <f>'C завтраками| Bed and breakfast'!#REF!</f>
        <v>#REF!</v>
      </c>
      <c r="P5" s="112" t="e">
        <f>'C завтраками| Bed and breakfast'!#REF!</f>
        <v>#REF!</v>
      </c>
      <c r="Q5" s="112" t="e">
        <f>'C завтраками| Bed and breakfast'!#REF!</f>
        <v>#REF!</v>
      </c>
      <c r="R5" s="112" t="e">
        <f>'C завтраками| Bed and breakfast'!#REF!</f>
        <v>#REF!</v>
      </c>
      <c r="S5" s="112" t="e">
        <f>'C завтраками| Bed and breakfast'!#REF!</f>
        <v>#REF!</v>
      </c>
      <c r="T5" s="112" t="e">
        <f>'C завтраками| Bed and breakfast'!#REF!</f>
        <v>#REF!</v>
      </c>
      <c r="U5" s="112" t="e">
        <f>'C завтраками| Bed and breakfast'!#REF!</f>
        <v>#REF!</v>
      </c>
      <c r="V5" s="112" t="e">
        <f>'C завтраками| Bed and breakfast'!#REF!</f>
        <v>#REF!</v>
      </c>
      <c r="W5" s="112" t="e">
        <f>'C завтраками| Bed and breakfast'!#REF!</f>
        <v>#REF!</v>
      </c>
      <c r="X5" s="112" t="e">
        <f>'C завтраками| Bed and breakfast'!#REF!</f>
        <v>#REF!</v>
      </c>
      <c r="Y5" s="112" t="e">
        <f>'C завтраками| Bed and breakfast'!#REF!</f>
        <v>#REF!</v>
      </c>
      <c r="Z5" s="112" t="e">
        <f>'C завтраками| Bed and breakfast'!#REF!</f>
        <v>#REF!</v>
      </c>
      <c r="AA5" s="112" t="e">
        <f>'C завтраками| Bed and breakfast'!#REF!</f>
        <v>#REF!</v>
      </c>
      <c r="AB5" s="112" t="e">
        <f>'C завтраками| Bed and breakfast'!#REF!</f>
        <v>#REF!</v>
      </c>
      <c r="AC5" s="112" t="e">
        <f>'C завтраками| Bed and breakfast'!#REF!</f>
        <v>#REF!</v>
      </c>
      <c r="AD5" s="112" t="e">
        <f>'C завтраками| Bed and breakfast'!#REF!</f>
        <v>#REF!</v>
      </c>
      <c r="AE5" s="112" t="e">
        <f>'C завтраками| Bed and breakfast'!#REF!</f>
        <v>#REF!</v>
      </c>
      <c r="AF5" s="112" t="e">
        <f>'C завтраками| Bed and breakfast'!#REF!</f>
        <v>#REF!</v>
      </c>
      <c r="AG5" s="112" t="e">
        <f>'C завтраками| Bed and breakfast'!#REF!</f>
        <v>#REF!</v>
      </c>
      <c r="AH5" s="112" t="e">
        <f>'C завтраками| Bed and breakfast'!#REF!</f>
        <v>#REF!</v>
      </c>
      <c r="AI5" s="112" t="e">
        <f>'C завтраками| Bed and breakfast'!#REF!</f>
        <v>#REF!</v>
      </c>
      <c r="AJ5" s="112" t="e">
        <f>'C завтраками| Bed and breakfast'!#REF!</f>
        <v>#REF!</v>
      </c>
      <c r="AK5" s="112" t="e">
        <f>'C завтраками| Bed and breakfast'!#REF!</f>
        <v>#REF!</v>
      </c>
      <c r="AL5" s="112" t="e">
        <f>'C завтраками| Bed and breakfast'!#REF!</f>
        <v>#REF!</v>
      </c>
      <c r="AM5" s="112" t="e">
        <f>'C завтраками| Bed and breakfast'!#REF!</f>
        <v>#REF!</v>
      </c>
      <c r="AN5" s="112" t="e">
        <f>'C завтраками| Bed and breakfast'!#REF!</f>
        <v>#REF!</v>
      </c>
      <c r="AO5" s="112" t="e">
        <f>'C завтраками| Bed and breakfast'!#REF!</f>
        <v>#REF!</v>
      </c>
      <c r="AP5" s="112" t="e">
        <f>'C завтраками| Bed and breakfast'!#REF!</f>
        <v>#REF!</v>
      </c>
      <c r="AQ5" s="112" t="e">
        <f>'C завтраками| Bed and breakfast'!#REF!</f>
        <v>#REF!</v>
      </c>
      <c r="AR5" s="112" t="e">
        <f>'C завтраками| Bed and breakfast'!#REF!</f>
        <v>#REF!</v>
      </c>
      <c r="AS5" s="112" t="e">
        <f>'C завтраками| Bed and breakfast'!#REF!</f>
        <v>#REF!</v>
      </c>
      <c r="AT5" s="112" t="e">
        <f>'C завтраками| Bed and breakfast'!#REF!</f>
        <v>#REF!</v>
      </c>
      <c r="AU5" s="112" t="e">
        <f>'C завтраками| Bed and breakfast'!#REF!</f>
        <v>#REF!</v>
      </c>
      <c r="AV5" s="112" t="e">
        <f>'C завтраками| Bed and breakfast'!#REF!</f>
        <v>#REF!</v>
      </c>
      <c r="AW5" s="112" t="e">
        <f>'C завтраками| Bed and breakfast'!#REF!</f>
        <v>#REF!</v>
      </c>
      <c r="AX5" s="112" t="e">
        <f>'C завтраками| Bed and breakfast'!#REF!</f>
        <v>#REF!</v>
      </c>
      <c r="AY5" s="112" t="e">
        <f>'C завтраками| Bed and breakfast'!#REF!</f>
        <v>#REF!</v>
      </c>
      <c r="AZ5" s="112" t="e">
        <f>'C завтраками| Bed and breakfast'!#REF!</f>
        <v>#REF!</v>
      </c>
    </row>
    <row r="6" spans="1:52" x14ac:dyDescent="0.2">
      <c r="A6" s="73" t="s">
        <v>144</v>
      </c>
    </row>
    <row r="7" spans="1:52" x14ac:dyDescent="0.2">
      <c r="A7" s="74">
        <v>1</v>
      </c>
      <c r="B7" s="113" t="e">
        <f>ROUNDUP('C завтраками| Bed and breakfast'!#REF!*0.85,)</f>
        <v>#REF!</v>
      </c>
      <c r="C7" s="113" t="e">
        <f>ROUNDUP('C завтраками| Bed and breakfast'!#REF!*0.85,)</f>
        <v>#REF!</v>
      </c>
      <c r="D7" s="113" t="e">
        <f>ROUNDUP('C завтраками| Bed and breakfast'!#REF!*0.85,)</f>
        <v>#REF!</v>
      </c>
      <c r="E7" s="113" t="e">
        <f>ROUNDUP('C завтраками| Bed and breakfast'!#REF!*0.85,)</f>
        <v>#REF!</v>
      </c>
      <c r="F7" s="113" t="e">
        <f>ROUNDUP('C завтраками| Bed and breakfast'!#REF!*0.85,)</f>
        <v>#REF!</v>
      </c>
      <c r="G7" s="113" t="e">
        <f>ROUNDUP('C завтраками| Bed and breakfast'!#REF!*0.85,)</f>
        <v>#REF!</v>
      </c>
      <c r="H7" s="113" t="e">
        <f>ROUNDUP('C завтраками| Bed and breakfast'!#REF!*0.85,)</f>
        <v>#REF!</v>
      </c>
      <c r="I7" s="113" t="e">
        <f>ROUNDUP('C завтраками| Bed and breakfast'!#REF!*0.85,)</f>
        <v>#REF!</v>
      </c>
      <c r="J7" s="113" t="e">
        <f>ROUNDUP('C завтраками| Bed and breakfast'!#REF!*0.85,)</f>
        <v>#REF!</v>
      </c>
      <c r="K7" s="113" t="e">
        <f>ROUNDUP('C завтраками| Bed and breakfast'!#REF!*0.85,)</f>
        <v>#REF!</v>
      </c>
      <c r="L7" s="113" t="e">
        <f>ROUNDUP('C завтраками| Bed and breakfast'!#REF!*0.85,)</f>
        <v>#REF!</v>
      </c>
      <c r="M7" s="113" t="e">
        <f>ROUNDUP('C завтраками| Bed and breakfast'!#REF!*0.85,)</f>
        <v>#REF!</v>
      </c>
      <c r="N7" s="113" t="e">
        <f>ROUNDUP('C завтраками| Bed and breakfast'!#REF!*0.85,)</f>
        <v>#REF!</v>
      </c>
      <c r="O7" s="113" t="e">
        <f>ROUNDUP('C завтраками| Bed and breakfast'!#REF!*0.85,)</f>
        <v>#REF!</v>
      </c>
      <c r="P7" s="113" t="e">
        <f>ROUNDUP('C завтраками| Bed and breakfast'!#REF!*0.85,)</f>
        <v>#REF!</v>
      </c>
      <c r="Q7" s="113" t="e">
        <f>ROUNDUP('C завтраками| Bed and breakfast'!#REF!*0.85,)</f>
        <v>#REF!</v>
      </c>
      <c r="R7" s="113" t="e">
        <f>ROUNDUP('C завтраками| Bed and breakfast'!#REF!*0.85,)</f>
        <v>#REF!</v>
      </c>
      <c r="S7" s="113" t="e">
        <f>ROUNDUP('C завтраками| Bed and breakfast'!#REF!*0.85,)</f>
        <v>#REF!</v>
      </c>
      <c r="T7" s="113" t="e">
        <f>ROUNDUP('C завтраками| Bed and breakfast'!#REF!*0.85,)</f>
        <v>#REF!</v>
      </c>
      <c r="U7" s="113" t="e">
        <f>ROUNDUP('C завтраками| Bed and breakfast'!#REF!*0.85,)</f>
        <v>#REF!</v>
      </c>
      <c r="V7" s="113" t="e">
        <f>ROUNDUP('C завтраками| Bed and breakfast'!#REF!*0.85,)</f>
        <v>#REF!</v>
      </c>
      <c r="W7" s="113" t="e">
        <f>ROUNDUP('C завтраками| Bed and breakfast'!#REF!*0.85,)</f>
        <v>#REF!</v>
      </c>
      <c r="X7" s="113" t="e">
        <f>ROUNDUP('C завтраками| Bed and breakfast'!#REF!*0.85,)</f>
        <v>#REF!</v>
      </c>
      <c r="Y7" s="113" t="e">
        <f>ROUNDUP('C завтраками| Bed and breakfast'!#REF!*0.85,)</f>
        <v>#REF!</v>
      </c>
      <c r="Z7" s="113" t="e">
        <f>ROUNDUP('C завтраками| Bed and breakfast'!#REF!*0.85,)</f>
        <v>#REF!</v>
      </c>
      <c r="AA7" s="113" t="e">
        <f>ROUNDUP('C завтраками| Bed and breakfast'!#REF!*0.85,)</f>
        <v>#REF!</v>
      </c>
      <c r="AB7" s="113" t="e">
        <f>ROUNDUP('C завтраками| Bed and breakfast'!#REF!*0.85,)</f>
        <v>#REF!</v>
      </c>
      <c r="AC7" s="113" t="e">
        <f>ROUNDUP('C завтраками| Bed and breakfast'!#REF!*0.85,)</f>
        <v>#REF!</v>
      </c>
      <c r="AD7" s="113" t="e">
        <f>ROUNDUP('C завтраками| Bed and breakfast'!#REF!*0.85,)</f>
        <v>#REF!</v>
      </c>
      <c r="AE7" s="113" t="e">
        <f>ROUNDUP('C завтраками| Bed and breakfast'!#REF!*0.85,)</f>
        <v>#REF!</v>
      </c>
      <c r="AF7" s="113" t="e">
        <f>ROUNDUP('C завтраками| Bed and breakfast'!#REF!*0.85,)</f>
        <v>#REF!</v>
      </c>
      <c r="AG7" s="113" t="e">
        <f>ROUNDUP('C завтраками| Bed and breakfast'!#REF!*0.85,)</f>
        <v>#REF!</v>
      </c>
      <c r="AH7" s="113" t="e">
        <f>ROUNDUP('C завтраками| Bed and breakfast'!#REF!*0.85,)</f>
        <v>#REF!</v>
      </c>
      <c r="AI7" s="113" t="e">
        <f>ROUNDUP('C завтраками| Bed and breakfast'!#REF!*0.85,)</f>
        <v>#REF!</v>
      </c>
      <c r="AJ7" s="113" t="e">
        <f>ROUNDUP('C завтраками| Bed and breakfast'!#REF!*0.85,)</f>
        <v>#REF!</v>
      </c>
      <c r="AK7" s="113" t="e">
        <f>ROUNDUP('C завтраками| Bed and breakfast'!#REF!*0.85,)</f>
        <v>#REF!</v>
      </c>
      <c r="AL7" s="113" t="e">
        <f>ROUNDUP('C завтраками| Bed and breakfast'!#REF!*0.85,)</f>
        <v>#REF!</v>
      </c>
      <c r="AM7" s="113" t="e">
        <f>ROUNDUP('C завтраками| Bed and breakfast'!#REF!*0.85,)</f>
        <v>#REF!</v>
      </c>
      <c r="AN7" s="113" t="e">
        <f>ROUNDUP('C завтраками| Bed and breakfast'!#REF!*0.85,)</f>
        <v>#REF!</v>
      </c>
      <c r="AO7" s="113" t="e">
        <f>ROUNDUP('C завтраками| Bed and breakfast'!#REF!*0.85,)</f>
        <v>#REF!</v>
      </c>
      <c r="AP7" s="113" t="e">
        <f>ROUNDUP('C завтраками| Bed and breakfast'!#REF!*0.85,)</f>
        <v>#REF!</v>
      </c>
      <c r="AQ7" s="113" t="e">
        <f>ROUNDUP('C завтраками| Bed and breakfast'!#REF!*0.85,)</f>
        <v>#REF!</v>
      </c>
      <c r="AR7" s="113" t="e">
        <f>ROUNDUP('C завтраками| Bed and breakfast'!#REF!*0.85,)</f>
        <v>#REF!</v>
      </c>
      <c r="AS7" s="113" t="e">
        <f>ROUNDUP('C завтраками| Bed and breakfast'!#REF!*0.85,)</f>
        <v>#REF!</v>
      </c>
      <c r="AT7" s="113" t="e">
        <f>ROUNDUP('C завтраками| Bed and breakfast'!#REF!*0.85,)</f>
        <v>#REF!</v>
      </c>
      <c r="AU7" s="113" t="e">
        <f>ROUNDUP('C завтраками| Bed and breakfast'!#REF!*0.85,)</f>
        <v>#REF!</v>
      </c>
      <c r="AV7" s="113" t="e">
        <f>ROUNDUP('C завтраками| Bed and breakfast'!#REF!*0.85,)</f>
        <v>#REF!</v>
      </c>
      <c r="AW7" s="113" t="e">
        <f>ROUNDUP('C завтраками| Bed and breakfast'!#REF!*0.85,)</f>
        <v>#REF!</v>
      </c>
      <c r="AX7" s="113" t="e">
        <f>ROUNDUP('C завтраками| Bed and breakfast'!#REF!*0.85,)</f>
        <v>#REF!</v>
      </c>
      <c r="AY7" s="113" t="e">
        <f>ROUNDUP('C завтраками| Bed and breakfast'!#REF!*0.85,)</f>
        <v>#REF!</v>
      </c>
      <c r="AZ7" s="113" t="e">
        <f>ROUNDUP('C завтраками| Bed and breakfast'!#REF!*0.85,)</f>
        <v>#REF!</v>
      </c>
    </row>
    <row r="8" spans="1:52" x14ac:dyDescent="0.2">
      <c r="A8" s="74">
        <v>2</v>
      </c>
      <c r="B8" s="113" t="e">
        <f>ROUNDUP('C завтраками| Bed and breakfast'!#REF!*0.85,)</f>
        <v>#REF!</v>
      </c>
      <c r="C8" s="113" t="e">
        <f>ROUNDUP('C завтраками| Bed and breakfast'!#REF!*0.85,)</f>
        <v>#REF!</v>
      </c>
      <c r="D8" s="113" t="e">
        <f>ROUNDUP('C завтраками| Bed and breakfast'!#REF!*0.85,)</f>
        <v>#REF!</v>
      </c>
      <c r="E8" s="113" t="e">
        <f>ROUNDUP('C завтраками| Bed and breakfast'!#REF!*0.85,)</f>
        <v>#REF!</v>
      </c>
      <c r="F8" s="113" t="e">
        <f>ROUNDUP('C завтраками| Bed and breakfast'!#REF!*0.85,)</f>
        <v>#REF!</v>
      </c>
      <c r="G8" s="113" t="e">
        <f>ROUNDUP('C завтраками| Bed and breakfast'!#REF!*0.85,)</f>
        <v>#REF!</v>
      </c>
      <c r="H8" s="113" t="e">
        <f>ROUNDUP('C завтраками| Bed and breakfast'!#REF!*0.85,)</f>
        <v>#REF!</v>
      </c>
      <c r="I8" s="113" t="e">
        <f>ROUNDUP('C завтраками| Bed and breakfast'!#REF!*0.85,)</f>
        <v>#REF!</v>
      </c>
      <c r="J8" s="113" t="e">
        <f>ROUNDUP('C завтраками| Bed and breakfast'!#REF!*0.85,)</f>
        <v>#REF!</v>
      </c>
      <c r="K8" s="113" t="e">
        <f>ROUNDUP('C завтраками| Bed and breakfast'!#REF!*0.85,)</f>
        <v>#REF!</v>
      </c>
      <c r="L8" s="113" t="e">
        <f>ROUNDUP('C завтраками| Bed and breakfast'!#REF!*0.85,)</f>
        <v>#REF!</v>
      </c>
      <c r="M8" s="113" t="e">
        <f>ROUNDUP('C завтраками| Bed and breakfast'!#REF!*0.85,)</f>
        <v>#REF!</v>
      </c>
      <c r="N8" s="113" t="e">
        <f>ROUNDUP('C завтраками| Bed and breakfast'!#REF!*0.85,)</f>
        <v>#REF!</v>
      </c>
      <c r="O8" s="113" t="e">
        <f>ROUNDUP('C завтраками| Bed and breakfast'!#REF!*0.85,)</f>
        <v>#REF!</v>
      </c>
      <c r="P8" s="113" t="e">
        <f>ROUNDUP('C завтраками| Bed and breakfast'!#REF!*0.85,)</f>
        <v>#REF!</v>
      </c>
      <c r="Q8" s="113" t="e">
        <f>ROUNDUP('C завтраками| Bed and breakfast'!#REF!*0.85,)</f>
        <v>#REF!</v>
      </c>
      <c r="R8" s="113" t="e">
        <f>ROUNDUP('C завтраками| Bed and breakfast'!#REF!*0.85,)</f>
        <v>#REF!</v>
      </c>
      <c r="S8" s="113" t="e">
        <f>ROUNDUP('C завтраками| Bed and breakfast'!#REF!*0.85,)</f>
        <v>#REF!</v>
      </c>
      <c r="T8" s="113" t="e">
        <f>ROUNDUP('C завтраками| Bed and breakfast'!#REF!*0.85,)</f>
        <v>#REF!</v>
      </c>
      <c r="U8" s="113" t="e">
        <f>ROUNDUP('C завтраками| Bed and breakfast'!#REF!*0.85,)</f>
        <v>#REF!</v>
      </c>
      <c r="V8" s="113" t="e">
        <f>ROUNDUP('C завтраками| Bed and breakfast'!#REF!*0.85,)</f>
        <v>#REF!</v>
      </c>
      <c r="W8" s="113" t="e">
        <f>ROUNDUP('C завтраками| Bed and breakfast'!#REF!*0.85,)</f>
        <v>#REF!</v>
      </c>
      <c r="X8" s="113" t="e">
        <f>ROUNDUP('C завтраками| Bed and breakfast'!#REF!*0.85,)</f>
        <v>#REF!</v>
      </c>
      <c r="Y8" s="113" t="e">
        <f>ROUNDUP('C завтраками| Bed and breakfast'!#REF!*0.85,)</f>
        <v>#REF!</v>
      </c>
      <c r="Z8" s="113" t="e">
        <f>ROUNDUP('C завтраками| Bed and breakfast'!#REF!*0.85,)</f>
        <v>#REF!</v>
      </c>
      <c r="AA8" s="113" t="e">
        <f>ROUNDUP('C завтраками| Bed and breakfast'!#REF!*0.85,)</f>
        <v>#REF!</v>
      </c>
      <c r="AB8" s="113" t="e">
        <f>ROUNDUP('C завтраками| Bed and breakfast'!#REF!*0.85,)</f>
        <v>#REF!</v>
      </c>
      <c r="AC8" s="113" t="e">
        <f>ROUNDUP('C завтраками| Bed and breakfast'!#REF!*0.85,)</f>
        <v>#REF!</v>
      </c>
      <c r="AD8" s="113" t="e">
        <f>ROUNDUP('C завтраками| Bed and breakfast'!#REF!*0.85,)</f>
        <v>#REF!</v>
      </c>
      <c r="AE8" s="113" t="e">
        <f>ROUNDUP('C завтраками| Bed and breakfast'!#REF!*0.85,)</f>
        <v>#REF!</v>
      </c>
      <c r="AF8" s="113" t="e">
        <f>ROUNDUP('C завтраками| Bed and breakfast'!#REF!*0.85,)</f>
        <v>#REF!</v>
      </c>
      <c r="AG8" s="113" t="e">
        <f>ROUNDUP('C завтраками| Bed and breakfast'!#REF!*0.85,)</f>
        <v>#REF!</v>
      </c>
      <c r="AH8" s="113" t="e">
        <f>ROUNDUP('C завтраками| Bed and breakfast'!#REF!*0.85,)</f>
        <v>#REF!</v>
      </c>
      <c r="AI8" s="113" t="e">
        <f>ROUNDUP('C завтраками| Bed and breakfast'!#REF!*0.85,)</f>
        <v>#REF!</v>
      </c>
      <c r="AJ8" s="113" t="e">
        <f>ROUNDUP('C завтраками| Bed and breakfast'!#REF!*0.85,)</f>
        <v>#REF!</v>
      </c>
      <c r="AK8" s="113" t="e">
        <f>ROUNDUP('C завтраками| Bed and breakfast'!#REF!*0.85,)</f>
        <v>#REF!</v>
      </c>
      <c r="AL8" s="113" t="e">
        <f>ROUNDUP('C завтраками| Bed and breakfast'!#REF!*0.85,)</f>
        <v>#REF!</v>
      </c>
      <c r="AM8" s="113" t="e">
        <f>ROUNDUP('C завтраками| Bed and breakfast'!#REF!*0.85,)</f>
        <v>#REF!</v>
      </c>
      <c r="AN8" s="113" t="e">
        <f>ROUNDUP('C завтраками| Bed and breakfast'!#REF!*0.85,)</f>
        <v>#REF!</v>
      </c>
      <c r="AO8" s="113" t="e">
        <f>ROUNDUP('C завтраками| Bed and breakfast'!#REF!*0.85,)</f>
        <v>#REF!</v>
      </c>
      <c r="AP8" s="113" t="e">
        <f>ROUNDUP('C завтраками| Bed and breakfast'!#REF!*0.85,)</f>
        <v>#REF!</v>
      </c>
      <c r="AQ8" s="113" t="e">
        <f>ROUNDUP('C завтраками| Bed and breakfast'!#REF!*0.85,)</f>
        <v>#REF!</v>
      </c>
      <c r="AR8" s="113" t="e">
        <f>ROUNDUP('C завтраками| Bed and breakfast'!#REF!*0.85,)</f>
        <v>#REF!</v>
      </c>
      <c r="AS8" s="113" t="e">
        <f>ROUNDUP('C завтраками| Bed and breakfast'!#REF!*0.85,)</f>
        <v>#REF!</v>
      </c>
      <c r="AT8" s="113" t="e">
        <f>ROUNDUP('C завтраками| Bed and breakfast'!#REF!*0.85,)</f>
        <v>#REF!</v>
      </c>
      <c r="AU8" s="113" t="e">
        <f>ROUNDUP('C завтраками| Bed and breakfast'!#REF!*0.85,)</f>
        <v>#REF!</v>
      </c>
      <c r="AV8" s="113" t="e">
        <f>ROUNDUP('C завтраками| Bed and breakfast'!#REF!*0.85,)</f>
        <v>#REF!</v>
      </c>
      <c r="AW8" s="113" t="e">
        <f>ROUNDUP('C завтраками| Bed and breakfast'!#REF!*0.85,)</f>
        <v>#REF!</v>
      </c>
      <c r="AX8" s="113" t="e">
        <f>ROUNDUP('C завтраками| Bed and breakfast'!#REF!*0.85,)</f>
        <v>#REF!</v>
      </c>
      <c r="AY8" s="113" t="e">
        <f>ROUNDUP('C завтраками| Bed and breakfast'!#REF!*0.85,)</f>
        <v>#REF!</v>
      </c>
      <c r="AZ8" s="113" t="e">
        <f>ROUNDUP('C завтраками| Bed and breakfast'!#REF!*0.85,)</f>
        <v>#REF!</v>
      </c>
    </row>
    <row r="9" spans="1:52" x14ac:dyDescent="0.2">
      <c r="A9" s="73" t="s">
        <v>145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row>
    <row r="10" spans="1:52" x14ac:dyDescent="0.2">
      <c r="A10" s="74">
        <v>1</v>
      </c>
      <c r="B10" s="113" t="e">
        <f>ROUNDUP('C завтраками| Bed and breakfast'!#REF!*0.85,)</f>
        <v>#REF!</v>
      </c>
      <c r="C10" s="113" t="e">
        <f>ROUNDUP('C завтраками| Bed and breakfast'!#REF!*0.85,)</f>
        <v>#REF!</v>
      </c>
      <c r="D10" s="113" t="e">
        <f>ROUNDUP('C завтраками| Bed and breakfast'!#REF!*0.85,)</f>
        <v>#REF!</v>
      </c>
      <c r="E10" s="113" t="e">
        <f>ROUNDUP('C завтраками| Bed and breakfast'!#REF!*0.85,)</f>
        <v>#REF!</v>
      </c>
      <c r="F10" s="113" t="e">
        <f>ROUNDUP('C завтраками| Bed and breakfast'!#REF!*0.85,)</f>
        <v>#REF!</v>
      </c>
      <c r="G10" s="113" t="e">
        <f>ROUNDUP('C завтраками| Bed and breakfast'!#REF!*0.85,)</f>
        <v>#REF!</v>
      </c>
      <c r="H10" s="113" t="e">
        <f>ROUNDUP('C завтраками| Bed and breakfast'!#REF!*0.85,)</f>
        <v>#REF!</v>
      </c>
      <c r="I10" s="113" t="e">
        <f>ROUNDUP('C завтраками| Bed and breakfast'!#REF!*0.85,)</f>
        <v>#REF!</v>
      </c>
      <c r="J10" s="113" t="e">
        <f>ROUNDUP('C завтраками| Bed and breakfast'!#REF!*0.85,)</f>
        <v>#REF!</v>
      </c>
      <c r="K10" s="113" t="e">
        <f>ROUNDUP('C завтраками| Bed and breakfast'!#REF!*0.85,)</f>
        <v>#REF!</v>
      </c>
      <c r="L10" s="113" t="e">
        <f>ROUNDUP('C завтраками| Bed and breakfast'!#REF!*0.85,)</f>
        <v>#REF!</v>
      </c>
      <c r="M10" s="113" t="e">
        <f>ROUNDUP('C завтраками| Bed and breakfast'!#REF!*0.85,)</f>
        <v>#REF!</v>
      </c>
      <c r="N10" s="113" t="e">
        <f>ROUNDUP('C завтраками| Bed and breakfast'!#REF!*0.85,)</f>
        <v>#REF!</v>
      </c>
      <c r="O10" s="113" t="e">
        <f>ROUNDUP('C завтраками| Bed and breakfast'!#REF!*0.85,)</f>
        <v>#REF!</v>
      </c>
      <c r="P10" s="113" t="e">
        <f>ROUNDUP('C завтраками| Bed and breakfast'!#REF!*0.85,)</f>
        <v>#REF!</v>
      </c>
      <c r="Q10" s="113" t="e">
        <f>ROUNDUP('C завтраками| Bed and breakfast'!#REF!*0.85,)</f>
        <v>#REF!</v>
      </c>
      <c r="R10" s="113" t="e">
        <f>ROUNDUP('C завтраками| Bed and breakfast'!#REF!*0.85,)</f>
        <v>#REF!</v>
      </c>
      <c r="S10" s="113" t="e">
        <f>ROUNDUP('C завтраками| Bed and breakfast'!#REF!*0.85,)</f>
        <v>#REF!</v>
      </c>
      <c r="T10" s="113" t="e">
        <f>ROUNDUP('C завтраками| Bed and breakfast'!#REF!*0.85,)</f>
        <v>#REF!</v>
      </c>
      <c r="U10" s="113" t="e">
        <f>ROUNDUP('C завтраками| Bed and breakfast'!#REF!*0.85,)</f>
        <v>#REF!</v>
      </c>
      <c r="V10" s="113" t="e">
        <f>ROUNDUP('C завтраками| Bed and breakfast'!#REF!*0.85,)</f>
        <v>#REF!</v>
      </c>
      <c r="W10" s="113" t="e">
        <f>ROUNDUP('C завтраками| Bed and breakfast'!#REF!*0.85,)</f>
        <v>#REF!</v>
      </c>
      <c r="X10" s="113" t="e">
        <f>ROUNDUP('C завтраками| Bed and breakfast'!#REF!*0.85,)</f>
        <v>#REF!</v>
      </c>
      <c r="Y10" s="113" t="e">
        <f>ROUNDUP('C завтраками| Bed and breakfast'!#REF!*0.85,)</f>
        <v>#REF!</v>
      </c>
      <c r="Z10" s="113" t="e">
        <f>ROUNDUP('C завтраками| Bed and breakfast'!#REF!*0.85,)</f>
        <v>#REF!</v>
      </c>
      <c r="AA10" s="113" t="e">
        <f>ROUNDUP('C завтраками| Bed and breakfast'!#REF!*0.85,)</f>
        <v>#REF!</v>
      </c>
      <c r="AB10" s="113" t="e">
        <f>ROUNDUP('C завтраками| Bed and breakfast'!#REF!*0.85,)</f>
        <v>#REF!</v>
      </c>
      <c r="AC10" s="113" t="e">
        <f>ROUNDUP('C завтраками| Bed and breakfast'!#REF!*0.85,)</f>
        <v>#REF!</v>
      </c>
      <c r="AD10" s="113" t="e">
        <f>ROUNDUP('C завтраками| Bed and breakfast'!#REF!*0.85,)</f>
        <v>#REF!</v>
      </c>
      <c r="AE10" s="113" t="e">
        <f>ROUNDUP('C завтраками| Bed and breakfast'!#REF!*0.85,)</f>
        <v>#REF!</v>
      </c>
      <c r="AF10" s="113" t="e">
        <f>ROUNDUP('C завтраками| Bed and breakfast'!#REF!*0.85,)</f>
        <v>#REF!</v>
      </c>
      <c r="AG10" s="113" t="e">
        <f>ROUNDUP('C завтраками| Bed and breakfast'!#REF!*0.85,)</f>
        <v>#REF!</v>
      </c>
      <c r="AH10" s="113" t="e">
        <f>ROUNDUP('C завтраками| Bed and breakfast'!#REF!*0.85,)</f>
        <v>#REF!</v>
      </c>
      <c r="AI10" s="113" t="e">
        <f>ROUNDUP('C завтраками| Bed and breakfast'!#REF!*0.85,)</f>
        <v>#REF!</v>
      </c>
      <c r="AJ10" s="113" t="e">
        <f>ROUNDUP('C завтраками| Bed and breakfast'!#REF!*0.85,)</f>
        <v>#REF!</v>
      </c>
      <c r="AK10" s="113" t="e">
        <f>ROUNDUP('C завтраками| Bed and breakfast'!#REF!*0.85,)</f>
        <v>#REF!</v>
      </c>
      <c r="AL10" s="113" t="e">
        <f>ROUNDUP('C завтраками| Bed and breakfast'!#REF!*0.85,)</f>
        <v>#REF!</v>
      </c>
      <c r="AM10" s="113" t="e">
        <f>ROUNDUP('C завтраками| Bed and breakfast'!#REF!*0.85,)</f>
        <v>#REF!</v>
      </c>
      <c r="AN10" s="113" t="e">
        <f>ROUNDUP('C завтраками| Bed and breakfast'!#REF!*0.85,)</f>
        <v>#REF!</v>
      </c>
      <c r="AO10" s="113" t="e">
        <f>ROUNDUP('C завтраками| Bed and breakfast'!#REF!*0.85,)</f>
        <v>#REF!</v>
      </c>
      <c r="AP10" s="113" t="e">
        <f>ROUNDUP('C завтраками| Bed and breakfast'!#REF!*0.85,)</f>
        <v>#REF!</v>
      </c>
      <c r="AQ10" s="113" t="e">
        <f>ROUNDUP('C завтраками| Bed and breakfast'!#REF!*0.85,)</f>
        <v>#REF!</v>
      </c>
      <c r="AR10" s="113" t="e">
        <f>ROUNDUP('C завтраками| Bed and breakfast'!#REF!*0.85,)</f>
        <v>#REF!</v>
      </c>
      <c r="AS10" s="113" t="e">
        <f>ROUNDUP('C завтраками| Bed and breakfast'!#REF!*0.85,)</f>
        <v>#REF!</v>
      </c>
      <c r="AT10" s="113" t="e">
        <f>ROUNDUP('C завтраками| Bed and breakfast'!#REF!*0.85,)</f>
        <v>#REF!</v>
      </c>
      <c r="AU10" s="113" t="e">
        <f>ROUNDUP('C завтраками| Bed and breakfast'!#REF!*0.85,)</f>
        <v>#REF!</v>
      </c>
      <c r="AV10" s="113" t="e">
        <f>ROUNDUP('C завтраками| Bed and breakfast'!#REF!*0.85,)</f>
        <v>#REF!</v>
      </c>
      <c r="AW10" s="113" t="e">
        <f>ROUNDUP('C завтраками| Bed and breakfast'!#REF!*0.85,)</f>
        <v>#REF!</v>
      </c>
      <c r="AX10" s="113" t="e">
        <f>ROUNDUP('C завтраками| Bed and breakfast'!#REF!*0.85,)</f>
        <v>#REF!</v>
      </c>
      <c r="AY10" s="113" t="e">
        <f>ROUNDUP('C завтраками| Bed and breakfast'!#REF!*0.85,)</f>
        <v>#REF!</v>
      </c>
      <c r="AZ10" s="113" t="e">
        <f>ROUNDUP('C завтраками| Bed and breakfast'!#REF!*0.85,)</f>
        <v>#REF!</v>
      </c>
    </row>
    <row r="11" spans="1:52" x14ac:dyDescent="0.2">
      <c r="A11" s="74">
        <v>2</v>
      </c>
      <c r="B11" s="113" t="e">
        <f>ROUNDUP('C завтраками| Bed and breakfast'!#REF!*0.85,)</f>
        <v>#REF!</v>
      </c>
      <c r="C11" s="113" t="e">
        <f>ROUNDUP('C завтраками| Bed and breakfast'!#REF!*0.85,)</f>
        <v>#REF!</v>
      </c>
      <c r="D11" s="113" t="e">
        <f>ROUNDUP('C завтраками| Bed and breakfast'!#REF!*0.85,)</f>
        <v>#REF!</v>
      </c>
      <c r="E11" s="113" t="e">
        <f>ROUNDUP('C завтраками| Bed and breakfast'!#REF!*0.85,)</f>
        <v>#REF!</v>
      </c>
      <c r="F11" s="113" t="e">
        <f>ROUNDUP('C завтраками| Bed and breakfast'!#REF!*0.85,)</f>
        <v>#REF!</v>
      </c>
      <c r="G11" s="113" t="e">
        <f>ROUNDUP('C завтраками| Bed and breakfast'!#REF!*0.85,)</f>
        <v>#REF!</v>
      </c>
      <c r="H11" s="113" t="e">
        <f>ROUNDUP('C завтраками| Bed and breakfast'!#REF!*0.85,)</f>
        <v>#REF!</v>
      </c>
      <c r="I11" s="113" t="e">
        <f>ROUNDUP('C завтраками| Bed and breakfast'!#REF!*0.85,)</f>
        <v>#REF!</v>
      </c>
      <c r="J11" s="113" t="e">
        <f>ROUNDUP('C завтраками| Bed and breakfast'!#REF!*0.85,)</f>
        <v>#REF!</v>
      </c>
      <c r="K11" s="113" t="e">
        <f>ROUNDUP('C завтраками| Bed and breakfast'!#REF!*0.85,)</f>
        <v>#REF!</v>
      </c>
      <c r="L11" s="113" t="e">
        <f>ROUNDUP('C завтраками| Bed and breakfast'!#REF!*0.85,)</f>
        <v>#REF!</v>
      </c>
      <c r="M11" s="113" t="e">
        <f>ROUNDUP('C завтраками| Bed and breakfast'!#REF!*0.85,)</f>
        <v>#REF!</v>
      </c>
      <c r="N11" s="113" t="e">
        <f>ROUNDUP('C завтраками| Bed and breakfast'!#REF!*0.85,)</f>
        <v>#REF!</v>
      </c>
      <c r="O11" s="113" t="e">
        <f>ROUNDUP('C завтраками| Bed and breakfast'!#REF!*0.85,)</f>
        <v>#REF!</v>
      </c>
      <c r="P11" s="113" t="e">
        <f>ROUNDUP('C завтраками| Bed and breakfast'!#REF!*0.85,)</f>
        <v>#REF!</v>
      </c>
      <c r="Q11" s="113" t="e">
        <f>ROUNDUP('C завтраками| Bed and breakfast'!#REF!*0.85,)</f>
        <v>#REF!</v>
      </c>
      <c r="R11" s="113" t="e">
        <f>ROUNDUP('C завтраками| Bed and breakfast'!#REF!*0.85,)</f>
        <v>#REF!</v>
      </c>
      <c r="S11" s="113" t="e">
        <f>ROUNDUP('C завтраками| Bed and breakfast'!#REF!*0.85,)</f>
        <v>#REF!</v>
      </c>
      <c r="T11" s="113" t="e">
        <f>ROUNDUP('C завтраками| Bed and breakfast'!#REF!*0.85,)</f>
        <v>#REF!</v>
      </c>
      <c r="U11" s="113" t="e">
        <f>ROUNDUP('C завтраками| Bed and breakfast'!#REF!*0.85,)</f>
        <v>#REF!</v>
      </c>
      <c r="V11" s="113" t="e">
        <f>ROUNDUP('C завтраками| Bed and breakfast'!#REF!*0.85,)</f>
        <v>#REF!</v>
      </c>
      <c r="W11" s="113" t="e">
        <f>ROUNDUP('C завтраками| Bed and breakfast'!#REF!*0.85,)</f>
        <v>#REF!</v>
      </c>
      <c r="X11" s="113" t="e">
        <f>ROUNDUP('C завтраками| Bed and breakfast'!#REF!*0.85,)</f>
        <v>#REF!</v>
      </c>
      <c r="Y11" s="113" t="e">
        <f>ROUNDUP('C завтраками| Bed and breakfast'!#REF!*0.85,)</f>
        <v>#REF!</v>
      </c>
      <c r="Z11" s="113" t="e">
        <f>ROUNDUP('C завтраками| Bed and breakfast'!#REF!*0.85,)</f>
        <v>#REF!</v>
      </c>
      <c r="AA11" s="113" t="e">
        <f>ROUNDUP('C завтраками| Bed and breakfast'!#REF!*0.85,)</f>
        <v>#REF!</v>
      </c>
      <c r="AB11" s="113" t="e">
        <f>ROUNDUP('C завтраками| Bed and breakfast'!#REF!*0.85,)</f>
        <v>#REF!</v>
      </c>
      <c r="AC11" s="113" t="e">
        <f>ROUNDUP('C завтраками| Bed and breakfast'!#REF!*0.85,)</f>
        <v>#REF!</v>
      </c>
      <c r="AD11" s="113" t="e">
        <f>ROUNDUP('C завтраками| Bed and breakfast'!#REF!*0.85,)</f>
        <v>#REF!</v>
      </c>
      <c r="AE11" s="113" t="e">
        <f>ROUNDUP('C завтраками| Bed and breakfast'!#REF!*0.85,)</f>
        <v>#REF!</v>
      </c>
      <c r="AF11" s="113" t="e">
        <f>ROUNDUP('C завтраками| Bed and breakfast'!#REF!*0.85,)</f>
        <v>#REF!</v>
      </c>
      <c r="AG11" s="113" t="e">
        <f>ROUNDUP('C завтраками| Bed and breakfast'!#REF!*0.85,)</f>
        <v>#REF!</v>
      </c>
      <c r="AH11" s="113" t="e">
        <f>ROUNDUP('C завтраками| Bed and breakfast'!#REF!*0.85,)</f>
        <v>#REF!</v>
      </c>
      <c r="AI11" s="113" t="e">
        <f>ROUNDUP('C завтраками| Bed and breakfast'!#REF!*0.85,)</f>
        <v>#REF!</v>
      </c>
      <c r="AJ11" s="113" t="e">
        <f>ROUNDUP('C завтраками| Bed and breakfast'!#REF!*0.85,)</f>
        <v>#REF!</v>
      </c>
      <c r="AK11" s="113" t="e">
        <f>ROUNDUP('C завтраками| Bed and breakfast'!#REF!*0.85,)</f>
        <v>#REF!</v>
      </c>
      <c r="AL11" s="113" t="e">
        <f>ROUNDUP('C завтраками| Bed and breakfast'!#REF!*0.85,)</f>
        <v>#REF!</v>
      </c>
      <c r="AM11" s="113" t="e">
        <f>ROUNDUP('C завтраками| Bed and breakfast'!#REF!*0.85,)</f>
        <v>#REF!</v>
      </c>
      <c r="AN11" s="113" t="e">
        <f>ROUNDUP('C завтраками| Bed and breakfast'!#REF!*0.85,)</f>
        <v>#REF!</v>
      </c>
      <c r="AO11" s="113" t="e">
        <f>ROUNDUP('C завтраками| Bed and breakfast'!#REF!*0.85,)</f>
        <v>#REF!</v>
      </c>
      <c r="AP11" s="113" t="e">
        <f>ROUNDUP('C завтраками| Bed and breakfast'!#REF!*0.85,)</f>
        <v>#REF!</v>
      </c>
      <c r="AQ11" s="113" t="e">
        <f>ROUNDUP('C завтраками| Bed and breakfast'!#REF!*0.85,)</f>
        <v>#REF!</v>
      </c>
      <c r="AR11" s="113" t="e">
        <f>ROUNDUP('C завтраками| Bed and breakfast'!#REF!*0.85,)</f>
        <v>#REF!</v>
      </c>
      <c r="AS11" s="113" t="e">
        <f>ROUNDUP('C завтраками| Bed and breakfast'!#REF!*0.85,)</f>
        <v>#REF!</v>
      </c>
      <c r="AT11" s="113" t="e">
        <f>ROUNDUP('C завтраками| Bed and breakfast'!#REF!*0.85,)</f>
        <v>#REF!</v>
      </c>
      <c r="AU11" s="113" t="e">
        <f>ROUNDUP('C завтраками| Bed and breakfast'!#REF!*0.85,)</f>
        <v>#REF!</v>
      </c>
      <c r="AV11" s="113" t="e">
        <f>ROUNDUP('C завтраками| Bed and breakfast'!#REF!*0.85,)</f>
        <v>#REF!</v>
      </c>
      <c r="AW11" s="113" t="e">
        <f>ROUNDUP('C завтраками| Bed and breakfast'!#REF!*0.85,)</f>
        <v>#REF!</v>
      </c>
      <c r="AX11" s="113" t="e">
        <f>ROUNDUP('C завтраками| Bed and breakfast'!#REF!*0.85,)</f>
        <v>#REF!</v>
      </c>
      <c r="AY11" s="113" t="e">
        <f>ROUNDUP('C завтраками| Bed and breakfast'!#REF!*0.85,)</f>
        <v>#REF!</v>
      </c>
      <c r="AZ11" s="113" t="e">
        <f>ROUNDUP('C завтраками| Bed and breakfast'!#REF!*0.85,)</f>
        <v>#REF!</v>
      </c>
    </row>
    <row r="12" spans="1:52" x14ac:dyDescent="0.2">
      <c r="A12" s="86" t="s">
        <v>134</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row>
    <row r="13" spans="1:52" x14ac:dyDescent="0.2">
      <c r="A13" s="87">
        <v>1</v>
      </c>
      <c r="B13" s="113" t="e">
        <f>ROUNDUP('C завтраками| Bed and breakfast'!#REF!*0.85,)</f>
        <v>#REF!</v>
      </c>
      <c r="C13" s="113" t="e">
        <f>ROUNDUP('C завтраками| Bed and breakfast'!#REF!*0.85,)</f>
        <v>#REF!</v>
      </c>
      <c r="D13" s="113" t="e">
        <f>ROUNDUP('C завтраками| Bed and breakfast'!#REF!*0.85,)</f>
        <v>#REF!</v>
      </c>
      <c r="E13" s="113" t="e">
        <f>ROUNDUP('C завтраками| Bed and breakfast'!#REF!*0.85,)</f>
        <v>#REF!</v>
      </c>
      <c r="F13" s="113" t="e">
        <f>ROUNDUP('C завтраками| Bed and breakfast'!#REF!*0.85,)</f>
        <v>#REF!</v>
      </c>
      <c r="G13" s="113" t="e">
        <f>ROUNDUP('C завтраками| Bed and breakfast'!#REF!*0.85,)</f>
        <v>#REF!</v>
      </c>
      <c r="H13" s="113" t="e">
        <f>ROUNDUP('C завтраками| Bed and breakfast'!#REF!*0.85,)</f>
        <v>#REF!</v>
      </c>
      <c r="I13" s="113" t="e">
        <f>ROUNDUP('C завтраками| Bed and breakfast'!#REF!*0.85,)</f>
        <v>#REF!</v>
      </c>
      <c r="J13" s="113" t="e">
        <f>ROUNDUP('C завтраками| Bed and breakfast'!#REF!*0.85,)</f>
        <v>#REF!</v>
      </c>
      <c r="K13" s="113" t="e">
        <f>ROUNDUP('C завтраками| Bed and breakfast'!#REF!*0.85,)</f>
        <v>#REF!</v>
      </c>
      <c r="L13" s="113" t="e">
        <f>ROUNDUP('C завтраками| Bed and breakfast'!#REF!*0.85,)</f>
        <v>#REF!</v>
      </c>
      <c r="M13" s="113" t="e">
        <f>ROUNDUP('C завтраками| Bed and breakfast'!#REF!*0.85,)</f>
        <v>#REF!</v>
      </c>
      <c r="N13" s="113" t="e">
        <f>ROUNDUP('C завтраками| Bed and breakfast'!#REF!*0.85,)</f>
        <v>#REF!</v>
      </c>
      <c r="O13" s="113" t="e">
        <f>ROUNDUP('C завтраками| Bed and breakfast'!#REF!*0.85,)</f>
        <v>#REF!</v>
      </c>
      <c r="P13" s="113" t="e">
        <f>ROUNDUP('C завтраками| Bed and breakfast'!#REF!*0.85,)</f>
        <v>#REF!</v>
      </c>
      <c r="Q13" s="113" t="e">
        <f>ROUNDUP('C завтраками| Bed and breakfast'!#REF!*0.85,)</f>
        <v>#REF!</v>
      </c>
      <c r="R13" s="113" t="e">
        <f>ROUNDUP('C завтраками| Bed and breakfast'!#REF!*0.85,)</f>
        <v>#REF!</v>
      </c>
      <c r="S13" s="113" t="e">
        <f>ROUNDUP('C завтраками| Bed and breakfast'!#REF!*0.85,)</f>
        <v>#REF!</v>
      </c>
      <c r="T13" s="113" t="e">
        <f>ROUNDUP('C завтраками| Bed and breakfast'!#REF!*0.85,)</f>
        <v>#REF!</v>
      </c>
      <c r="U13" s="113" t="e">
        <f>ROUNDUP('C завтраками| Bed and breakfast'!#REF!*0.85,)</f>
        <v>#REF!</v>
      </c>
      <c r="V13" s="113" t="e">
        <f>ROUNDUP('C завтраками| Bed and breakfast'!#REF!*0.85,)</f>
        <v>#REF!</v>
      </c>
      <c r="W13" s="113" t="e">
        <f>ROUNDUP('C завтраками| Bed and breakfast'!#REF!*0.85,)</f>
        <v>#REF!</v>
      </c>
      <c r="X13" s="113" t="e">
        <f>ROUNDUP('C завтраками| Bed and breakfast'!#REF!*0.85,)</f>
        <v>#REF!</v>
      </c>
      <c r="Y13" s="113" t="e">
        <f>ROUNDUP('C завтраками| Bed and breakfast'!#REF!*0.85,)</f>
        <v>#REF!</v>
      </c>
      <c r="Z13" s="113" t="e">
        <f>ROUNDUP('C завтраками| Bed and breakfast'!#REF!*0.85,)</f>
        <v>#REF!</v>
      </c>
      <c r="AA13" s="113" t="e">
        <f>ROUNDUP('C завтраками| Bed and breakfast'!#REF!*0.85,)</f>
        <v>#REF!</v>
      </c>
      <c r="AB13" s="113" t="e">
        <f>ROUNDUP('C завтраками| Bed and breakfast'!#REF!*0.85,)</f>
        <v>#REF!</v>
      </c>
      <c r="AC13" s="113" t="e">
        <f>ROUNDUP('C завтраками| Bed and breakfast'!#REF!*0.85,)</f>
        <v>#REF!</v>
      </c>
      <c r="AD13" s="113" t="e">
        <f>ROUNDUP('C завтраками| Bed and breakfast'!#REF!*0.85,)</f>
        <v>#REF!</v>
      </c>
      <c r="AE13" s="113" t="e">
        <f>ROUNDUP('C завтраками| Bed and breakfast'!#REF!*0.85,)</f>
        <v>#REF!</v>
      </c>
      <c r="AF13" s="113" t="e">
        <f>ROUNDUP('C завтраками| Bed and breakfast'!#REF!*0.85,)</f>
        <v>#REF!</v>
      </c>
      <c r="AG13" s="113" t="e">
        <f>ROUNDUP('C завтраками| Bed and breakfast'!#REF!*0.85,)</f>
        <v>#REF!</v>
      </c>
      <c r="AH13" s="113" t="e">
        <f>ROUNDUP('C завтраками| Bed and breakfast'!#REF!*0.85,)</f>
        <v>#REF!</v>
      </c>
      <c r="AI13" s="113" t="e">
        <f>ROUNDUP('C завтраками| Bed and breakfast'!#REF!*0.85,)</f>
        <v>#REF!</v>
      </c>
      <c r="AJ13" s="113" t="e">
        <f>ROUNDUP('C завтраками| Bed and breakfast'!#REF!*0.85,)</f>
        <v>#REF!</v>
      </c>
      <c r="AK13" s="113" t="e">
        <f>ROUNDUP('C завтраками| Bed and breakfast'!#REF!*0.85,)</f>
        <v>#REF!</v>
      </c>
      <c r="AL13" s="113" t="e">
        <f>ROUNDUP('C завтраками| Bed and breakfast'!#REF!*0.85,)</f>
        <v>#REF!</v>
      </c>
      <c r="AM13" s="113" t="e">
        <f>ROUNDUP('C завтраками| Bed and breakfast'!#REF!*0.85,)</f>
        <v>#REF!</v>
      </c>
      <c r="AN13" s="113" t="e">
        <f>ROUNDUP('C завтраками| Bed and breakfast'!#REF!*0.85,)</f>
        <v>#REF!</v>
      </c>
      <c r="AO13" s="113" t="e">
        <f>ROUNDUP('C завтраками| Bed and breakfast'!#REF!*0.85,)</f>
        <v>#REF!</v>
      </c>
      <c r="AP13" s="113" t="e">
        <f>ROUNDUP('C завтраками| Bed and breakfast'!#REF!*0.85,)</f>
        <v>#REF!</v>
      </c>
      <c r="AQ13" s="113" t="e">
        <f>ROUNDUP('C завтраками| Bed and breakfast'!#REF!*0.85,)</f>
        <v>#REF!</v>
      </c>
      <c r="AR13" s="113" t="e">
        <f>ROUNDUP('C завтраками| Bed and breakfast'!#REF!*0.85,)</f>
        <v>#REF!</v>
      </c>
      <c r="AS13" s="113" t="e">
        <f>ROUNDUP('C завтраками| Bed and breakfast'!#REF!*0.85,)</f>
        <v>#REF!</v>
      </c>
      <c r="AT13" s="113" t="e">
        <f>ROUNDUP('C завтраками| Bed and breakfast'!#REF!*0.85,)</f>
        <v>#REF!</v>
      </c>
      <c r="AU13" s="113" t="e">
        <f>ROUNDUP('C завтраками| Bed and breakfast'!#REF!*0.85,)</f>
        <v>#REF!</v>
      </c>
      <c r="AV13" s="113" t="e">
        <f>ROUNDUP('C завтраками| Bed and breakfast'!#REF!*0.85,)</f>
        <v>#REF!</v>
      </c>
      <c r="AW13" s="113" t="e">
        <f>ROUNDUP('C завтраками| Bed and breakfast'!#REF!*0.85,)</f>
        <v>#REF!</v>
      </c>
      <c r="AX13" s="113" t="e">
        <f>ROUNDUP('C завтраками| Bed and breakfast'!#REF!*0.85,)</f>
        <v>#REF!</v>
      </c>
      <c r="AY13" s="113" t="e">
        <f>ROUNDUP('C завтраками| Bed and breakfast'!#REF!*0.85,)</f>
        <v>#REF!</v>
      </c>
      <c r="AZ13" s="113" t="e">
        <f>ROUNDUP('C завтраками| Bed and breakfast'!#REF!*0.85,)</f>
        <v>#REF!</v>
      </c>
    </row>
    <row r="14" spans="1:52" x14ac:dyDescent="0.2">
      <c r="A14" s="87">
        <v>2</v>
      </c>
      <c r="B14" s="113" t="e">
        <f>ROUNDUP('C завтраками| Bed and breakfast'!#REF!*0.85,)</f>
        <v>#REF!</v>
      </c>
      <c r="C14" s="113" t="e">
        <f>ROUNDUP('C завтраками| Bed and breakfast'!#REF!*0.85,)</f>
        <v>#REF!</v>
      </c>
      <c r="D14" s="113" t="e">
        <f>ROUNDUP('C завтраками| Bed and breakfast'!#REF!*0.85,)</f>
        <v>#REF!</v>
      </c>
      <c r="E14" s="113" t="e">
        <f>ROUNDUP('C завтраками| Bed and breakfast'!#REF!*0.85,)</f>
        <v>#REF!</v>
      </c>
      <c r="F14" s="113" t="e">
        <f>ROUNDUP('C завтраками| Bed and breakfast'!#REF!*0.85,)</f>
        <v>#REF!</v>
      </c>
      <c r="G14" s="113" t="e">
        <f>ROUNDUP('C завтраками| Bed and breakfast'!#REF!*0.85,)</f>
        <v>#REF!</v>
      </c>
      <c r="H14" s="113" t="e">
        <f>ROUNDUP('C завтраками| Bed and breakfast'!#REF!*0.85,)</f>
        <v>#REF!</v>
      </c>
      <c r="I14" s="113" t="e">
        <f>ROUNDUP('C завтраками| Bed and breakfast'!#REF!*0.85,)</f>
        <v>#REF!</v>
      </c>
      <c r="J14" s="113" t="e">
        <f>ROUNDUP('C завтраками| Bed and breakfast'!#REF!*0.85,)</f>
        <v>#REF!</v>
      </c>
      <c r="K14" s="113" t="e">
        <f>ROUNDUP('C завтраками| Bed and breakfast'!#REF!*0.85,)</f>
        <v>#REF!</v>
      </c>
      <c r="L14" s="113" t="e">
        <f>ROUNDUP('C завтраками| Bed and breakfast'!#REF!*0.85,)</f>
        <v>#REF!</v>
      </c>
      <c r="M14" s="113" t="e">
        <f>ROUNDUP('C завтраками| Bed and breakfast'!#REF!*0.85,)</f>
        <v>#REF!</v>
      </c>
      <c r="N14" s="113" t="e">
        <f>ROUNDUP('C завтраками| Bed and breakfast'!#REF!*0.85,)</f>
        <v>#REF!</v>
      </c>
      <c r="O14" s="113" t="e">
        <f>ROUNDUP('C завтраками| Bed and breakfast'!#REF!*0.85,)</f>
        <v>#REF!</v>
      </c>
      <c r="P14" s="113" t="e">
        <f>ROUNDUP('C завтраками| Bed and breakfast'!#REF!*0.85,)</f>
        <v>#REF!</v>
      </c>
      <c r="Q14" s="113" t="e">
        <f>ROUNDUP('C завтраками| Bed and breakfast'!#REF!*0.85,)</f>
        <v>#REF!</v>
      </c>
      <c r="R14" s="113" t="e">
        <f>ROUNDUP('C завтраками| Bed and breakfast'!#REF!*0.85,)</f>
        <v>#REF!</v>
      </c>
      <c r="S14" s="113" t="e">
        <f>ROUNDUP('C завтраками| Bed and breakfast'!#REF!*0.85,)</f>
        <v>#REF!</v>
      </c>
      <c r="T14" s="113" t="e">
        <f>ROUNDUP('C завтраками| Bed and breakfast'!#REF!*0.85,)</f>
        <v>#REF!</v>
      </c>
      <c r="U14" s="113" t="e">
        <f>ROUNDUP('C завтраками| Bed and breakfast'!#REF!*0.85,)</f>
        <v>#REF!</v>
      </c>
      <c r="V14" s="113" t="e">
        <f>ROUNDUP('C завтраками| Bed and breakfast'!#REF!*0.85,)</f>
        <v>#REF!</v>
      </c>
      <c r="W14" s="113" t="e">
        <f>ROUNDUP('C завтраками| Bed and breakfast'!#REF!*0.85,)</f>
        <v>#REF!</v>
      </c>
      <c r="X14" s="113" t="e">
        <f>ROUNDUP('C завтраками| Bed and breakfast'!#REF!*0.85,)</f>
        <v>#REF!</v>
      </c>
      <c r="Y14" s="113" t="e">
        <f>ROUNDUP('C завтраками| Bed and breakfast'!#REF!*0.85,)</f>
        <v>#REF!</v>
      </c>
      <c r="Z14" s="113" t="e">
        <f>ROUNDUP('C завтраками| Bed and breakfast'!#REF!*0.85,)</f>
        <v>#REF!</v>
      </c>
      <c r="AA14" s="113" t="e">
        <f>ROUNDUP('C завтраками| Bed and breakfast'!#REF!*0.85,)</f>
        <v>#REF!</v>
      </c>
      <c r="AB14" s="113" t="e">
        <f>ROUNDUP('C завтраками| Bed and breakfast'!#REF!*0.85,)</f>
        <v>#REF!</v>
      </c>
      <c r="AC14" s="113" t="e">
        <f>ROUNDUP('C завтраками| Bed and breakfast'!#REF!*0.85,)</f>
        <v>#REF!</v>
      </c>
      <c r="AD14" s="113" t="e">
        <f>ROUNDUP('C завтраками| Bed and breakfast'!#REF!*0.85,)</f>
        <v>#REF!</v>
      </c>
      <c r="AE14" s="113" t="e">
        <f>ROUNDUP('C завтраками| Bed and breakfast'!#REF!*0.85,)</f>
        <v>#REF!</v>
      </c>
      <c r="AF14" s="113" t="e">
        <f>ROUNDUP('C завтраками| Bed and breakfast'!#REF!*0.85,)</f>
        <v>#REF!</v>
      </c>
      <c r="AG14" s="113" t="e">
        <f>ROUNDUP('C завтраками| Bed and breakfast'!#REF!*0.85,)</f>
        <v>#REF!</v>
      </c>
      <c r="AH14" s="113" t="e">
        <f>ROUNDUP('C завтраками| Bed and breakfast'!#REF!*0.85,)</f>
        <v>#REF!</v>
      </c>
      <c r="AI14" s="113" t="e">
        <f>ROUNDUP('C завтраками| Bed and breakfast'!#REF!*0.85,)</f>
        <v>#REF!</v>
      </c>
      <c r="AJ14" s="113" t="e">
        <f>ROUNDUP('C завтраками| Bed and breakfast'!#REF!*0.85,)</f>
        <v>#REF!</v>
      </c>
      <c r="AK14" s="113" t="e">
        <f>ROUNDUP('C завтраками| Bed and breakfast'!#REF!*0.85,)</f>
        <v>#REF!</v>
      </c>
      <c r="AL14" s="113" t="e">
        <f>ROUNDUP('C завтраками| Bed and breakfast'!#REF!*0.85,)</f>
        <v>#REF!</v>
      </c>
      <c r="AM14" s="113" t="e">
        <f>ROUNDUP('C завтраками| Bed and breakfast'!#REF!*0.85,)</f>
        <v>#REF!</v>
      </c>
      <c r="AN14" s="113" t="e">
        <f>ROUNDUP('C завтраками| Bed and breakfast'!#REF!*0.85,)</f>
        <v>#REF!</v>
      </c>
      <c r="AO14" s="113" t="e">
        <f>ROUNDUP('C завтраками| Bed and breakfast'!#REF!*0.85,)</f>
        <v>#REF!</v>
      </c>
      <c r="AP14" s="113" t="e">
        <f>ROUNDUP('C завтраками| Bed and breakfast'!#REF!*0.85,)</f>
        <v>#REF!</v>
      </c>
      <c r="AQ14" s="113" t="e">
        <f>ROUNDUP('C завтраками| Bed and breakfast'!#REF!*0.85,)</f>
        <v>#REF!</v>
      </c>
      <c r="AR14" s="113" t="e">
        <f>ROUNDUP('C завтраками| Bed and breakfast'!#REF!*0.85,)</f>
        <v>#REF!</v>
      </c>
      <c r="AS14" s="113" t="e">
        <f>ROUNDUP('C завтраками| Bed and breakfast'!#REF!*0.85,)</f>
        <v>#REF!</v>
      </c>
      <c r="AT14" s="113" t="e">
        <f>ROUNDUP('C завтраками| Bed and breakfast'!#REF!*0.85,)</f>
        <v>#REF!</v>
      </c>
      <c r="AU14" s="113" t="e">
        <f>ROUNDUP('C завтраками| Bed and breakfast'!#REF!*0.85,)</f>
        <v>#REF!</v>
      </c>
      <c r="AV14" s="113" t="e">
        <f>ROUNDUP('C завтраками| Bed and breakfast'!#REF!*0.85,)</f>
        <v>#REF!</v>
      </c>
      <c r="AW14" s="113" t="e">
        <f>ROUNDUP('C завтраками| Bed and breakfast'!#REF!*0.85,)</f>
        <v>#REF!</v>
      </c>
      <c r="AX14" s="113" t="e">
        <f>ROUNDUP('C завтраками| Bed and breakfast'!#REF!*0.85,)</f>
        <v>#REF!</v>
      </c>
      <c r="AY14" s="113" t="e">
        <f>ROUNDUP('C завтраками| Bed and breakfast'!#REF!*0.85,)</f>
        <v>#REF!</v>
      </c>
      <c r="AZ14" s="113" t="e">
        <f>ROUNDUP('C завтраками| Bed and breakfast'!#REF!*0.85,)</f>
        <v>#REF!</v>
      </c>
    </row>
    <row r="15" spans="1:52" x14ac:dyDescent="0.2">
      <c r="A15" s="86" t="s">
        <v>136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row>
    <row r="16" spans="1:52" x14ac:dyDescent="0.2">
      <c r="A16" s="87">
        <v>1</v>
      </c>
      <c r="B16" s="113" t="e">
        <f>ROUNDUP('C завтраками| Bed and breakfast'!#REF!*0.85,)</f>
        <v>#REF!</v>
      </c>
      <c r="C16" s="113" t="e">
        <f>ROUNDUP('C завтраками| Bed and breakfast'!#REF!*0.85,)</f>
        <v>#REF!</v>
      </c>
      <c r="D16" s="113" t="e">
        <f>ROUNDUP('C завтраками| Bed and breakfast'!#REF!*0.85,)</f>
        <v>#REF!</v>
      </c>
      <c r="E16" s="113" t="e">
        <f>ROUNDUP('C завтраками| Bed and breakfast'!#REF!*0.85,)</f>
        <v>#REF!</v>
      </c>
      <c r="F16" s="113" t="e">
        <f>ROUNDUP('C завтраками| Bed and breakfast'!#REF!*0.85,)</f>
        <v>#REF!</v>
      </c>
      <c r="G16" s="113" t="e">
        <f>ROUNDUP('C завтраками| Bed and breakfast'!#REF!*0.85,)</f>
        <v>#REF!</v>
      </c>
      <c r="H16" s="113" t="e">
        <f>ROUNDUP('C завтраками| Bed and breakfast'!#REF!*0.85,)</f>
        <v>#REF!</v>
      </c>
      <c r="I16" s="113" t="e">
        <f>ROUNDUP('C завтраками| Bed and breakfast'!#REF!*0.85,)</f>
        <v>#REF!</v>
      </c>
      <c r="J16" s="113" t="e">
        <f>ROUNDUP('C завтраками| Bed and breakfast'!#REF!*0.85,)</f>
        <v>#REF!</v>
      </c>
      <c r="K16" s="113" t="e">
        <f>ROUNDUP('C завтраками| Bed and breakfast'!#REF!*0.85,)</f>
        <v>#REF!</v>
      </c>
      <c r="L16" s="113" t="e">
        <f>ROUNDUP('C завтраками| Bed and breakfast'!#REF!*0.85,)</f>
        <v>#REF!</v>
      </c>
      <c r="M16" s="113" t="e">
        <f>ROUNDUP('C завтраками| Bed and breakfast'!#REF!*0.85,)</f>
        <v>#REF!</v>
      </c>
      <c r="N16" s="113" t="e">
        <f>ROUNDUP('C завтраками| Bed and breakfast'!#REF!*0.85,)</f>
        <v>#REF!</v>
      </c>
      <c r="O16" s="113" t="e">
        <f>ROUNDUP('C завтраками| Bed and breakfast'!#REF!*0.85,)</f>
        <v>#REF!</v>
      </c>
      <c r="P16" s="113" t="e">
        <f>ROUNDUP('C завтраками| Bed and breakfast'!#REF!*0.85,)</f>
        <v>#REF!</v>
      </c>
      <c r="Q16" s="113" t="e">
        <f>ROUNDUP('C завтраками| Bed and breakfast'!#REF!*0.85,)</f>
        <v>#REF!</v>
      </c>
      <c r="R16" s="113" t="e">
        <f>ROUNDUP('C завтраками| Bed and breakfast'!#REF!*0.85,)</f>
        <v>#REF!</v>
      </c>
      <c r="S16" s="113" t="e">
        <f>ROUNDUP('C завтраками| Bed and breakfast'!#REF!*0.85,)</f>
        <v>#REF!</v>
      </c>
      <c r="T16" s="113" t="e">
        <f>ROUNDUP('C завтраками| Bed and breakfast'!#REF!*0.85,)</f>
        <v>#REF!</v>
      </c>
      <c r="U16" s="113" t="e">
        <f>ROUNDUP('C завтраками| Bed and breakfast'!#REF!*0.85,)</f>
        <v>#REF!</v>
      </c>
      <c r="V16" s="113" t="e">
        <f>ROUNDUP('C завтраками| Bed and breakfast'!#REF!*0.85,)</f>
        <v>#REF!</v>
      </c>
      <c r="W16" s="113" t="e">
        <f>ROUNDUP('C завтраками| Bed and breakfast'!#REF!*0.85,)</f>
        <v>#REF!</v>
      </c>
      <c r="X16" s="113" t="e">
        <f>ROUNDUP('C завтраками| Bed and breakfast'!#REF!*0.85,)</f>
        <v>#REF!</v>
      </c>
      <c r="Y16" s="113" t="e">
        <f>ROUNDUP('C завтраками| Bed and breakfast'!#REF!*0.85,)</f>
        <v>#REF!</v>
      </c>
      <c r="Z16" s="113" t="e">
        <f>ROUNDUP('C завтраками| Bed and breakfast'!#REF!*0.85,)</f>
        <v>#REF!</v>
      </c>
      <c r="AA16" s="113" t="e">
        <f>ROUNDUP('C завтраками| Bed and breakfast'!#REF!*0.85,)</f>
        <v>#REF!</v>
      </c>
      <c r="AB16" s="113" t="e">
        <f>ROUNDUP('C завтраками| Bed and breakfast'!#REF!*0.85,)</f>
        <v>#REF!</v>
      </c>
      <c r="AC16" s="113" t="e">
        <f>ROUNDUP('C завтраками| Bed and breakfast'!#REF!*0.85,)</f>
        <v>#REF!</v>
      </c>
      <c r="AD16" s="113" t="e">
        <f>ROUNDUP('C завтраками| Bed and breakfast'!#REF!*0.85,)</f>
        <v>#REF!</v>
      </c>
      <c r="AE16" s="113" t="e">
        <f>ROUNDUP('C завтраками| Bed and breakfast'!#REF!*0.85,)</f>
        <v>#REF!</v>
      </c>
      <c r="AF16" s="113" t="e">
        <f>ROUNDUP('C завтраками| Bed and breakfast'!#REF!*0.85,)</f>
        <v>#REF!</v>
      </c>
      <c r="AG16" s="113" t="e">
        <f>ROUNDUP('C завтраками| Bed and breakfast'!#REF!*0.85,)</f>
        <v>#REF!</v>
      </c>
      <c r="AH16" s="113" t="e">
        <f>ROUNDUP('C завтраками| Bed and breakfast'!#REF!*0.85,)</f>
        <v>#REF!</v>
      </c>
      <c r="AI16" s="113" t="e">
        <f>ROUNDUP('C завтраками| Bed and breakfast'!#REF!*0.85,)</f>
        <v>#REF!</v>
      </c>
      <c r="AJ16" s="113" t="e">
        <f>ROUNDUP('C завтраками| Bed and breakfast'!#REF!*0.85,)</f>
        <v>#REF!</v>
      </c>
      <c r="AK16" s="113" t="e">
        <f>ROUNDUP('C завтраками| Bed and breakfast'!#REF!*0.85,)</f>
        <v>#REF!</v>
      </c>
      <c r="AL16" s="113" t="e">
        <f>ROUNDUP('C завтраками| Bed and breakfast'!#REF!*0.85,)</f>
        <v>#REF!</v>
      </c>
      <c r="AM16" s="113" t="e">
        <f>ROUNDUP('C завтраками| Bed and breakfast'!#REF!*0.85,)</f>
        <v>#REF!</v>
      </c>
      <c r="AN16" s="113" t="e">
        <f>ROUNDUP('C завтраками| Bed and breakfast'!#REF!*0.85,)</f>
        <v>#REF!</v>
      </c>
      <c r="AO16" s="113" t="e">
        <f>ROUNDUP('C завтраками| Bed and breakfast'!#REF!*0.85,)</f>
        <v>#REF!</v>
      </c>
      <c r="AP16" s="113" t="e">
        <f>ROUNDUP('C завтраками| Bed and breakfast'!#REF!*0.85,)</f>
        <v>#REF!</v>
      </c>
      <c r="AQ16" s="113" t="e">
        <f>ROUNDUP('C завтраками| Bed and breakfast'!#REF!*0.85,)</f>
        <v>#REF!</v>
      </c>
      <c r="AR16" s="113" t="e">
        <f>ROUNDUP('C завтраками| Bed and breakfast'!#REF!*0.85,)</f>
        <v>#REF!</v>
      </c>
      <c r="AS16" s="113" t="e">
        <f>ROUNDUP('C завтраками| Bed and breakfast'!#REF!*0.85,)</f>
        <v>#REF!</v>
      </c>
      <c r="AT16" s="113" t="e">
        <f>ROUNDUP('C завтраками| Bed and breakfast'!#REF!*0.85,)</f>
        <v>#REF!</v>
      </c>
      <c r="AU16" s="113" t="e">
        <f>ROUNDUP('C завтраками| Bed and breakfast'!#REF!*0.85,)</f>
        <v>#REF!</v>
      </c>
      <c r="AV16" s="113" t="e">
        <f>ROUNDUP('C завтраками| Bed and breakfast'!#REF!*0.85,)</f>
        <v>#REF!</v>
      </c>
      <c r="AW16" s="113" t="e">
        <f>ROUNDUP('C завтраками| Bed and breakfast'!#REF!*0.85,)</f>
        <v>#REF!</v>
      </c>
      <c r="AX16" s="113" t="e">
        <f>ROUNDUP('C завтраками| Bed and breakfast'!#REF!*0.85,)</f>
        <v>#REF!</v>
      </c>
      <c r="AY16" s="113" t="e">
        <f>ROUNDUP('C завтраками| Bed and breakfast'!#REF!*0.85,)</f>
        <v>#REF!</v>
      </c>
      <c r="AZ16" s="113" t="e">
        <f>ROUNDUP('C завтраками| Bed and breakfast'!#REF!*0.85,)</f>
        <v>#REF!</v>
      </c>
    </row>
    <row r="17" spans="1:52" x14ac:dyDescent="0.2">
      <c r="A17" s="87">
        <v>2</v>
      </c>
      <c r="B17" s="113" t="e">
        <f>ROUNDUP('C завтраками| Bed and breakfast'!#REF!*0.85,)</f>
        <v>#REF!</v>
      </c>
      <c r="C17" s="113" t="e">
        <f>ROUNDUP('C завтраками| Bed and breakfast'!#REF!*0.85,)</f>
        <v>#REF!</v>
      </c>
      <c r="D17" s="113" t="e">
        <f>ROUNDUP('C завтраками| Bed and breakfast'!#REF!*0.85,)</f>
        <v>#REF!</v>
      </c>
      <c r="E17" s="113" t="e">
        <f>ROUNDUP('C завтраками| Bed and breakfast'!#REF!*0.85,)</f>
        <v>#REF!</v>
      </c>
      <c r="F17" s="113" t="e">
        <f>ROUNDUP('C завтраками| Bed and breakfast'!#REF!*0.85,)</f>
        <v>#REF!</v>
      </c>
      <c r="G17" s="113" t="e">
        <f>ROUNDUP('C завтраками| Bed and breakfast'!#REF!*0.85,)</f>
        <v>#REF!</v>
      </c>
      <c r="H17" s="113" t="e">
        <f>ROUNDUP('C завтраками| Bed and breakfast'!#REF!*0.85,)</f>
        <v>#REF!</v>
      </c>
      <c r="I17" s="113" t="e">
        <f>ROUNDUP('C завтраками| Bed and breakfast'!#REF!*0.85,)</f>
        <v>#REF!</v>
      </c>
      <c r="J17" s="113" t="e">
        <f>ROUNDUP('C завтраками| Bed and breakfast'!#REF!*0.85,)</f>
        <v>#REF!</v>
      </c>
      <c r="K17" s="113" t="e">
        <f>ROUNDUP('C завтраками| Bed and breakfast'!#REF!*0.85,)</f>
        <v>#REF!</v>
      </c>
      <c r="L17" s="113" t="e">
        <f>ROUNDUP('C завтраками| Bed and breakfast'!#REF!*0.85,)</f>
        <v>#REF!</v>
      </c>
      <c r="M17" s="113" t="e">
        <f>ROUNDUP('C завтраками| Bed and breakfast'!#REF!*0.85,)</f>
        <v>#REF!</v>
      </c>
      <c r="N17" s="113" t="e">
        <f>ROUNDUP('C завтраками| Bed and breakfast'!#REF!*0.85,)</f>
        <v>#REF!</v>
      </c>
      <c r="O17" s="113" t="e">
        <f>ROUNDUP('C завтраками| Bed and breakfast'!#REF!*0.85,)</f>
        <v>#REF!</v>
      </c>
      <c r="P17" s="113" t="e">
        <f>ROUNDUP('C завтраками| Bed and breakfast'!#REF!*0.85,)</f>
        <v>#REF!</v>
      </c>
      <c r="Q17" s="113" t="e">
        <f>ROUNDUP('C завтраками| Bed and breakfast'!#REF!*0.85,)</f>
        <v>#REF!</v>
      </c>
      <c r="R17" s="113" t="e">
        <f>ROUNDUP('C завтраками| Bed and breakfast'!#REF!*0.85,)</f>
        <v>#REF!</v>
      </c>
      <c r="S17" s="113" t="e">
        <f>ROUNDUP('C завтраками| Bed and breakfast'!#REF!*0.85,)</f>
        <v>#REF!</v>
      </c>
      <c r="T17" s="113" t="e">
        <f>ROUNDUP('C завтраками| Bed and breakfast'!#REF!*0.85,)</f>
        <v>#REF!</v>
      </c>
      <c r="U17" s="113" t="e">
        <f>ROUNDUP('C завтраками| Bed and breakfast'!#REF!*0.85,)</f>
        <v>#REF!</v>
      </c>
      <c r="V17" s="113" t="e">
        <f>ROUNDUP('C завтраками| Bed and breakfast'!#REF!*0.85,)</f>
        <v>#REF!</v>
      </c>
      <c r="W17" s="113" t="e">
        <f>ROUNDUP('C завтраками| Bed and breakfast'!#REF!*0.85,)</f>
        <v>#REF!</v>
      </c>
      <c r="X17" s="113" t="e">
        <f>ROUNDUP('C завтраками| Bed and breakfast'!#REF!*0.85,)</f>
        <v>#REF!</v>
      </c>
      <c r="Y17" s="113" t="e">
        <f>ROUNDUP('C завтраками| Bed and breakfast'!#REF!*0.85,)</f>
        <v>#REF!</v>
      </c>
      <c r="Z17" s="113" t="e">
        <f>ROUNDUP('C завтраками| Bed and breakfast'!#REF!*0.85,)</f>
        <v>#REF!</v>
      </c>
      <c r="AA17" s="113" t="e">
        <f>ROUNDUP('C завтраками| Bed and breakfast'!#REF!*0.85,)</f>
        <v>#REF!</v>
      </c>
      <c r="AB17" s="113" t="e">
        <f>ROUNDUP('C завтраками| Bed and breakfast'!#REF!*0.85,)</f>
        <v>#REF!</v>
      </c>
      <c r="AC17" s="113" t="e">
        <f>ROUNDUP('C завтраками| Bed and breakfast'!#REF!*0.85,)</f>
        <v>#REF!</v>
      </c>
      <c r="AD17" s="113" t="e">
        <f>ROUNDUP('C завтраками| Bed and breakfast'!#REF!*0.85,)</f>
        <v>#REF!</v>
      </c>
      <c r="AE17" s="113" t="e">
        <f>ROUNDUP('C завтраками| Bed and breakfast'!#REF!*0.85,)</f>
        <v>#REF!</v>
      </c>
      <c r="AF17" s="113" t="e">
        <f>ROUNDUP('C завтраками| Bed and breakfast'!#REF!*0.85,)</f>
        <v>#REF!</v>
      </c>
      <c r="AG17" s="113" t="e">
        <f>ROUNDUP('C завтраками| Bed and breakfast'!#REF!*0.85,)</f>
        <v>#REF!</v>
      </c>
      <c r="AH17" s="113" t="e">
        <f>ROUNDUP('C завтраками| Bed and breakfast'!#REF!*0.85,)</f>
        <v>#REF!</v>
      </c>
      <c r="AI17" s="113" t="e">
        <f>ROUNDUP('C завтраками| Bed and breakfast'!#REF!*0.85,)</f>
        <v>#REF!</v>
      </c>
      <c r="AJ17" s="113" t="e">
        <f>ROUNDUP('C завтраками| Bed and breakfast'!#REF!*0.85,)</f>
        <v>#REF!</v>
      </c>
      <c r="AK17" s="113" t="e">
        <f>ROUNDUP('C завтраками| Bed and breakfast'!#REF!*0.85,)</f>
        <v>#REF!</v>
      </c>
      <c r="AL17" s="113" t="e">
        <f>ROUNDUP('C завтраками| Bed and breakfast'!#REF!*0.85,)</f>
        <v>#REF!</v>
      </c>
      <c r="AM17" s="113" t="e">
        <f>ROUNDUP('C завтраками| Bed and breakfast'!#REF!*0.85,)</f>
        <v>#REF!</v>
      </c>
      <c r="AN17" s="113" t="e">
        <f>ROUNDUP('C завтраками| Bed and breakfast'!#REF!*0.85,)</f>
        <v>#REF!</v>
      </c>
      <c r="AO17" s="113" t="e">
        <f>ROUNDUP('C завтраками| Bed and breakfast'!#REF!*0.85,)</f>
        <v>#REF!</v>
      </c>
      <c r="AP17" s="113" t="e">
        <f>ROUNDUP('C завтраками| Bed and breakfast'!#REF!*0.85,)</f>
        <v>#REF!</v>
      </c>
      <c r="AQ17" s="113" t="e">
        <f>ROUNDUP('C завтраками| Bed and breakfast'!#REF!*0.85,)</f>
        <v>#REF!</v>
      </c>
      <c r="AR17" s="113" t="e">
        <f>ROUNDUP('C завтраками| Bed and breakfast'!#REF!*0.85,)</f>
        <v>#REF!</v>
      </c>
      <c r="AS17" s="113" t="e">
        <f>ROUNDUP('C завтраками| Bed and breakfast'!#REF!*0.85,)</f>
        <v>#REF!</v>
      </c>
      <c r="AT17" s="113" t="e">
        <f>ROUNDUP('C завтраками| Bed and breakfast'!#REF!*0.85,)</f>
        <v>#REF!</v>
      </c>
      <c r="AU17" s="113" t="e">
        <f>ROUNDUP('C завтраками| Bed and breakfast'!#REF!*0.85,)</f>
        <v>#REF!</v>
      </c>
      <c r="AV17" s="113" t="e">
        <f>ROUNDUP('C завтраками| Bed and breakfast'!#REF!*0.85,)</f>
        <v>#REF!</v>
      </c>
      <c r="AW17" s="113" t="e">
        <f>ROUNDUP('C завтраками| Bed and breakfast'!#REF!*0.85,)</f>
        <v>#REF!</v>
      </c>
      <c r="AX17" s="113" t="e">
        <f>ROUNDUP('C завтраками| Bed and breakfast'!#REF!*0.85,)</f>
        <v>#REF!</v>
      </c>
      <c r="AY17" s="113" t="e">
        <f>ROUNDUP('C завтраками| Bed and breakfast'!#REF!*0.85,)</f>
        <v>#REF!</v>
      </c>
      <c r="AZ17" s="113" t="e">
        <f>ROUNDUP('C завтраками| Bed and breakfast'!#REF!*0.85,)</f>
        <v>#REF!</v>
      </c>
    </row>
    <row r="18" spans="1:52" x14ac:dyDescent="0.2">
      <c r="A18" s="86" t="s">
        <v>138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row>
    <row r="19" spans="1:52" x14ac:dyDescent="0.2">
      <c r="A19" s="87" t="s">
        <v>78</v>
      </c>
      <c r="B19" s="113" t="e">
        <f>ROUNDUP('C завтраками| Bed and breakfast'!#REF!*0.85,)</f>
        <v>#REF!</v>
      </c>
      <c r="C19" s="113" t="e">
        <f>ROUNDUP('C завтраками| Bed and breakfast'!#REF!*0.85,)</f>
        <v>#REF!</v>
      </c>
      <c r="D19" s="113" t="e">
        <f>ROUNDUP('C завтраками| Bed and breakfast'!#REF!*0.85,)</f>
        <v>#REF!</v>
      </c>
      <c r="E19" s="113" t="e">
        <f>ROUNDUP('C завтраками| Bed and breakfast'!#REF!*0.85,)</f>
        <v>#REF!</v>
      </c>
      <c r="F19" s="113" t="e">
        <f>ROUNDUP('C завтраками| Bed and breakfast'!#REF!*0.85,)</f>
        <v>#REF!</v>
      </c>
      <c r="G19" s="113" t="e">
        <f>ROUNDUP('C завтраками| Bed and breakfast'!#REF!*0.85,)</f>
        <v>#REF!</v>
      </c>
      <c r="H19" s="113" t="e">
        <f>ROUNDUP('C завтраками| Bed and breakfast'!#REF!*0.85,)</f>
        <v>#REF!</v>
      </c>
      <c r="I19" s="113" t="e">
        <f>ROUNDUP('C завтраками| Bed and breakfast'!#REF!*0.85,)</f>
        <v>#REF!</v>
      </c>
      <c r="J19" s="113" t="e">
        <f>ROUNDUP('C завтраками| Bed and breakfast'!#REF!*0.85,)</f>
        <v>#REF!</v>
      </c>
      <c r="K19" s="113" t="e">
        <f>ROUNDUP('C завтраками| Bed and breakfast'!#REF!*0.85,)</f>
        <v>#REF!</v>
      </c>
      <c r="L19" s="113" t="e">
        <f>ROUNDUP('C завтраками| Bed and breakfast'!#REF!*0.85,)</f>
        <v>#REF!</v>
      </c>
      <c r="M19" s="113" t="e">
        <f>ROUNDUP('C завтраками| Bed and breakfast'!#REF!*0.85,)</f>
        <v>#REF!</v>
      </c>
      <c r="N19" s="113" t="e">
        <f>ROUNDUP('C завтраками| Bed and breakfast'!#REF!*0.85,)</f>
        <v>#REF!</v>
      </c>
      <c r="O19" s="113" t="e">
        <f>ROUNDUP('C завтраками| Bed and breakfast'!#REF!*0.85,)</f>
        <v>#REF!</v>
      </c>
      <c r="P19" s="113" t="e">
        <f>ROUNDUP('C завтраками| Bed and breakfast'!#REF!*0.85,)</f>
        <v>#REF!</v>
      </c>
      <c r="Q19" s="113" t="e">
        <f>ROUNDUP('C завтраками| Bed and breakfast'!#REF!*0.85,)</f>
        <v>#REF!</v>
      </c>
      <c r="R19" s="113" t="e">
        <f>ROUNDUP('C завтраками| Bed and breakfast'!#REF!*0.85,)</f>
        <v>#REF!</v>
      </c>
      <c r="S19" s="113" t="e">
        <f>ROUNDUP('C завтраками| Bed and breakfast'!#REF!*0.85,)</f>
        <v>#REF!</v>
      </c>
      <c r="T19" s="113" t="e">
        <f>ROUNDUP('C завтраками| Bed and breakfast'!#REF!*0.85,)</f>
        <v>#REF!</v>
      </c>
      <c r="U19" s="113" t="e">
        <f>ROUNDUP('C завтраками| Bed and breakfast'!#REF!*0.85,)</f>
        <v>#REF!</v>
      </c>
      <c r="V19" s="113" t="e">
        <f>ROUNDUP('C завтраками| Bed and breakfast'!#REF!*0.85,)</f>
        <v>#REF!</v>
      </c>
      <c r="W19" s="113" t="e">
        <f>ROUNDUP('C завтраками| Bed and breakfast'!#REF!*0.85,)</f>
        <v>#REF!</v>
      </c>
      <c r="X19" s="113" t="e">
        <f>ROUNDUP('C завтраками| Bed and breakfast'!#REF!*0.85,)</f>
        <v>#REF!</v>
      </c>
      <c r="Y19" s="113" t="e">
        <f>ROUNDUP('C завтраками| Bed and breakfast'!#REF!*0.85,)</f>
        <v>#REF!</v>
      </c>
      <c r="Z19" s="113" t="e">
        <f>ROUNDUP('C завтраками| Bed and breakfast'!#REF!*0.85,)</f>
        <v>#REF!</v>
      </c>
      <c r="AA19" s="113" t="e">
        <f>ROUNDUP('C завтраками| Bed and breakfast'!#REF!*0.85,)</f>
        <v>#REF!</v>
      </c>
      <c r="AB19" s="113" t="e">
        <f>ROUNDUP('C завтраками| Bed and breakfast'!#REF!*0.85,)</f>
        <v>#REF!</v>
      </c>
      <c r="AC19" s="113" t="e">
        <f>ROUNDUP('C завтраками| Bed and breakfast'!#REF!*0.85,)</f>
        <v>#REF!</v>
      </c>
      <c r="AD19" s="113" t="e">
        <f>ROUNDUP('C завтраками| Bed and breakfast'!#REF!*0.85,)</f>
        <v>#REF!</v>
      </c>
      <c r="AE19" s="113" t="e">
        <f>ROUNDUP('C завтраками| Bed and breakfast'!#REF!*0.85,)</f>
        <v>#REF!</v>
      </c>
      <c r="AF19" s="113" t="e">
        <f>ROUNDUP('C завтраками| Bed and breakfast'!#REF!*0.85,)</f>
        <v>#REF!</v>
      </c>
      <c r="AG19" s="113" t="e">
        <f>ROUNDUP('C завтраками| Bed and breakfast'!#REF!*0.85,)</f>
        <v>#REF!</v>
      </c>
      <c r="AH19" s="113" t="e">
        <f>ROUNDUP('C завтраками| Bed and breakfast'!#REF!*0.85,)</f>
        <v>#REF!</v>
      </c>
      <c r="AI19" s="113" t="e">
        <f>ROUNDUP('C завтраками| Bed and breakfast'!#REF!*0.85,)</f>
        <v>#REF!</v>
      </c>
      <c r="AJ19" s="113" t="e">
        <f>ROUNDUP('C завтраками| Bed and breakfast'!#REF!*0.85,)</f>
        <v>#REF!</v>
      </c>
      <c r="AK19" s="113" t="e">
        <f>ROUNDUP('C завтраками| Bed and breakfast'!#REF!*0.85,)</f>
        <v>#REF!</v>
      </c>
      <c r="AL19" s="113" t="e">
        <f>ROUNDUP('C завтраками| Bed and breakfast'!#REF!*0.85,)</f>
        <v>#REF!</v>
      </c>
      <c r="AM19" s="113" t="e">
        <f>ROUNDUP('C завтраками| Bed and breakfast'!#REF!*0.85,)</f>
        <v>#REF!</v>
      </c>
      <c r="AN19" s="113" t="e">
        <f>ROUNDUP('C завтраками| Bed and breakfast'!#REF!*0.85,)</f>
        <v>#REF!</v>
      </c>
      <c r="AO19" s="113" t="e">
        <f>ROUNDUP('C завтраками| Bed and breakfast'!#REF!*0.85,)</f>
        <v>#REF!</v>
      </c>
      <c r="AP19" s="113" t="e">
        <f>ROUNDUP('C завтраками| Bed and breakfast'!#REF!*0.85,)</f>
        <v>#REF!</v>
      </c>
      <c r="AQ19" s="113" t="e">
        <f>ROUNDUP('C завтраками| Bed and breakfast'!#REF!*0.85,)</f>
        <v>#REF!</v>
      </c>
      <c r="AR19" s="113" t="e">
        <f>ROUNDUP('C завтраками| Bed and breakfast'!#REF!*0.85,)</f>
        <v>#REF!</v>
      </c>
      <c r="AS19" s="113" t="e">
        <f>ROUNDUP('C завтраками| Bed and breakfast'!#REF!*0.85,)</f>
        <v>#REF!</v>
      </c>
      <c r="AT19" s="113" t="e">
        <f>ROUNDUP('C завтраками| Bed and breakfast'!#REF!*0.85,)</f>
        <v>#REF!</v>
      </c>
      <c r="AU19" s="113" t="e">
        <f>ROUNDUP('C завтраками| Bed and breakfast'!#REF!*0.85,)</f>
        <v>#REF!</v>
      </c>
      <c r="AV19" s="113" t="e">
        <f>ROUNDUP('C завтраками| Bed and breakfast'!#REF!*0.85,)</f>
        <v>#REF!</v>
      </c>
      <c r="AW19" s="113" t="e">
        <f>ROUNDUP('C завтраками| Bed and breakfast'!#REF!*0.85,)</f>
        <v>#REF!</v>
      </c>
      <c r="AX19" s="113" t="e">
        <f>ROUNDUP('C завтраками| Bed and breakfast'!#REF!*0.85,)</f>
        <v>#REF!</v>
      </c>
      <c r="AY19" s="113" t="e">
        <f>ROUNDUP('C завтраками| Bed and breakfast'!#REF!*0.85,)</f>
        <v>#REF!</v>
      </c>
      <c r="AZ19" s="113" t="e">
        <f>ROUNDUP('C завтраками| Bed and breakfast'!#REF!*0.85,)</f>
        <v>#REF!</v>
      </c>
    </row>
    <row r="20" spans="1:52" x14ac:dyDescent="0.2">
      <c r="A20" s="86" t="s">
        <v>137</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row>
    <row r="21" spans="1:52" x14ac:dyDescent="0.2">
      <c r="A21" s="87" t="s">
        <v>67</v>
      </c>
      <c r="B21" s="113" t="e">
        <f>ROUNDUP('C завтраками| Bed and breakfast'!#REF!*0.85,)</f>
        <v>#REF!</v>
      </c>
      <c r="C21" s="113" t="e">
        <f>ROUNDUP('C завтраками| Bed and breakfast'!#REF!*0.85,)</f>
        <v>#REF!</v>
      </c>
      <c r="D21" s="113" t="e">
        <f>ROUNDUP('C завтраками| Bed and breakfast'!#REF!*0.85,)</f>
        <v>#REF!</v>
      </c>
      <c r="E21" s="113" t="e">
        <f>ROUNDUP('C завтраками| Bed and breakfast'!#REF!*0.85,)</f>
        <v>#REF!</v>
      </c>
      <c r="F21" s="113" t="e">
        <f>ROUNDUP('C завтраками| Bed and breakfast'!#REF!*0.85,)</f>
        <v>#REF!</v>
      </c>
      <c r="G21" s="113" t="e">
        <f>ROUNDUP('C завтраками| Bed and breakfast'!#REF!*0.85,)</f>
        <v>#REF!</v>
      </c>
      <c r="H21" s="113" t="e">
        <f>ROUNDUP('C завтраками| Bed and breakfast'!#REF!*0.85,)</f>
        <v>#REF!</v>
      </c>
      <c r="I21" s="113" t="e">
        <f>ROUNDUP('C завтраками| Bed and breakfast'!#REF!*0.85,)</f>
        <v>#REF!</v>
      </c>
      <c r="J21" s="113" t="e">
        <f>ROUNDUP('C завтраками| Bed and breakfast'!#REF!*0.85,)</f>
        <v>#REF!</v>
      </c>
      <c r="K21" s="113" t="e">
        <f>ROUNDUP('C завтраками| Bed and breakfast'!#REF!*0.85,)</f>
        <v>#REF!</v>
      </c>
      <c r="L21" s="113" t="e">
        <f>ROUNDUP('C завтраками| Bed and breakfast'!#REF!*0.85,)</f>
        <v>#REF!</v>
      </c>
      <c r="M21" s="113" t="e">
        <f>ROUNDUP('C завтраками| Bed and breakfast'!#REF!*0.85,)</f>
        <v>#REF!</v>
      </c>
      <c r="N21" s="113" t="e">
        <f>ROUNDUP('C завтраками| Bed and breakfast'!#REF!*0.85,)</f>
        <v>#REF!</v>
      </c>
      <c r="O21" s="113" t="e">
        <f>ROUNDUP('C завтраками| Bed and breakfast'!#REF!*0.85,)</f>
        <v>#REF!</v>
      </c>
      <c r="P21" s="113" t="e">
        <f>ROUNDUP('C завтраками| Bed and breakfast'!#REF!*0.85,)</f>
        <v>#REF!</v>
      </c>
      <c r="Q21" s="113" t="e">
        <f>ROUNDUP('C завтраками| Bed and breakfast'!#REF!*0.85,)</f>
        <v>#REF!</v>
      </c>
      <c r="R21" s="113" t="e">
        <f>ROUNDUP('C завтраками| Bed and breakfast'!#REF!*0.85,)</f>
        <v>#REF!</v>
      </c>
      <c r="S21" s="113" t="e">
        <f>ROUNDUP('C завтраками| Bed and breakfast'!#REF!*0.85,)</f>
        <v>#REF!</v>
      </c>
      <c r="T21" s="113" t="e">
        <f>ROUNDUP('C завтраками| Bed and breakfast'!#REF!*0.85,)</f>
        <v>#REF!</v>
      </c>
      <c r="U21" s="113" t="e">
        <f>ROUNDUP('C завтраками| Bed and breakfast'!#REF!*0.85,)</f>
        <v>#REF!</v>
      </c>
      <c r="V21" s="113" t="e">
        <f>ROUNDUP('C завтраками| Bed and breakfast'!#REF!*0.85,)</f>
        <v>#REF!</v>
      </c>
      <c r="W21" s="113" t="e">
        <f>ROUNDUP('C завтраками| Bed and breakfast'!#REF!*0.85,)</f>
        <v>#REF!</v>
      </c>
      <c r="X21" s="113" t="e">
        <f>ROUNDUP('C завтраками| Bed and breakfast'!#REF!*0.85,)</f>
        <v>#REF!</v>
      </c>
      <c r="Y21" s="113" t="e">
        <f>ROUNDUP('C завтраками| Bed and breakfast'!#REF!*0.85,)</f>
        <v>#REF!</v>
      </c>
      <c r="Z21" s="113" t="e">
        <f>ROUNDUP('C завтраками| Bed and breakfast'!#REF!*0.85,)</f>
        <v>#REF!</v>
      </c>
      <c r="AA21" s="113" t="e">
        <f>ROUNDUP('C завтраками| Bed and breakfast'!#REF!*0.85,)</f>
        <v>#REF!</v>
      </c>
      <c r="AB21" s="113" t="e">
        <f>ROUNDUP('C завтраками| Bed and breakfast'!#REF!*0.85,)</f>
        <v>#REF!</v>
      </c>
      <c r="AC21" s="113" t="e">
        <f>ROUNDUP('C завтраками| Bed and breakfast'!#REF!*0.85,)</f>
        <v>#REF!</v>
      </c>
      <c r="AD21" s="113" t="e">
        <f>ROUNDUP('C завтраками| Bed and breakfast'!#REF!*0.85,)</f>
        <v>#REF!</v>
      </c>
      <c r="AE21" s="113" t="e">
        <f>ROUNDUP('C завтраками| Bed and breakfast'!#REF!*0.85,)</f>
        <v>#REF!</v>
      </c>
      <c r="AF21" s="113" t="e">
        <f>ROUNDUP('C завтраками| Bed and breakfast'!#REF!*0.85,)</f>
        <v>#REF!</v>
      </c>
      <c r="AG21" s="113" t="e">
        <f>ROUNDUP('C завтраками| Bed and breakfast'!#REF!*0.85,)</f>
        <v>#REF!</v>
      </c>
      <c r="AH21" s="113" t="e">
        <f>ROUNDUP('C завтраками| Bed and breakfast'!#REF!*0.85,)</f>
        <v>#REF!</v>
      </c>
      <c r="AI21" s="113" t="e">
        <f>ROUNDUP('C завтраками| Bed and breakfast'!#REF!*0.85,)</f>
        <v>#REF!</v>
      </c>
      <c r="AJ21" s="113" t="e">
        <f>ROUNDUP('C завтраками| Bed and breakfast'!#REF!*0.85,)</f>
        <v>#REF!</v>
      </c>
      <c r="AK21" s="113" t="e">
        <f>ROUNDUP('C завтраками| Bed and breakfast'!#REF!*0.85,)</f>
        <v>#REF!</v>
      </c>
      <c r="AL21" s="113" t="e">
        <f>ROUNDUP('C завтраками| Bed and breakfast'!#REF!*0.85,)</f>
        <v>#REF!</v>
      </c>
      <c r="AM21" s="113" t="e">
        <f>ROUNDUP('C завтраками| Bed and breakfast'!#REF!*0.85,)</f>
        <v>#REF!</v>
      </c>
      <c r="AN21" s="113" t="e">
        <f>ROUNDUP('C завтраками| Bed and breakfast'!#REF!*0.85,)</f>
        <v>#REF!</v>
      </c>
      <c r="AO21" s="113" t="e">
        <f>ROUNDUP('C завтраками| Bed and breakfast'!#REF!*0.85,)</f>
        <v>#REF!</v>
      </c>
      <c r="AP21" s="113" t="e">
        <f>ROUNDUP('C завтраками| Bed and breakfast'!#REF!*0.85,)</f>
        <v>#REF!</v>
      </c>
      <c r="AQ21" s="113" t="e">
        <f>ROUNDUP('C завтраками| Bed and breakfast'!#REF!*0.85,)</f>
        <v>#REF!</v>
      </c>
      <c r="AR21" s="113" t="e">
        <f>ROUNDUP('C завтраками| Bed and breakfast'!#REF!*0.85,)</f>
        <v>#REF!</v>
      </c>
      <c r="AS21" s="113" t="e">
        <f>ROUNDUP('C завтраками| Bed and breakfast'!#REF!*0.85,)</f>
        <v>#REF!</v>
      </c>
      <c r="AT21" s="113" t="e">
        <f>ROUNDUP('C завтраками| Bed and breakfast'!#REF!*0.85,)</f>
        <v>#REF!</v>
      </c>
      <c r="AU21" s="113" t="e">
        <f>ROUNDUP('C завтраками| Bed and breakfast'!#REF!*0.85,)</f>
        <v>#REF!</v>
      </c>
      <c r="AV21" s="113" t="e">
        <f>ROUNDUP('C завтраками| Bed and breakfast'!#REF!*0.85,)</f>
        <v>#REF!</v>
      </c>
      <c r="AW21" s="113" t="e">
        <f>ROUNDUP('C завтраками| Bed and breakfast'!#REF!*0.85,)</f>
        <v>#REF!</v>
      </c>
      <c r="AX21" s="113" t="e">
        <f>ROUNDUP('C завтраками| Bed and breakfast'!#REF!*0.85,)</f>
        <v>#REF!</v>
      </c>
      <c r="AY21" s="113" t="e">
        <f>ROUNDUP('C завтраками| Bed and breakfast'!#REF!*0.85,)</f>
        <v>#REF!</v>
      </c>
      <c r="AZ21" s="113" t="e">
        <f>ROUNDUP('C завтраками| Bed and breakfast'!#REF!*0.85,)</f>
        <v>#REF!</v>
      </c>
    </row>
    <row r="22" spans="1:52" x14ac:dyDescent="0.2">
      <c r="A22" s="1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row>
    <row r="23" spans="1:52" ht="10.35" customHeight="1" x14ac:dyDescent="0.2">
      <c r="A23" s="147"/>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row>
    <row r="24" spans="1:52" ht="10.35" customHeight="1" x14ac:dyDescent="0.2">
      <c r="A24" s="96"/>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row>
    <row r="25" spans="1:52" ht="25.5" customHeight="1" x14ac:dyDescent="0.2">
      <c r="A25" s="146" t="s">
        <v>159</v>
      </c>
      <c r="B25" s="183" t="e">
        <f t="shared" ref="B25:AZ26" si="0">B4</f>
        <v>#REF!</v>
      </c>
      <c r="C25" s="183" t="e">
        <f t="shared" si="0"/>
        <v>#REF!</v>
      </c>
      <c r="D25" s="183" t="e">
        <f t="shared" si="0"/>
        <v>#REF!</v>
      </c>
      <c r="E25" s="183" t="e">
        <f t="shared" si="0"/>
        <v>#REF!</v>
      </c>
      <c r="F25" s="183" t="e">
        <f t="shared" si="0"/>
        <v>#REF!</v>
      </c>
      <c r="G25" s="183" t="e">
        <f t="shared" si="0"/>
        <v>#REF!</v>
      </c>
      <c r="H25" s="183" t="e">
        <f t="shared" si="0"/>
        <v>#REF!</v>
      </c>
      <c r="I25" s="183" t="e">
        <f t="shared" si="0"/>
        <v>#REF!</v>
      </c>
      <c r="J25" s="183" t="e">
        <f t="shared" si="0"/>
        <v>#REF!</v>
      </c>
      <c r="K25" s="183" t="e">
        <f t="shared" si="0"/>
        <v>#REF!</v>
      </c>
      <c r="L25" s="183" t="e">
        <f t="shared" si="0"/>
        <v>#REF!</v>
      </c>
      <c r="M25" s="183" t="e">
        <f t="shared" si="0"/>
        <v>#REF!</v>
      </c>
      <c r="N25" s="183" t="e">
        <f t="shared" si="0"/>
        <v>#REF!</v>
      </c>
      <c r="O25" s="183" t="e">
        <f t="shared" si="0"/>
        <v>#REF!</v>
      </c>
      <c r="P25" s="183" t="e">
        <f t="shared" si="0"/>
        <v>#REF!</v>
      </c>
      <c r="Q25" s="183" t="e">
        <f t="shared" si="0"/>
        <v>#REF!</v>
      </c>
      <c r="R25" s="183" t="e">
        <f t="shared" si="0"/>
        <v>#REF!</v>
      </c>
      <c r="S25" s="183" t="e">
        <f t="shared" si="0"/>
        <v>#REF!</v>
      </c>
      <c r="T25" s="183" t="e">
        <f t="shared" si="0"/>
        <v>#REF!</v>
      </c>
      <c r="U25" s="183" t="e">
        <f t="shared" si="0"/>
        <v>#REF!</v>
      </c>
      <c r="V25" s="183" t="e">
        <f t="shared" si="0"/>
        <v>#REF!</v>
      </c>
      <c r="W25" s="183" t="e">
        <f t="shared" si="0"/>
        <v>#REF!</v>
      </c>
      <c r="X25" s="183" t="e">
        <f t="shared" si="0"/>
        <v>#REF!</v>
      </c>
      <c r="Y25" s="183" t="e">
        <f t="shared" si="0"/>
        <v>#REF!</v>
      </c>
      <c r="Z25" s="183" t="e">
        <f t="shared" si="0"/>
        <v>#REF!</v>
      </c>
      <c r="AA25" s="183" t="e">
        <f t="shared" si="0"/>
        <v>#REF!</v>
      </c>
      <c r="AB25" s="183" t="e">
        <f t="shared" si="0"/>
        <v>#REF!</v>
      </c>
      <c r="AC25" s="183" t="e">
        <f t="shared" si="0"/>
        <v>#REF!</v>
      </c>
      <c r="AD25" s="183" t="e">
        <f t="shared" si="0"/>
        <v>#REF!</v>
      </c>
      <c r="AE25" s="183" t="e">
        <f t="shared" si="0"/>
        <v>#REF!</v>
      </c>
      <c r="AF25" s="183" t="e">
        <f t="shared" si="0"/>
        <v>#REF!</v>
      </c>
      <c r="AG25" s="183" t="e">
        <f t="shared" si="0"/>
        <v>#REF!</v>
      </c>
      <c r="AH25" s="183" t="e">
        <f t="shared" si="0"/>
        <v>#REF!</v>
      </c>
      <c r="AI25" s="183" t="e">
        <f t="shared" si="0"/>
        <v>#REF!</v>
      </c>
      <c r="AJ25" s="183" t="e">
        <f t="shared" si="0"/>
        <v>#REF!</v>
      </c>
      <c r="AK25" s="183" t="e">
        <f t="shared" si="0"/>
        <v>#REF!</v>
      </c>
      <c r="AL25" s="183" t="e">
        <f t="shared" si="0"/>
        <v>#REF!</v>
      </c>
      <c r="AM25" s="183" t="e">
        <f t="shared" si="0"/>
        <v>#REF!</v>
      </c>
      <c r="AN25" s="183" t="e">
        <f t="shared" si="0"/>
        <v>#REF!</v>
      </c>
      <c r="AO25" s="183" t="e">
        <f t="shared" si="0"/>
        <v>#REF!</v>
      </c>
      <c r="AP25" s="183" t="e">
        <f t="shared" si="0"/>
        <v>#REF!</v>
      </c>
      <c r="AQ25" s="183" t="e">
        <f t="shared" si="0"/>
        <v>#REF!</v>
      </c>
      <c r="AR25" s="183" t="e">
        <f t="shared" si="0"/>
        <v>#REF!</v>
      </c>
      <c r="AS25" s="183" t="e">
        <f t="shared" si="0"/>
        <v>#REF!</v>
      </c>
      <c r="AT25" s="183" t="e">
        <f t="shared" si="0"/>
        <v>#REF!</v>
      </c>
      <c r="AU25" s="183" t="e">
        <f t="shared" si="0"/>
        <v>#REF!</v>
      </c>
      <c r="AV25" s="183" t="e">
        <f t="shared" si="0"/>
        <v>#REF!</v>
      </c>
      <c r="AW25" s="183" t="e">
        <f t="shared" si="0"/>
        <v>#REF!</v>
      </c>
      <c r="AX25" s="183" t="e">
        <f t="shared" si="0"/>
        <v>#REF!</v>
      </c>
      <c r="AY25" s="183" t="e">
        <f t="shared" si="0"/>
        <v>#REF!</v>
      </c>
      <c r="AZ25" s="183" t="e">
        <f t="shared" si="0"/>
        <v>#REF!</v>
      </c>
    </row>
    <row r="26" spans="1:52" s="34" customFormat="1" ht="24.6" customHeight="1" x14ac:dyDescent="0.2">
      <c r="A26" s="67" t="s">
        <v>124</v>
      </c>
      <c r="B26" s="183" t="e">
        <f t="shared" si="0"/>
        <v>#REF!</v>
      </c>
      <c r="C26" s="185" t="e">
        <f t="shared" si="0"/>
        <v>#REF!</v>
      </c>
      <c r="D26" s="185" t="e">
        <f t="shared" si="0"/>
        <v>#REF!</v>
      </c>
      <c r="E26" s="185" t="e">
        <f t="shared" si="0"/>
        <v>#REF!</v>
      </c>
      <c r="F26" s="185" t="e">
        <f t="shared" si="0"/>
        <v>#REF!</v>
      </c>
      <c r="G26" s="185" t="e">
        <f t="shared" si="0"/>
        <v>#REF!</v>
      </c>
      <c r="H26" s="185" t="e">
        <f t="shared" si="0"/>
        <v>#REF!</v>
      </c>
      <c r="I26" s="185" t="e">
        <f t="shared" si="0"/>
        <v>#REF!</v>
      </c>
      <c r="J26" s="185" t="e">
        <f t="shared" si="0"/>
        <v>#REF!</v>
      </c>
      <c r="K26" s="185" t="e">
        <f t="shared" si="0"/>
        <v>#REF!</v>
      </c>
      <c r="L26" s="185" t="e">
        <f t="shared" si="0"/>
        <v>#REF!</v>
      </c>
      <c r="M26" s="185" t="e">
        <f t="shared" si="0"/>
        <v>#REF!</v>
      </c>
      <c r="N26" s="185" t="e">
        <f t="shared" si="0"/>
        <v>#REF!</v>
      </c>
      <c r="O26" s="185" t="e">
        <f t="shared" si="0"/>
        <v>#REF!</v>
      </c>
      <c r="P26" s="185" t="e">
        <f t="shared" si="0"/>
        <v>#REF!</v>
      </c>
      <c r="Q26" s="185" t="e">
        <f t="shared" si="0"/>
        <v>#REF!</v>
      </c>
      <c r="R26" s="185" t="e">
        <f t="shared" si="0"/>
        <v>#REF!</v>
      </c>
      <c r="S26" s="185" t="e">
        <f t="shared" si="0"/>
        <v>#REF!</v>
      </c>
      <c r="T26" s="185" t="e">
        <f t="shared" si="0"/>
        <v>#REF!</v>
      </c>
      <c r="U26" s="185" t="e">
        <f t="shared" si="0"/>
        <v>#REF!</v>
      </c>
      <c r="V26" s="185" t="e">
        <f t="shared" si="0"/>
        <v>#REF!</v>
      </c>
      <c r="W26" s="185" t="e">
        <f t="shared" si="0"/>
        <v>#REF!</v>
      </c>
      <c r="X26" s="185" t="e">
        <f t="shared" si="0"/>
        <v>#REF!</v>
      </c>
      <c r="Y26" s="185" t="e">
        <f t="shared" si="0"/>
        <v>#REF!</v>
      </c>
      <c r="Z26" s="185" t="e">
        <f t="shared" si="0"/>
        <v>#REF!</v>
      </c>
      <c r="AA26" s="185" t="e">
        <f t="shared" si="0"/>
        <v>#REF!</v>
      </c>
      <c r="AB26" s="185" t="e">
        <f t="shared" si="0"/>
        <v>#REF!</v>
      </c>
      <c r="AC26" s="185" t="e">
        <f t="shared" si="0"/>
        <v>#REF!</v>
      </c>
      <c r="AD26" s="185" t="e">
        <f t="shared" si="0"/>
        <v>#REF!</v>
      </c>
      <c r="AE26" s="185" t="e">
        <f t="shared" si="0"/>
        <v>#REF!</v>
      </c>
      <c r="AF26" s="185" t="e">
        <f t="shared" si="0"/>
        <v>#REF!</v>
      </c>
      <c r="AG26" s="185" t="e">
        <f t="shared" si="0"/>
        <v>#REF!</v>
      </c>
      <c r="AH26" s="185" t="e">
        <f t="shared" si="0"/>
        <v>#REF!</v>
      </c>
      <c r="AI26" s="185" t="e">
        <f t="shared" si="0"/>
        <v>#REF!</v>
      </c>
      <c r="AJ26" s="185" t="e">
        <f t="shared" si="0"/>
        <v>#REF!</v>
      </c>
      <c r="AK26" s="185" t="e">
        <f t="shared" si="0"/>
        <v>#REF!</v>
      </c>
      <c r="AL26" s="185" t="e">
        <f t="shared" si="0"/>
        <v>#REF!</v>
      </c>
      <c r="AM26" s="185" t="e">
        <f t="shared" si="0"/>
        <v>#REF!</v>
      </c>
      <c r="AN26" s="185" t="e">
        <f t="shared" si="0"/>
        <v>#REF!</v>
      </c>
      <c r="AO26" s="185" t="e">
        <f t="shared" si="0"/>
        <v>#REF!</v>
      </c>
      <c r="AP26" s="185" t="e">
        <f t="shared" si="0"/>
        <v>#REF!</v>
      </c>
      <c r="AQ26" s="185" t="e">
        <f t="shared" si="0"/>
        <v>#REF!</v>
      </c>
      <c r="AR26" s="185" t="e">
        <f t="shared" si="0"/>
        <v>#REF!</v>
      </c>
      <c r="AS26" s="185" t="e">
        <f t="shared" si="0"/>
        <v>#REF!</v>
      </c>
      <c r="AT26" s="185" t="e">
        <f t="shared" si="0"/>
        <v>#REF!</v>
      </c>
      <c r="AU26" s="185" t="e">
        <f t="shared" si="0"/>
        <v>#REF!</v>
      </c>
      <c r="AV26" s="185" t="e">
        <f t="shared" si="0"/>
        <v>#REF!</v>
      </c>
      <c r="AW26" s="185" t="e">
        <f t="shared" si="0"/>
        <v>#REF!</v>
      </c>
      <c r="AX26" s="185" t="e">
        <f t="shared" si="0"/>
        <v>#REF!</v>
      </c>
      <c r="AY26" s="185" t="e">
        <f t="shared" si="0"/>
        <v>#REF!</v>
      </c>
      <c r="AZ26" s="185" t="e">
        <f t="shared" si="0"/>
        <v>#REF!</v>
      </c>
    </row>
    <row r="27" spans="1:52" x14ac:dyDescent="0.2">
      <c r="A27" s="86" t="s">
        <v>135</v>
      </c>
    </row>
    <row r="28" spans="1:52" x14ac:dyDescent="0.2">
      <c r="A28" s="87">
        <v>1</v>
      </c>
      <c r="B28" s="113" t="e">
        <f>ROUND(B7*0.87,)+25</f>
        <v>#REF!</v>
      </c>
      <c r="C28" s="113" t="e">
        <f t="shared" ref="C28:AZ35" si="1">ROUND(C7*0.87,)+25</f>
        <v>#REF!</v>
      </c>
      <c r="D28" s="113" t="e">
        <f t="shared" si="1"/>
        <v>#REF!</v>
      </c>
      <c r="E28" s="113" t="e">
        <f t="shared" si="1"/>
        <v>#REF!</v>
      </c>
      <c r="F28" s="113" t="e">
        <f t="shared" si="1"/>
        <v>#REF!</v>
      </c>
      <c r="G28" s="113" t="e">
        <f t="shared" si="1"/>
        <v>#REF!</v>
      </c>
      <c r="H28" s="113" t="e">
        <f t="shared" si="1"/>
        <v>#REF!</v>
      </c>
      <c r="I28" s="113" t="e">
        <f t="shared" si="1"/>
        <v>#REF!</v>
      </c>
      <c r="J28" s="113" t="e">
        <f t="shared" si="1"/>
        <v>#REF!</v>
      </c>
      <c r="K28" s="113" t="e">
        <f t="shared" si="1"/>
        <v>#REF!</v>
      </c>
      <c r="L28" s="113" t="e">
        <f t="shared" si="1"/>
        <v>#REF!</v>
      </c>
      <c r="M28" s="113" t="e">
        <f t="shared" si="1"/>
        <v>#REF!</v>
      </c>
      <c r="N28" s="113" t="e">
        <f t="shared" si="1"/>
        <v>#REF!</v>
      </c>
      <c r="O28" s="113" t="e">
        <f t="shared" si="1"/>
        <v>#REF!</v>
      </c>
      <c r="P28" s="113" t="e">
        <f t="shared" si="1"/>
        <v>#REF!</v>
      </c>
      <c r="Q28" s="113" t="e">
        <f t="shared" si="1"/>
        <v>#REF!</v>
      </c>
      <c r="R28" s="113" t="e">
        <f t="shared" si="1"/>
        <v>#REF!</v>
      </c>
      <c r="S28" s="113" t="e">
        <f t="shared" si="1"/>
        <v>#REF!</v>
      </c>
      <c r="T28" s="113" t="e">
        <f t="shared" si="1"/>
        <v>#REF!</v>
      </c>
      <c r="U28" s="113" t="e">
        <f t="shared" si="1"/>
        <v>#REF!</v>
      </c>
      <c r="V28" s="113" t="e">
        <f t="shared" si="1"/>
        <v>#REF!</v>
      </c>
      <c r="W28" s="113" t="e">
        <f t="shared" si="1"/>
        <v>#REF!</v>
      </c>
      <c r="X28" s="113" t="e">
        <f t="shared" si="1"/>
        <v>#REF!</v>
      </c>
      <c r="Y28" s="113" t="e">
        <f t="shared" si="1"/>
        <v>#REF!</v>
      </c>
      <c r="Z28" s="113" t="e">
        <f t="shared" si="1"/>
        <v>#REF!</v>
      </c>
      <c r="AA28" s="113" t="e">
        <f t="shared" si="1"/>
        <v>#REF!</v>
      </c>
      <c r="AB28" s="113" t="e">
        <f t="shared" si="1"/>
        <v>#REF!</v>
      </c>
      <c r="AC28" s="113" t="e">
        <f t="shared" si="1"/>
        <v>#REF!</v>
      </c>
      <c r="AD28" s="113" t="e">
        <f t="shared" si="1"/>
        <v>#REF!</v>
      </c>
      <c r="AE28" s="113" t="e">
        <f t="shared" si="1"/>
        <v>#REF!</v>
      </c>
      <c r="AF28" s="113" t="e">
        <f t="shared" si="1"/>
        <v>#REF!</v>
      </c>
      <c r="AG28" s="113" t="e">
        <f t="shared" si="1"/>
        <v>#REF!</v>
      </c>
      <c r="AH28" s="113" t="e">
        <f t="shared" si="1"/>
        <v>#REF!</v>
      </c>
      <c r="AI28" s="113" t="e">
        <f t="shared" si="1"/>
        <v>#REF!</v>
      </c>
      <c r="AJ28" s="113" t="e">
        <f t="shared" si="1"/>
        <v>#REF!</v>
      </c>
      <c r="AK28" s="113" t="e">
        <f t="shared" si="1"/>
        <v>#REF!</v>
      </c>
      <c r="AL28" s="113" t="e">
        <f t="shared" si="1"/>
        <v>#REF!</v>
      </c>
      <c r="AM28" s="113" t="e">
        <f t="shared" si="1"/>
        <v>#REF!</v>
      </c>
      <c r="AN28" s="113" t="e">
        <f t="shared" si="1"/>
        <v>#REF!</v>
      </c>
      <c r="AO28" s="113" t="e">
        <f t="shared" si="1"/>
        <v>#REF!</v>
      </c>
      <c r="AP28" s="113" t="e">
        <f t="shared" si="1"/>
        <v>#REF!</v>
      </c>
      <c r="AQ28" s="113" t="e">
        <f t="shared" si="1"/>
        <v>#REF!</v>
      </c>
      <c r="AR28" s="113" t="e">
        <f t="shared" si="1"/>
        <v>#REF!</v>
      </c>
      <c r="AS28" s="113" t="e">
        <f t="shared" si="1"/>
        <v>#REF!</v>
      </c>
      <c r="AT28" s="113" t="e">
        <f t="shared" si="1"/>
        <v>#REF!</v>
      </c>
      <c r="AU28" s="113" t="e">
        <f t="shared" si="1"/>
        <v>#REF!</v>
      </c>
      <c r="AV28" s="113" t="e">
        <f t="shared" si="1"/>
        <v>#REF!</v>
      </c>
      <c r="AW28" s="113" t="e">
        <f t="shared" si="1"/>
        <v>#REF!</v>
      </c>
      <c r="AX28" s="113" t="e">
        <f t="shared" si="1"/>
        <v>#REF!</v>
      </c>
      <c r="AY28" s="113" t="e">
        <f t="shared" si="1"/>
        <v>#REF!</v>
      </c>
      <c r="AZ28" s="113" t="e">
        <f t="shared" si="1"/>
        <v>#REF!</v>
      </c>
    </row>
    <row r="29" spans="1:52" x14ac:dyDescent="0.2">
      <c r="A29" s="87">
        <v>2</v>
      </c>
      <c r="B29" s="113" t="e">
        <f t="shared" ref="B29:Q42" si="2">ROUND(B8*0.87,)+25</f>
        <v>#REF!</v>
      </c>
      <c r="C29" s="113" t="e">
        <f t="shared" si="2"/>
        <v>#REF!</v>
      </c>
      <c r="D29" s="113" t="e">
        <f t="shared" si="2"/>
        <v>#REF!</v>
      </c>
      <c r="E29" s="113" t="e">
        <f t="shared" si="2"/>
        <v>#REF!</v>
      </c>
      <c r="F29" s="113" t="e">
        <f t="shared" si="2"/>
        <v>#REF!</v>
      </c>
      <c r="G29" s="113" t="e">
        <f t="shared" si="2"/>
        <v>#REF!</v>
      </c>
      <c r="H29" s="113" t="e">
        <f t="shared" si="2"/>
        <v>#REF!</v>
      </c>
      <c r="I29" s="113" t="e">
        <f t="shared" si="2"/>
        <v>#REF!</v>
      </c>
      <c r="J29" s="113" t="e">
        <f t="shared" si="2"/>
        <v>#REF!</v>
      </c>
      <c r="K29" s="113" t="e">
        <f t="shared" si="2"/>
        <v>#REF!</v>
      </c>
      <c r="L29" s="113" t="e">
        <f t="shared" si="2"/>
        <v>#REF!</v>
      </c>
      <c r="M29" s="113" t="e">
        <f t="shared" si="2"/>
        <v>#REF!</v>
      </c>
      <c r="N29" s="113" t="e">
        <f t="shared" si="2"/>
        <v>#REF!</v>
      </c>
      <c r="O29" s="113" t="e">
        <f t="shared" si="2"/>
        <v>#REF!</v>
      </c>
      <c r="P29" s="113" t="e">
        <f t="shared" si="2"/>
        <v>#REF!</v>
      </c>
      <c r="Q29" s="113" t="e">
        <f t="shared" si="2"/>
        <v>#REF!</v>
      </c>
      <c r="R29" s="113" t="e">
        <f t="shared" si="1"/>
        <v>#REF!</v>
      </c>
      <c r="S29" s="113" t="e">
        <f t="shared" si="1"/>
        <v>#REF!</v>
      </c>
      <c r="T29" s="113" t="e">
        <f t="shared" si="1"/>
        <v>#REF!</v>
      </c>
      <c r="U29" s="113" t="e">
        <f t="shared" si="1"/>
        <v>#REF!</v>
      </c>
      <c r="V29" s="113" t="e">
        <f t="shared" si="1"/>
        <v>#REF!</v>
      </c>
      <c r="W29" s="113" t="e">
        <f t="shared" si="1"/>
        <v>#REF!</v>
      </c>
      <c r="X29" s="113" t="e">
        <f t="shared" si="1"/>
        <v>#REF!</v>
      </c>
      <c r="Y29" s="113" t="e">
        <f t="shared" si="1"/>
        <v>#REF!</v>
      </c>
      <c r="Z29" s="113" t="e">
        <f t="shared" si="1"/>
        <v>#REF!</v>
      </c>
      <c r="AA29" s="113" t="e">
        <f t="shared" si="1"/>
        <v>#REF!</v>
      </c>
      <c r="AB29" s="113" t="e">
        <f t="shared" si="1"/>
        <v>#REF!</v>
      </c>
      <c r="AC29" s="113" t="e">
        <f t="shared" si="1"/>
        <v>#REF!</v>
      </c>
      <c r="AD29" s="113" t="e">
        <f t="shared" si="1"/>
        <v>#REF!</v>
      </c>
      <c r="AE29" s="113" t="e">
        <f t="shared" si="1"/>
        <v>#REF!</v>
      </c>
      <c r="AF29" s="113" t="e">
        <f t="shared" si="1"/>
        <v>#REF!</v>
      </c>
      <c r="AG29" s="113" t="e">
        <f t="shared" si="1"/>
        <v>#REF!</v>
      </c>
      <c r="AH29" s="113" t="e">
        <f t="shared" si="1"/>
        <v>#REF!</v>
      </c>
      <c r="AI29" s="113" t="e">
        <f t="shared" si="1"/>
        <v>#REF!</v>
      </c>
      <c r="AJ29" s="113" t="e">
        <f t="shared" si="1"/>
        <v>#REF!</v>
      </c>
      <c r="AK29" s="113" t="e">
        <f t="shared" si="1"/>
        <v>#REF!</v>
      </c>
      <c r="AL29" s="113" t="e">
        <f t="shared" si="1"/>
        <v>#REF!</v>
      </c>
      <c r="AM29" s="113" t="e">
        <f t="shared" si="1"/>
        <v>#REF!</v>
      </c>
      <c r="AN29" s="113" t="e">
        <f t="shared" si="1"/>
        <v>#REF!</v>
      </c>
      <c r="AO29" s="113" t="e">
        <f t="shared" si="1"/>
        <v>#REF!</v>
      </c>
      <c r="AP29" s="113" t="e">
        <f t="shared" si="1"/>
        <v>#REF!</v>
      </c>
      <c r="AQ29" s="113" t="e">
        <f t="shared" si="1"/>
        <v>#REF!</v>
      </c>
      <c r="AR29" s="113" t="e">
        <f t="shared" si="1"/>
        <v>#REF!</v>
      </c>
      <c r="AS29" s="113" t="e">
        <f t="shared" si="1"/>
        <v>#REF!</v>
      </c>
      <c r="AT29" s="113" t="e">
        <f t="shared" si="1"/>
        <v>#REF!</v>
      </c>
      <c r="AU29" s="113" t="e">
        <f t="shared" si="1"/>
        <v>#REF!</v>
      </c>
      <c r="AV29" s="113" t="e">
        <f t="shared" si="1"/>
        <v>#REF!</v>
      </c>
      <c r="AW29" s="113" t="e">
        <f t="shared" si="1"/>
        <v>#REF!</v>
      </c>
      <c r="AX29" s="113" t="e">
        <f t="shared" si="1"/>
        <v>#REF!</v>
      </c>
      <c r="AY29" s="113" t="e">
        <f t="shared" si="1"/>
        <v>#REF!</v>
      </c>
      <c r="AZ29" s="113" t="e">
        <f t="shared" si="1"/>
        <v>#REF!</v>
      </c>
    </row>
    <row r="30" spans="1:52" x14ac:dyDescent="0.2">
      <c r="A30" s="95" t="s">
        <v>143</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row>
    <row r="31" spans="1:52" x14ac:dyDescent="0.2">
      <c r="A31" s="87">
        <v>1</v>
      </c>
      <c r="B31" s="113" t="e">
        <f t="shared" si="2"/>
        <v>#REF!</v>
      </c>
      <c r="C31" s="113" t="e">
        <f t="shared" si="1"/>
        <v>#REF!</v>
      </c>
      <c r="D31" s="113" t="e">
        <f t="shared" si="1"/>
        <v>#REF!</v>
      </c>
      <c r="E31" s="113" t="e">
        <f t="shared" si="1"/>
        <v>#REF!</v>
      </c>
      <c r="F31" s="113" t="e">
        <f t="shared" si="1"/>
        <v>#REF!</v>
      </c>
      <c r="G31" s="113" t="e">
        <f t="shared" si="1"/>
        <v>#REF!</v>
      </c>
      <c r="H31" s="113" t="e">
        <f t="shared" si="1"/>
        <v>#REF!</v>
      </c>
      <c r="I31" s="113" t="e">
        <f t="shared" si="1"/>
        <v>#REF!</v>
      </c>
      <c r="J31" s="113" t="e">
        <f t="shared" si="1"/>
        <v>#REF!</v>
      </c>
      <c r="K31" s="113" t="e">
        <f t="shared" si="1"/>
        <v>#REF!</v>
      </c>
      <c r="L31" s="113" t="e">
        <f t="shared" si="1"/>
        <v>#REF!</v>
      </c>
      <c r="M31" s="113" t="e">
        <f t="shared" si="1"/>
        <v>#REF!</v>
      </c>
      <c r="N31" s="113" t="e">
        <f t="shared" si="1"/>
        <v>#REF!</v>
      </c>
      <c r="O31" s="113" t="e">
        <f t="shared" si="1"/>
        <v>#REF!</v>
      </c>
      <c r="P31" s="113" t="e">
        <f t="shared" si="1"/>
        <v>#REF!</v>
      </c>
      <c r="Q31" s="113" t="e">
        <f t="shared" si="1"/>
        <v>#REF!</v>
      </c>
      <c r="R31" s="113" t="e">
        <f t="shared" si="1"/>
        <v>#REF!</v>
      </c>
      <c r="S31" s="113" t="e">
        <f t="shared" si="1"/>
        <v>#REF!</v>
      </c>
      <c r="T31" s="113" t="e">
        <f t="shared" si="1"/>
        <v>#REF!</v>
      </c>
      <c r="U31" s="113" t="e">
        <f t="shared" si="1"/>
        <v>#REF!</v>
      </c>
      <c r="V31" s="113" t="e">
        <f t="shared" si="1"/>
        <v>#REF!</v>
      </c>
      <c r="W31" s="113" t="e">
        <f t="shared" si="1"/>
        <v>#REF!</v>
      </c>
      <c r="X31" s="113" t="e">
        <f t="shared" si="1"/>
        <v>#REF!</v>
      </c>
      <c r="Y31" s="113" t="e">
        <f t="shared" si="1"/>
        <v>#REF!</v>
      </c>
      <c r="Z31" s="113" t="e">
        <f t="shared" si="1"/>
        <v>#REF!</v>
      </c>
      <c r="AA31" s="113" t="e">
        <f t="shared" si="1"/>
        <v>#REF!</v>
      </c>
      <c r="AB31" s="113" t="e">
        <f t="shared" si="1"/>
        <v>#REF!</v>
      </c>
      <c r="AC31" s="113" t="e">
        <f t="shared" si="1"/>
        <v>#REF!</v>
      </c>
      <c r="AD31" s="113" t="e">
        <f t="shared" si="1"/>
        <v>#REF!</v>
      </c>
      <c r="AE31" s="113" t="e">
        <f t="shared" si="1"/>
        <v>#REF!</v>
      </c>
      <c r="AF31" s="113" t="e">
        <f t="shared" si="1"/>
        <v>#REF!</v>
      </c>
      <c r="AG31" s="113" t="e">
        <f t="shared" si="1"/>
        <v>#REF!</v>
      </c>
      <c r="AH31" s="113" t="e">
        <f t="shared" si="1"/>
        <v>#REF!</v>
      </c>
      <c r="AI31" s="113" t="e">
        <f t="shared" si="1"/>
        <v>#REF!</v>
      </c>
      <c r="AJ31" s="113" t="e">
        <f t="shared" si="1"/>
        <v>#REF!</v>
      </c>
      <c r="AK31" s="113" t="e">
        <f t="shared" si="1"/>
        <v>#REF!</v>
      </c>
      <c r="AL31" s="113" t="e">
        <f t="shared" si="1"/>
        <v>#REF!</v>
      </c>
      <c r="AM31" s="113" t="e">
        <f t="shared" si="1"/>
        <v>#REF!</v>
      </c>
      <c r="AN31" s="113" t="e">
        <f t="shared" si="1"/>
        <v>#REF!</v>
      </c>
      <c r="AO31" s="113" t="e">
        <f t="shared" si="1"/>
        <v>#REF!</v>
      </c>
      <c r="AP31" s="113" t="e">
        <f t="shared" si="1"/>
        <v>#REF!</v>
      </c>
      <c r="AQ31" s="113" t="e">
        <f t="shared" si="1"/>
        <v>#REF!</v>
      </c>
      <c r="AR31" s="113" t="e">
        <f t="shared" si="1"/>
        <v>#REF!</v>
      </c>
      <c r="AS31" s="113" t="e">
        <f t="shared" si="1"/>
        <v>#REF!</v>
      </c>
      <c r="AT31" s="113" t="e">
        <f t="shared" si="1"/>
        <v>#REF!</v>
      </c>
      <c r="AU31" s="113" t="e">
        <f t="shared" si="1"/>
        <v>#REF!</v>
      </c>
      <c r="AV31" s="113" t="e">
        <f t="shared" si="1"/>
        <v>#REF!</v>
      </c>
      <c r="AW31" s="113" t="e">
        <f t="shared" si="1"/>
        <v>#REF!</v>
      </c>
      <c r="AX31" s="113" t="e">
        <f t="shared" si="1"/>
        <v>#REF!</v>
      </c>
      <c r="AY31" s="113" t="e">
        <f t="shared" si="1"/>
        <v>#REF!</v>
      </c>
      <c r="AZ31" s="113" t="e">
        <f t="shared" si="1"/>
        <v>#REF!</v>
      </c>
    </row>
    <row r="32" spans="1:52" x14ac:dyDescent="0.2">
      <c r="A32" s="87">
        <v>2</v>
      </c>
      <c r="B32" s="113" t="e">
        <f t="shared" si="2"/>
        <v>#REF!</v>
      </c>
      <c r="C32" s="113" t="e">
        <f t="shared" si="1"/>
        <v>#REF!</v>
      </c>
      <c r="D32" s="113" t="e">
        <f t="shared" si="1"/>
        <v>#REF!</v>
      </c>
      <c r="E32" s="113" t="e">
        <f t="shared" si="1"/>
        <v>#REF!</v>
      </c>
      <c r="F32" s="113" t="e">
        <f t="shared" si="1"/>
        <v>#REF!</v>
      </c>
      <c r="G32" s="113" t="e">
        <f t="shared" si="1"/>
        <v>#REF!</v>
      </c>
      <c r="H32" s="113" t="e">
        <f t="shared" si="1"/>
        <v>#REF!</v>
      </c>
      <c r="I32" s="113" t="e">
        <f t="shared" si="1"/>
        <v>#REF!</v>
      </c>
      <c r="J32" s="113" t="e">
        <f t="shared" si="1"/>
        <v>#REF!</v>
      </c>
      <c r="K32" s="113" t="e">
        <f t="shared" si="1"/>
        <v>#REF!</v>
      </c>
      <c r="L32" s="113" t="e">
        <f t="shared" si="1"/>
        <v>#REF!</v>
      </c>
      <c r="M32" s="113" t="e">
        <f t="shared" si="1"/>
        <v>#REF!</v>
      </c>
      <c r="N32" s="113" t="e">
        <f t="shared" si="1"/>
        <v>#REF!</v>
      </c>
      <c r="O32" s="113" t="e">
        <f t="shared" si="1"/>
        <v>#REF!</v>
      </c>
      <c r="P32" s="113" t="e">
        <f t="shared" si="1"/>
        <v>#REF!</v>
      </c>
      <c r="Q32" s="113" t="e">
        <f t="shared" si="1"/>
        <v>#REF!</v>
      </c>
      <c r="R32" s="113" t="e">
        <f t="shared" si="1"/>
        <v>#REF!</v>
      </c>
      <c r="S32" s="113" t="e">
        <f t="shared" si="1"/>
        <v>#REF!</v>
      </c>
      <c r="T32" s="113" t="e">
        <f t="shared" si="1"/>
        <v>#REF!</v>
      </c>
      <c r="U32" s="113" t="e">
        <f t="shared" si="1"/>
        <v>#REF!</v>
      </c>
      <c r="V32" s="113" t="e">
        <f t="shared" si="1"/>
        <v>#REF!</v>
      </c>
      <c r="W32" s="113" t="e">
        <f t="shared" si="1"/>
        <v>#REF!</v>
      </c>
      <c r="X32" s="113" t="e">
        <f t="shared" si="1"/>
        <v>#REF!</v>
      </c>
      <c r="Y32" s="113" t="e">
        <f t="shared" si="1"/>
        <v>#REF!</v>
      </c>
      <c r="Z32" s="113" t="e">
        <f t="shared" si="1"/>
        <v>#REF!</v>
      </c>
      <c r="AA32" s="113" t="e">
        <f t="shared" si="1"/>
        <v>#REF!</v>
      </c>
      <c r="AB32" s="113" t="e">
        <f t="shared" si="1"/>
        <v>#REF!</v>
      </c>
      <c r="AC32" s="113" t="e">
        <f t="shared" si="1"/>
        <v>#REF!</v>
      </c>
      <c r="AD32" s="113" t="e">
        <f t="shared" si="1"/>
        <v>#REF!</v>
      </c>
      <c r="AE32" s="113" t="e">
        <f t="shared" si="1"/>
        <v>#REF!</v>
      </c>
      <c r="AF32" s="113" t="e">
        <f t="shared" si="1"/>
        <v>#REF!</v>
      </c>
      <c r="AG32" s="113" t="e">
        <f t="shared" si="1"/>
        <v>#REF!</v>
      </c>
      <c r="AH32" s="113" t="e">
        <f t="shared" si="1"/>
        <v>#REF!</v>
      </c>
      <c r="AI32" s="113" t="e">
        <f t="shared" si="1"/>
        <v>#REF!</v>
      </c>
      <c r="AJ32" s="113" t="e">
        <f t="shared" si="1"/>
        <v>#REF!</v>
      </c>
      <c r="AK32" s="113" t="e">
        <f t="shared" si="1"/>
        <v>#REF!</v>
      </c>
      <c r="AL32" s="113" t="e">
        <f t="shared" si="1"/>
        <v>#REF!</v>
      </c>
      <c r="AM32" s="113" t="e">
        <f t="shared" si="1"/>
        <v>#REF!</v>
      </c>
      <c r="AN32" s="113" t="e">
        <f t="shared" si="1"/>
        <v>#REF!</v>
      </c>
      <c r="AO32" s="113" t="e">
        <f t="shared" si="1"/>
        <v>#REF!</v>
      </c>
      <c r="AP32" s="113" t="e">
        <f t="shared" si="1"/>
        <v>#REF!</v>
      </c>
      <c r="AQ32" s="113" t="e">
        <f t="shared" si="1"/>
        <v>#REF!</v>
      </c>
      <c r="AR32" s="113" t="e">
        <f t="shared" si="1"/>
        <v>#REF!</v>
      </c>
      <c r="AS32" s="113" t="e">
        <f t="shared" si="1"/>
        <v>#REF!</v>
      </c>
      <c r="AT32" s="113" t="e">
        <f t="shared" si="1"/>
        <v>#REF!</v>
      </c>
      <c r="AU32" s="113" t="e">
        <f t="shared" si="1"/>
        <v>#REF!</v>
      </c>
      <c r="AV32" s="113" t="e">
        <f t="shared" si="1"/>
        <v>#REF!</v>
      </c>
      <c r="AW32" s="113" t="e">
        <f t="shared" si="1"/>
        <v>#REF!</v>
      </c>
      <c r="AX32" s="113" t="e">
        <f t="shared" si="1"/>
        <v>#REF!</v>
      </c>
      <c r="AY32" s="113" t="e">
        <f t="shared" si="1"/>
        <v>#REF!</v>
      </c>
      <c r="AZ32" s="113" t="e">
        <f t="shared" si="1"/>
        <v>#REF!</v>
      </c>
    </row>
    <row r="33" spans="1:52" x14ac:dyDescent="0.2">
      <c r="A33" s="86" t="s">
        <v>134</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row>
    <row r="34" spans="1:52" x14ac:dyDescent="0.2">
      <c r="A34" s="88">
        <v>1</v>
      </c>
      <c r="B34" s="113" t="e">
        <f t="shared" si="2"/>
        <v>#REF!</v>
      </c>
      <c r="C34" s="113" t="e">
        <f t="shared" si="1"/>
        <v>#REF!</v>
      </c>
      <c r="D34" s="113" t="e">
        <f t="shared" si="1"/>
        <v>#REF!</v>
      </c>
      <c r="E34" s="113" t="e">
        <f t="shared" si="1"/>
        <v>#REF!</v>
      </c>
      <c r="F34" s="113" t="e">
        <f t="shared" si="1"/>
        <v>#REF!</v>
      </c>
      <c r="G34" s="113" t="e">
        <f t="shared" si="1"/>
        <v>#REF!</v>
      </c>
      <c r="H34" s="113" t="e">
        <f t="shared" si="1"/>
        <v>#REF!</v>
      </c>
      <c r="I34" s="113" t="e">
        <f t="shared" si="1"/>
        <v>#REF!</v>
      </c>
      <c r="J34" s="113" t="e">
        <f t="shared" si="1"/>
        <v>#REF!</v>
      </c>
      <c r="K34" s="113" t="e">
        <f t="shared" si="1"/>
        <v>#REF!</v>
      </c>
      <c r="L34" s="113" t="e">
        <f t="shared" si="1"/>
        <v>#REF!</v>
      </c>
      <c r="M34" s="113" t="e">
        <f t="shared" si="1"/>
        <v>#REF!</v>
      </c>
      <c r="N34" s="113" t="e">
        <f t="shared" si="1"/>
        <v>#REF!</v>
      </c>
      <c r="O34" s="113" t="e">
        <f t="shared" si="1"/>
        <v>#REF!</v>
      </c>
      <c r="P34" s="113" t="e">
        <f t="shared" si="1"/>
        <v>#REF!</v>
      </c>
      <c r="Q34" s="113" t="e">
        <f t="shared" si="1"/>
        <v>#REF!</v>
      </c>
      <c r="R34" s="113" t="e">
        <f t="shared" si="1"/>
        <v>#REF!</v>
      </c>
      <c r="S34" s="113" t="e">
        <f t="shared" si="1"/>
        <v>#REF!</v>
      </c>
      <c r="T34" s="113" t="e">
        <f t="shared" si="1"/>
        <v>#REF!</v>
      </c>
      <c r="U34" s="113" t="e">
        <f t="shared" si="1"/>
        <v>#REF!</v>
      </c>
      <c r="V34" s="113" t="e">
        <f t="shared" si="1"/>
        <v>#REF!</v>
      </c>
      <c r="W34" s="113" t="e">
        <f t="shared" si="1"/>
        <v>#REF!</v>
      </c>
      <c r="X34" s="113" t="e">
        <f t="shared" si="1"/>
        <v>#REF!</v>
      </c>
      <c r="Y34" s="113" t="e">
        <f t="shared" si="1"/>
        <v>#REF!</v>
      </c>
      <c r="Z34" s="113" t="e">
        <f t="shared" si="1"/>
        <v>#REF!</v>
      </c>
      <c r="AA34" s="113" t="e">
        <f t="shared" si="1"/>
        <v>#REF!</v>
      </c>
      <c r="AB34" s="113" t="e">
        <f t="shared" si="1"/>
        <v>#REF!</v>
      </c>
      <c r="AC34" s="113" t="e">
        <f t="shared" si="1"/>
        <v>#REF!</v>
      </c>
      <c r="AD34" s="113" t="e">
        <f t="shared" si="1"/>
        <v>#REF!</v>
      </c>
      <c r="AE34" s="113" t="e">
        <f t="shared" si="1"/>
        <v>#REF!</v>
      </c>
      <c r="AF34" s="113" t="e">
        <f t="shared" si="1"/>
        <v>#REF!</v>
      </c>
      <c r="AG34" s="113" t="e">
        <f t="shared" si="1"/>
        <v>#REF!</v>
      </c>
      <c r="AH34" s="113" t="e">
        <f t="shared" si="1"/>
        <v>#REF!</v>
      </c>
      <c r="AI34" s="113" t="e">
        <f t="shared" si="1"/>
        <v>#REF!</v>
      </c>
      <c r="AJ34" s="113" t="e">
        <f t="shared" si="1"/>
        <v>#REF!</v>
      </c>
      <c r="AK34" s="113" t="e">
        <f t="shared" si="1"/>
        <v>#REF!</v>
      </c>
      <c r="AL34" s="113" t="e">
        <f t="shared" si="1"/>
        <v>#REF!</v>
      </c>
      <c r="AM34" s="113" t="e">
        <f t="shared" si="1"/>
        <v>#REF!</v>
      </c>
      <c r="AN34" s="113" t="e">
        <f t="shared" si="1"/>
        <v>#REF!</v>
      </c>
      <c r="AO34" s="113" t="e">
        <f t="shared" si="1"/>
        <v>#REF!</v>
      </c>
      <c r="AP34" s="113" t="e">
        <f t="shared" si="1"/>
        <v>#REF!</v>
      </c>
      <c r="AQ34" s="113" t="e">
        <f t="shared" si="1"/>
        <v>#REF!</v>
      </c>
      <c r="AR34" s="113" t="e">
        <f t="shared" si="1"/>
        <v>#REF!</v>
      </c>
      <c r="AS34" s="113" t="e">
        <f t="shared" si="1"/>
        <v>#REF!</v>
      </c>
      <c r="AT34" s="113" t="e">
        <f t="shared" si="1"/>
        <v>#REF!</v>
      </c>
      <c r="AU34" s="113" t="e">
        <f t="shared" si="1"/>
        <v>#REF!</v>
      </c>
      <c r="AV34" s="113" t="e">
        <f t="shared" si="1"/>
        <v>#REF!</v>
      </c>
      <c r="AW34" s="113" t="e">
        <f t="shared" si="1"/>
        <v>#REF!</v>
      </c>
      <c r="AX34" s="113" t="e">
        <f t="shared" si="1"/>
        <v>#REF!</v>
      </c>
      <c r="AY34" s="113" t="e">
        <f t="shared" si="1"/>
        <v>#REF!</v>
      </c>
      <c r="AZ34" s="113" t="e">
        <f t="shared" si="1"/>
        <v>#REF!</v>
      </c>
    </row>
    <row r="35" spans="1:52" x14ac:dyDescent="0.2">
      <c r="A35" s="88">
        <v>2</v>
      </c>
      <c r="B35" s="113" t="e">
        <f t="shared" si="2"/>
        <v>#REF!</v>
      </c>
      <c r="C35" s="113" t="e">
        <f t="shared" si="1"/>
        <v>#REF!</v>
      </c>
      <c r="D35" s="113" t="e">
        <f t="shared" si="1"/>
        <v>#REF!</v>
      </c>
      <c r="E35" s="113" t="e">
        <f t="shared" si="1"/>
        <v>#REF!</v>
      </c>
      <c r="F35" s="113" t="e">
        <f t="shared" si="1"/>
        <v>#REF!</v>
      </c>
      <c r="G35" s="113" t="e">
        <f t="shared" si="1"/>
        <v>#REF!</v>
      </c>
      <c r="H35" s="113" t="e">
        <f t="shared" si="1"/>
        <v>#REF!</v>
      </c>
      <c r="I35" s="113" t="e">
        <f t="shared" si="1"/>
        <v>#REF!</v>
      </c>
      <c r="J35" s="113" t="e">
        <f t="shared" si="1"/>
        <v>#REF!</v>
      </c>
      <c r="K35" s="113" t="e">
        <f t="shared" si="1"/>
        <v>#REF!</v>
      </c>
      <c r="L35" s="113" t="e">
        <f t="shared" si="1"/>
        <v>#REF!</v>
      </c>
      <c r="M35" s="113" t="e">
        <f t="shared" si="1"/>
        <v>#REF!</v>
      </c>
      <c r="N35" s="113" t="e">
        <f t="shared" si="1"/>
        <v>#REF!</v>
      </c>
      <c r="O35" s="113" t="e">
        <f t="shared" si="1"/>
        <v>#REF!</v>
      </c>
      <c r="P35" s="113" t="e">
        <f t="shared" si="1"/>
        <v>#REF!</v>
      </c>
      <c r="Q35" s="113" t="e">
        <f t="shared" si="1"/>
        <v>#REF!</v>
      </c>
      <c r="R35" s="113" t="e">
        <f t="shared" si="1"/>
        <v>#REF!</v>
      </c>
      <c r="S35" s="113" t="e">
        <f t="shared" si="1"/>
        <v>#REF!</v>
      </c>
      <c r="T35" s="113" t="e">
        <f t="shared" si="1"/>
        <v>#REF!</v>
      </c>
      <c r="U35" s="113" t="e">
        <f t="shared" si="1"/>
        <v>#REF!</v>
      </c>
      <c r="V35" s="113" t="e">
        <f t="shared" si="1"/>
        <v>#REF!</v>
      </c>
      <c r="W35" s="113" t="e">
        <f t="shared" ref="C35:AZ42" si="3">ROUND(W14*0.87,)+25</f>
        <v>#REF!</v>
      </c>
      <c r="X35" s="113" t="e">
        <f t="shared" si="3"/>
        <v>#REF!</v>
      </c>
      <c r="Y35" s="113" t="e">
        <f t="shared" si="3"/>
        <v>#REF!</v>
      </c>
      <c r="Z35" s="113" t="e">
        <f t="shared" si="3"/>
        <v>#REF!</v>
      </c>
      <c r="AA35" s="113" t="e">
        <f t="shared" si="3"/>
        <v>#REF!</v>
      </c>
      <c r="AB35" s="113" t="e">
        <f t="shared" si="3"/>
        <v>#REF!</v>
      </c>
      <c r="AC35" s="113" t="e">
        <f t="shared" si="3"/>
        <v>#REF!</v>
      </c>
      <c r="AD35" s="113" t="e">
        <f t="shared" si="3"/>
        <v>#REF!</v>
      </c>
      <c r="AE35" s="113" t="e">
        <f t="shared" si="3"/>
        <v>#REF!</v>
      </c>
      <c r="AF35" s="113" t="e">
        <f t="shared" si="3"/>
        <v>#REF!</v>
      </c>
      <c r="AG35" s="113" t="e">
        <f t="shared" si="3"/>
        <v>#REF!</v>
      </c>
      <c r="AH35" s="113" t="e">
        <f t="shared" si="3"/>
        <v>#REF!</v>
      </c>
      <c r="AI35" s="113" t="e">
        <f t="shared" si="3"/>
        <v>#REF!</v>
      </c>
      <c r="AJ35" s="113" t="e">
        <f t="shared" si="3"/>
        <v>#REF!</v>
      </c>
      <c r="AK35" s="113" t="e">
        <f t="shared" si="3"/>
        <v>#REF!</v>
      </c>
      <c r="AL35" s="113" t="e">
        <f t="shared" si="3"/>
        <v>#REF!</v>
      </c>
      <c r="AM35" s="113" t="e">
        <f t="shared" si="3"/>
        <v>#REF!</v>
      </c>
      <c r="AN35" s="113" t="e">
        <f t="shared" si="3"/>
        <v>#REF!</v>
      </c>
      <c r="AO35" s="113" t="e">
        <f t="shared" si="3"/>
        <v>#REF!</v>
      </c>
      <c r="AP35" s="113" t="e">
        <f t="shared" si="3"/>
        <v>#REF!</v>
      </c>
      <c r="AQ35" s="113" t="e">
        <f t="shared" si="3"/>
        <v>#REF!</v>
      </c>
      <c r="AR35" s="113" t="e">
        <f t="shared" si="3"/>
        <v>#REF!</v>
      </c>
      <c r="AS35" s="113" t="e">
        <f t="shared" si="3"/>
        <v>#REF!</v>
      </c>
      <c r="AT35" s="113" t="e">
        <f t="shared" si="3"/>
        <v>#REF!</v>
      </c>
      <c r="AU35" s="113" t="e">
        <f t="shared" si="3"/>
        <v>#REF!</v>
      </c>
      <c r="AV35" s="113" t="e">
        <f t="shared" si="3"/>
        <v>#REF!</v>
      </c>
      <c r="AW35" s="113" t="e">
        <f t="shared" si="3"/>
        <v>#REF!</v>
      </c>
      <c r="AX35" s="113" t="e">
        <f t="shared" si="3"/>
        <v>#REF!</v>
      </c>
      <c r="AY35" s="113" t="e">
        <f t="shared" si="3"/>
        <v>#REF!</v>
      </c>
      <c r="AZ35" s="113" t="e">
        <f t="shared" si="3"/>
        <v>#REF!</v>
      </c>
    </row>
    <row r="36" spans="1:52" x14ac:dyDescent="0.2">
      <c r="A36" s="86" t="s">
        <v>136</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row>
    <row r="37" spans="1:52" x14ac:dyDescent="0.2">
      <c r="A37" s="88">
        <v>1</v>
      </c>
      <c r="B37" s="113" t="e">
        <f t="shared" si="2"/>
        <v>#REF!</v>
      </c>
      <c r="C37" s="113" t="e">
        <f t="shared" si="3"/>
        <v>#REF!</v>
      </c>
      <c r="D37" s="113" t="e">
        <f t="shared" si="3"/>
        <v>#REF!</v>
      </c>
      <c r="E37" s="113" t="e">
        <f t="shared" si="3"/>
        <v>#REF!</v>
      </c>
      <c r="F37" s="113" t="e">
        <f t="shared" si="3"/>
        <v>#REF!</v>
      </c>
      <c r="G37" s="113" t="e">
        <f t="shared" si="3"/>
        <v>#REF!</v>
      </c>
      <c r="H37" s="113" t="e">
        <f t="shared" si="3"/>
        <v>#REF!</v>
      </c>
      <c r="I37" s="113" t="e">
        <f t="shared" si="3"/>
        <v>#REF!</v>
      </c>
      <c r="J37" s="113" t="e">
        <f t="shared" si="3"/>
        <v>#REF!</v>
      </c>
      <c r="K37" s="113" t="e">
        <f t="shared" si="3"/>
        <v>#REF!</v>
      </c>
      <c r="L37" s="113" t="e">
        <f t="shared" si="3"/>
        <v>#REF!</v>
      </c>
      <c r="M37" s="113" t="e">
        <f t="shared" si="3"/>
        <v>#REF!</v>
      </c>
      <c r="N37" s="113" t="e">
        <f t="shared" si="3"/>
        <v>#REF!</v>
      </c>
      <c r="O37" s="113" t="e">
        <f t="shared" si="3"/>
        <v>#REF!</v>
      </c>
      <c r="P37" s="113" t="e">
        <f t="shared" si="3"/>
        <v>#REF!</v>
      </c>
      <c r="Q37" s="113" t="e">
        <f t="shared" si="3"/>
        <v>#REF!</v>
      </c>
      <c r="R37" s="113" t="e">
        <f t="shared" si="3"/>
        <v>#REF!</v>
      </c>
      <c r="S37" s="113" t="e">
        <f t="shared" si="3"/>
        <v>#REF!</v>
      </c>
      <c r="T37" s="113" t="e">
        <f t="shared" si="3"/>
        <v>#REF!</v>
      </c>
      <c r="U37" s="113" t="e">
        <f t="shared" si="3"/>
        <v>#REF!</v>
      </c>
      <c r="V37" s="113" t="e">
        <f t="shared" si="3"/>
        <v>#REF!</v>
      </c>
      <c r="W37" s="113" t="e">
        <f t="shared" si="3"/>
        <v>#REF!</v>
      </c>
      <c r="X37" s="113" t="e">
        <f t="shared" si="3"/>
        <v>#REF!</v>
      </c>
      <c r="Y37" s="113" t="e">
        <f t="shared" si="3"/>
        <v>#REF!</v>
      </c>
      <c r="Z37" s="113" t="e">
        <f t="shared" si="3"/>
        <v>#REF!</v>
      </c>
      <c r="AA37" s="113" t="e">
        <f t="shared" si="3"/>
        <v>#REF!</v>
      </c>
      <c r="AB37" s="113" t="e">
        <f t="shared" si="3"/>
        <v>#REF!</v>
      </c>
      <c r="AC37" s="113" t="e">
        <f t="shared" si="3"/>
        <v>#REF!</v>
      </c>
      <c r="AD37" s="113" t="e">
        <f t="shared" si="3"/>
        <v>#REF!</v>
      </c>
      <c r="AE37" s="113" t="e">
        <f t="shared" si="3"/>
        <v>#REF!</v>
      </c>
      <c r="AF37" s="113" t="e">
        <f t="shared" si="3"/>
        <v>#REF!</v>
      </c>
      <c r="AG37" s="113" t="e">
        <f t="shared" si="3"/>
        <v>#REF!</v>
      </c>
      <c r="AH37" s="113" t="e">
        <f t="shared" si="3"/>
        <v>#REF!</v>
      </c>
      <c r="AI37" s="113" t="e">
        <f t="shared" si="3"/>
        <v>#REF!</v>
      </c>
      <c r="AJ37" s="113" t="e">
        <f t="shared" si="3"/>
        <v>#REF!</v>
      </c>
      <c r="AK37" s="113" t="e">
        <f t="shared" si="3"/>
        <v>#REF!</v>
      </c>
      <c r="AL37" s="113" t="e">
        <f t="shared" si="3"/>
        <v>#REF!</v>
      </c>
      <c r="AM37" s="113" t="e">
        <f t="shared" si="3"/>
        <v>#REF!</v>
      </c>
      <c r="AN37" s="113" t="e">
        <f t="shared" si="3"/>
        <v>#REF!</v>
      </c>
      <c r="AO37" s="113" t="e">
        <f t="shared" si="3"/>
        <v>#REF!</v>
      </c>
      <c r="AP37" s="113" t="e">
        <f t="shared" si="3"/>
        <v>#REF!</v>
      </c>
      <c r="AQ37" s="113" t="e">
        <f t="shared" si="3"/>
        <v>#REF!</v>
      </c>
      <c r="AR37" s="113" t="e">
        <f t="shared" si="3"/>
        <v>#REF!</v>
      </c>
      <c r="AS37" s="113" t="e">
        <f t="shared" si="3"/>
        <v>#REF!</v>
      </c>
      <c r="AT37" s="113" t="e">
        <f t="shared" si="3"/>
        <v>#REF!</v>
      </c>
      <c r="AU37" s="113" t="e">
        <f t="shared" si="3"/>
        <v>#REF!</v>
      </c>
      <c r="AV37" s="113" t="e">
        <f t="shared" si="3"/>
        <v>#REF!</v>
      </c>
      <c r="AW37" s="113" t="e">
        <f t="shared" si="3"/>
        <v>#REF!</v>
      </c>
      <c r="AX37" s="113" t="e">
        <f t="shared" si="3"/>
        <v>#REF!</v>
      </c>
      <c r="AY37" s="113" t="e">
        <f t="shared" si="3"/>
        <v>#REF!</v>
      </c>
      <c r="AZ37" s="113" t="e">
        <f t="shared" si="3"/>
        <v>#REF!</v>
      </c>
    </row>
    <row r="38" spans="1:52" x14ac:dyDescent="0.2">
      <c r="A38" s="88">
        <v>2</v>
      </c>
      <c r="B38" s="113" t="e">
        <f t="shared" si="2"/>
        <v>#REF!</v>
      </c>
      <c r="C38" s="113" t="e">
        <f t="shared" si="3"/>
        <v>#REF!</v>
      </c>
      <c r="D38" s="113" t="e">
        <f t="shared" si="3"/>
        <v>#REF!</v>
      </c>
      <c r="E38" s="113" t="e">
        <f t="shared" si="3"/>
        <v>#REF!</v>
      </c>
      <c r="F38" s="113" t="e">
        <f t="shared" si="3"/>
        <v>#REF!</v>
      </c>
      <c r="G38" s="113" t="e">
        <f t="shared" si="3"/>
        <v>#REF!</v>
      </c>
      <c r="H38" s="113" t="e">
        <f t="shared" si="3"/>
        <v>#REF!</v>
      </c>
      <c r="I38" s="113" t="e">
        <f t="shared" si="3"/>
        <v>#REF!</v>
      </c>
      <c r="J38" s="113" t="e">
        <f t="shared" si="3"/>
        <v>#REF!</v>
      </c>
      <c r="K38" s="113" t="e">
        <f t="shared" si="3"/>
        <v>#REF!</v>
      </c>
      <c r="L38" s="113" t="e">
        <f t="shared" si="3"/>
        <v>#REF!</v>
      </c>
      <c r="M38" s="113" t="e">
        <f t="shared" si="3"/>
        <v>#REF!</v>
      </c>
      <c r="N38" s="113" t="e">
        <f t="shared" si="3"/>
        <v>#REF!</v>
      </c>
      <c r="O38" s="113" t="e">
        <f t="shared" si="3"/>
        <v>#REF!</v>
      </c>
      <c r="P38" s="113" t="e">
        <f t="shared" si="3"/>
        <v>#REF!</v>
      </c>
      <c r="Q38" s="113" t="e">
        <f t="shared" si="3"/>
        <v>#REF!</v>
      </c>
      <c r="R38" s="113" t="e">
        <f t="shared" si="3"/>
        <v>#REF!</v>
      </c>
      <c r="S38" s="113" t="e">
        <f t="shared" si="3"/>
        <v>#REF!</v>
      </c>
      <c r="T38" s="113" t="e">
        <f t="shared" si="3"/>
        <v>#REF!</v>
      </c>
      <c r="U38" s="113" t="e">
        <f t="shared" si="3"/>
        <v>#REF!</v>
      </c>
      <c r="V38" s="113" t="e">
        <f t="shared" si="3"/>
        <v>#REF!</v>
      </c>
      <c r="W38" s="113" t="e">
        <f t="shared" si="3"/>
        <v>#REF!</v>
      </c>
      <c r="X38" s="113" t="e">
        <f t="shared" si="3"/>
        <v>#REF!</v>
      </c>
      <c r="Y38" s="113" t="e">
        <f t="shared" si="3"/>
        <v>#REF!</v>
      </c>
      <c r="Z38" s="113" t="e">
        <f t="shared" si="3"/>
        <v>#REF!</v>
      </c>
      <c r="AA38" s="113" t="e">
        <f t="shared" si="3"/>
        <v>#REF!</v>
      </c>
      <c r="AB38" s="113" t="e">
        <f t="shared" si="3"/>
        <v>#REF!</v>
      </c>
      <c r="AC38" s="113" t="e">
        <f t="shared" si="3"/>
        <v>#REF!</v>
      </c>
      <c r="AD38" s="113" t="e">
        <f t="shared" si="3"/>
        <v>#REF!</v>
      </c>
      <c r="AE38" s="113" t="e">
        <f t="shared" si="3"/>
        <v>#REF!</v>
      </c>
      <c r="AF38" s="113" t="e">
        <f t="shared" si="3"/>
        <v>#REF!</v>
      </c>
      <c r="AG38" s="113" t="e">
        <f t="shared" si="3"/>
        <v>#REF!</v>
      </c>
      <c r="AH38" s="113" t="e">
        <f t="shared" si="3"/>
        <v>#REF!</v>
      </c>
      <c r="AI38" s="113" t="e">
        <f t="shared" si="3"/>
        <v>#REF!</v>
      </c>
      <c r="AJ38" s="113" t="e">
        <f t="shared" si="3"/>
        <v>#REF!</v>
      </c>
      <c r="AK38" s="113" t="e">
        <f t="shared" si="3"/>
        <v>#REF!</v>
      </c>
      <c r="AL38" s="113" t="e">
        <f t="shared" si="3"/>
        <v>#REF!</v>
      </c>
      <c r="AM38" s="113" t="e">
        <f t="shared" si="3"/>
        <v>#REF!</v>
      </c>
      <c r="AN38" s="113" t="e">
        <f t="shared" si="3"/>
        <v>#REF!</v>
      </c>
      <c r="AO38" s="113" t="e">
        <f t="shared" si="3"/>
        <v>#REF!</v>
      </c>
      <c r="AP38" s="113" t="e">
        <f t="shared" si="3"/>
        <v>#REF!</v>
      </c>
      <c r="AQ38" s="113" t="e">
        <f t="shared" si="3"/>
        <v>#REF!</v>
      </c>
      <c r="AR38" s="113" t="e">
        <f t="shared" si="3"/>
        <v>#REF!</v>
      </c>
      <c r="AS38" s="113" t="e">
        <f t="shared" si="3"/>
        <v>#REF!</v>
      </c>
      <c r="AT38" s="113" t="e">
        <f t="shared" si="3"/>
        <v>#REF!</v>
      </c>
      <c r="AU38" s="113" t="e">
        <f t="shared" si="3"/>
        <v>#REF!</v>
      </c>
      <c r="AV38" s="113" t="e">
        <f t="shared" si="3"/>
        <v>#REF!</v>
      </c>
      <c r="AW38" s="113" t="e">
        <f t="shared" si="3"/>
        <v>#REF!</v>
      </c>
      <c r="AX38" s="113" t="e">
        <f t="shared" si="3"/>
        <v>#REF!</v>
      </c>
      <c r="AY38" s="113" t="e">
        <f t="shared" si="3"/>
        <v>#REF!</v>
      </c>
      <c r="AZ38" s="113" t="e">
        <f t="shared" si="3"/>
        <v>#REF!</v>
      </c>
    </row>
    <row r="39" spans="1:52" x14ac:dyDescent="0.2">
      <c r="A39" s="86" t="s">
        <v>138</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row>
    <row r="40" spans="1:52" x14ac:dyDescent="0.2">
      <c r="A40" s="87" t="s">
        <v>78</v>
      </c>
      <c r="B40" s="113" t="e">
        <f t="shared" si="2"/>
        <v>#REF!</v>
      </c>
      <c r="C40" s="113" t="e">
        <f t="shared" si="3"/>
        <v>#REF!</v>
      </c>
      <c r="D40" s="113" t="e">
        <f t="shared" si="3"/>
        <v>#REF!</v>
      </c>
      <c r="E40" s="113" t="e">
        <f t="shared" si="3"/>
        <v>#REF!</v>
      </c>
      <c r="F40" s="113" t="e">
        <f t="shared" si="3"/>
        <v>#REF!</v>
      </c>
      <c r="G40" s="113" t="e">
        <f t="shared" si="3"/>
        <v>#REF!</v>
      </c>
      <c r="H40" s="113" t="e">
        <f t="shared" si="3"/>
        <v>#REF!</v>
      </c>
      <c r="I40" s="113" t="e">
        <f t="shared" si="3"/>
        <v>#REF!</v>
      </c>
      <c r="J40" s="113" t="e">
        <f t="shared" si="3"/>
        <v>#REF!</v>
      </c>
      <c r="K40" s="113" t="e">
        <f t="shared" si="3"/>
        <v>#REF!</v>
      </c>
      <c r="L40" s="113" t="e">
        <f t="shared" si="3"/>
        <v>#REF!</v>
      </c>
      <c r="M40" s="113" t="e">
        <f t="shared" si="3"/>
        <v>#REF!</v>
      </c>
      <c r="N40" s="113" t="e">
        <f t="shared" si="3"/>
        <v>#REF!</v>
      </c>
      <c r="O40" s="113" t="e">
        <f t="shared" si="3"/>
        <v>#REF!</v>
      </c>
      <c r="P40" s="113" t="e">
        <f t="shared" si="3"/>
        <v>#REF!</v>
      </c>
      <c r="Q40" s="113" t="e">
        <f t="shared" si="3"/>
        <v>#REF!</v>
      </c>
      <c r="R40" s="113" t="e">
        <f t="shared" si="3"/>
        <v>#REF!</v>
      </c>
      <c r="S40" s="113" t="e">
        <f t="shared" si="3"/>
        <v>#REF!</v>
      </c>
      <c r="T40" s="113" t="e">
        <f t="shared" si="3"/>
        <v>#REF!</v>
      </c>
      <c r="U40" s="113" t="e">
        <f t="shared" si="3"/>
        <v>#REF!</v>
      </c>
      <c r="V40" s="113" t="e">
        <f t="shared" si="3"/>
        <v>#REF!</v>
      </c>
      <c r="W40" s="113" t="e">
        <f t="shared" si="3"/>
        <v>#REF!</v>
      </c>
      <c r="X40" s="113" t="e">
        <f t="shared" si="3"/>
        <v>#REF!</v>
      </c>
      <c r="Y40" s="113" t="e">
        <f t="shared" si="3"/>
        <v>#REF!</v>
      </c>
      <c r="Z40" s="113" t="e">
        <f t="shared" si="3"/>
        <v>#REF!</v>
      </c>
      <c r="AA40" s="113" t="e">
        <f t="shared" si="3"/>
        <v>#REF!</v>
      </c>
      <c r="AB40" s="113" t="e">
        <f t="shared" si="3"/>
        <v>#REF!</v>
      </c>
      <c r="AC40" s="113" t="e">
        <f t="shared" si="3"/>
        <v>#REF!</v>
      </c>
      <c r="AD40" s="113" t="e">
        <f t="shared" si="3"/>
        <v>#REF!</v>
      </c>
      <c r="AE40" s="113" t="e">
        <f t="shared" si="3"/>
        <v>#REF!</v>
      </c>
      <c r="AF40" s="113" t="e">
        <f t="shared" si="3"/>
        <v>#REF!</v>
      </c>
      <c r="AG40" s="113" t="e">
        <f t="shared" si="3"/>
        <v>#REF!</v>
      </c>
      <c r="AH40" s="113" t="e">
        <f t="shared" si="3"/>
        <v>#REF!</v>
      </c>
      <c r="AI40" s="113" t="e">
        <f t="shared" si="3"/>
        <v>#REF!</v>
      </c>
      <c r="AJ40" s="113" t="e">
        <f t="shared" si="3"/>
        <v>#REF!</v>
      </c>
      <c r="AK40" s="113" t="e">
        <f t="shared" si="3"/>
        <v>#REF!</v>
      </c>
      <c r="AL40" s="113" t="e">
        <f t="shared" si="3"/>
        <v>#REF!</v>
      </c>
      <c r="AM40" s="113" t="e">
        <f t="shared" si="3"/>
        <v>#REF!</v>
      </c>
      <c r="AN40" s="113" t="e">
        <f t="shared" si="3"/>
        <v>#REF!</v>
      </c>
      <c r="AO40" s="113" t="e">
        <f t="shared" si="3"/>
        <v>#REF!</v>
      </c>
      <c r="AP40" s="113" t="e">
        <f t="shared" si="3"/>
        <v>#REF!</v>
      </c>
      <c r="AQ40" s="113" t="e">
        <f t="shared" si="3"/>
        <v>#REF!</v>
      </c>
      <c r="AR40" s="113" t="e">
        <f t="shared" si="3"/>
        <v>#REF!</v>
      </c>
      <c r="AS40" s="113" t="e">
        <f t="shared" si="3"/>
        <v>#REF!</v>
      </c>
      <c r="AT40" s="113" t="e">
        <f t="shared" si="3"/>
        <v>#REF!</v>
      </c>
      <c r="AU40" s="113" t="e">
        <f t="shared" si="3"/>
        <v>#REF!</v>
      </c>
      <c r="AV40" s="113" t="e">
        <f t="shared" si="3"/>
        <v>#REF!</v>
      </c>
      <c r="AW40" s="113" t="e">
        <f t="shared" si="3"/>
        <v>#REF!</v>
      </c>
      <c r="AX40" s="113" t="e">
        <f t="shared" si="3"/>
        <v>#REF!</v>
      </c>
      <c r="AY40" s="113" t="e">
        <f t="shared" si="3"/>
        <v>#REF!</v>
      </c>
      <c r="AZ40" s="113" t="e">
        <f t="shared" si="3"/>
        <v>#REF!</v>
      </c>
    </row>
    <row r="41" spans="1:52" x14ac:dyDescent="0.2">
      <c r="A41" s="86" t="s">
        <v>137</v>
      </c>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row>
    <row r="42" spans="1:52" x14ac:dyDescent="0.2">
      <c r="A42" s="87" t="s">
        <v>67</v>
      </c>
      <c r="B42" s="113" t="e">
        <f t="shared" si="2"/>
        <v>#REF!</v>
      </c>
      <c r="C42" s="113" t="e">
        <f t="shared" si="3"/>
        <v>#REF!</v>
      </c>
      <c r="D42" s="113" t="e">
        <f t="shared" si="3"/>
        <v>#REF!</v>
      </c>
      <c r="E42" s="113" t="e">
        <f t="shared" si="3"/>
        <v>#REF!</v>
      </c>
      <c r="F42" s="113" t="e">
        <f t="shared" si="3"/>
        <v>#REF!</v>
      </c>
      <c r="G42" s="113" t="e">
        <f t="shared" si="3"/>
        <v>#REF!</v>
      </c>
      <c r="H42" s="113" t="e">
        <f t="shared" si="3"/>
        <v>#REF!</v>
      </c>
      <c r="I42" s="113" t="e">
        <f t="shared" si="3"/>
        <v>#REF!</v>
      </c>
      <c r="J42" s="113" t="e">
        <f t="shared" si="3"/>
        <v>#REF!</v>
      </c>
      <c r="K42" s="113" t="e">
        <f t="shared" si="3"/>
        <v>#REF!</v>
      </c>
      <c r="L42" s="113" t="e">
        <f t="shared" si="3"/>
        <v>#REF!</v>
      </c>
      <c r="M42" s="113" t="e">
        <f t="shared" si="3"/>
        <v>#REF!</v>
      </c>
      <c r="N42" s="113" t="e">
        <f t="shared" si="3"/>
        <v>#REF!</v>
      </c>
      <c r="O42" s="113" t="e">
        <f t="shared" si="3"/>
        <v>#REF!</v>
      </c>
      <c r="P42" s="113" t="e">
        <f t="shared" si="3"/>
        <v>#REF!</v>
      </c>
      <c r="Q42" s="113" t="e">
        <f t="shared" si="3"/>
        <v>#REF!</v>
      </c>
      <c r="R42" s="113" t="e">
        <f t="shared" si="3"/>
        <v>#REF!</v>
      </c>
      <c r="S42" s="113" t="e">
        <f t="shared" si="3"/>
        <v>#REF!</v>
      </c>
      <c r="T42" s="113" t="e">
        <f t="shared" si="3"/>
        <v>#REF!</v>
      </c>
      <c r="U42" s="113" t="e">
        <f t="shared" si="3"/>
        <v>#REF!</v>
      </c>
      <c r="V42" s="113" t="e">
        <f t="shared" si="3"/>
        <v>#REF!</v>
      </c>
      <c r="W42" s="113" t="e">
        <f t="shared" si="3"/>
        <v>#REF!</v>
      </c>
      <c r="X42" s="113" t="e">
        <f t="shared" si="3"/>
        <v>#REF!</v>
      </c>
      <c r="Y42" s="113" t="e">
        <f t="shared" si="3"/>
        <v>#REF!</v>
      </c>
      <c r="Z42" s="113" t="e">
        <f t="shared" si="3"/>
        <v>#REF!</v>
      </c>
      <c r="AA42" s="113" t="e">
        <f t="shared" si="3"/>
        <v>#REF!</v>
      </c>
      <c r="AB42" s="113" t="e">
        <f t="shared" si="3"/>
        <v>#REF!</v>
      </c>
      <c r="AC42" s="113" t="e">
        <f t="shared" si="3"/>
        <v>#REF!</v>
      </c>
      <c r="AD42" s="113" t="e">
        <f t="shared" si="3"/>
        <v>#REF!</v>
      </c>
      <c r="AE42" s="113" t="e">
        <f t="shared" si="3"/>
        <v>#REF!</v>
      </c>
      <c r="AF42" s="113" t="e">
        <f t="shared" si="3"/>
        <v>#REF!</v>
      </c>
      <c r="AG42" s="113" t="e">
        <f t="shared" si="3"/>
        <v>#REF!</v>
      </c>
      <c r="AH42" s="113" t="e">
        <f t="shared" si="3"/>
        <v>#REF!</v>
      </c>
      <c r="AI42" s="113" t="e">
        <f t="shared" si="3"/>
        <v>#REF!</v>
      </c>
      <c r="AJ42" s="113" t="e">
        <f t="shared" si="3"/>
        <v>#REF!</v>
      </c>
      <c r="AK42" s="113" t="e">
        <f t="shared" si="3"/>
        <v>#REF!</v>
      </c>
      <c r="AL42" s="113" t="e">
        <f t="shared" si="3"/>
        <v>#REF!</v>
      </c>
      <c r="AM42" s="113" t="e">
        <f t="shared" si="3"/>
        <v>#REF!</v>
      </c>
      <c r="AN42" s="113" t="e">
        <f t="shared" si="3"/>
        <v>#REF!</v>
      </c>
      <c r="AO42" s="113" t="e">
        <f t="shared" si="3"/>
        <v>#REF!</v>
      </c>
      <c r="AP42" s="113" t="e">
        <f t="shared" si="3"/>
        <v>#REF!</v>
      </c>
      <c r="AQ42" s="113" t="e">
        <f t="shared" si="3"/>
        <v>#REF!</v>
      </c>
      <c r="AR42" s="113" t="e">
        <f t="shared" si="3"/>
        <v>#REF!</v>
      </c>
      <c r="AS42" s="113" t="e">
        <f t="shared" si="3"/>
        <v>#REF!</v>
      </c>
      <c r="AT42" s="113" t="e">
        <f t="shared" si="3"/>
        <v>#REF!</v>
      </c>
      <c r="AU42" s="113" t="e">
        <f t="shared" si="3"/>
        <v>#REF!</v>
      </c>
      <c r="AV42" s="113" t="e">
        <f t="shared" si="3"/>
        <v>#REF!</v>
      </c>
      <c r="AW42" s="113" t="e">
        <f t="shared" si="3"/>
        <v>#REF!</v>
      </c>
      <c r="AX42" s="113" t="e">
        <f t="shared" si="3"/>
        <v>#REF!</v>
      </c>
      <c r="AY42" s="113" t="e">
        <f t="shared" si="3"/>
        <v>#REF!</v>
      </c>
      <c r="AZ42" s="113" t="e">
        <f t="shared" si="3"/>
        <v>#REF!</v>
      </c>
    </row>
    <row r="43" spans="1:52" x14ac:dyDescent="0.2">
      <c r="A43" s="147"/>
      <c r="B43" s="114"/>
      <c r="C43" s="114"/>
      <c r="D43" s="114"/>
      <c r="E43" s="114"/>
      <c r="F43" s="114"/>
      <c r="G43" s="114"/>
      <c r="H43" s="114"/>
      <c r="I43" s="114"/>
      <c r="J43" s="114"/>
      <c r="K43" s="114"/>
      <c r="L43" s="114"/>
      <c r="M43" s="114"/>
      <c r="N43" s="114"/>
      <c r="O43" s="114"/>
      <c r="P43" s="114"/>
      <c r="Q43" s="114"/>
      <c r="R43" s="114"/>
      <c r="S43" s="114"/>
      <c r="T43" s="114"/>
      <c r="U43" s="114"/>
      <c r="V43" s="114"/>
    </row>
    <row r="44" spans="1:52" ht="10.35" customHeight="1" thickBot="1" x14ac:dyDescent="0.25">
      <c r="A44" s="77"/>
      <c r="B44" s="160"/>
      <c r="C44" s="160"/>
      <c r="D44" s="160"/>
      <c r="E44" s="160"/>
      <c r="F44" s="160"/>
      <c r="G44" s="160"/>
      <c r="H44" s="160"/>
      <c r="I44" s="160"/>
      <c r="J44" s="160"/>
      <c r="K44" s="160"/>
      <c r="L44" s="160"/>
      <c r="M44" s="160"/>
      <c r="N44" s="160"/>
      <c r="O44" s="160"/>
      <c r="P44" s="160"/>
      <c r="Q44" s="160"/>
      <c r="R44" s="160"/>
      <c r="S44" s="160"/>
      <c r="T44" s="160"/>
      <c r="U44" s="160"/>
      <c r="V44" s="160"/>
    </row>
    <row r="45" spans="1:52" ht="12.75" thickBot="1" x14ac:dyDescent="0.25">
      <c r="A45" s="149" t="s">
        <v>127</v>
      </c>
    </row>
    <row r="46" spans="1:52" x14ac:dyDescent="0.2">
      <c r="A46" s="81" t="s">
        <v>128</v>
      </c>
    </row>
    <row r="47" spans="1:52" x14ac:dyDescent="0.2">
      <c r="A47" s="81" t="s">
        <v>129</v>
      </c>
    </row>
    <row r="48" spans="1:52" ht="12" customHeight="1" x14ac:dyDescent="0.2">
      <c r="A48" s="97" t="s">
        <v>130</v>
      </c>
    </row>
    <row r="49" spans="1:1" x14ac:dyDescent="0.2">
      <c r="A49" s="193" t="s">
        <v>240</v>
      </c>
    </row>
    <row r="50" spans="1:1" ht="11.45" customHeight="1" x14ac:dyDescent="0.2">
      <c r="A50" s="77"/>
    </row>
    <row r="51" spans="1:1" x14ac:dyDescent="0.2">
      <c r="A51" s="161" t="s">
        <v>139</v>
      </c>
    </row>
    <row r="52" spans="1:1" x14ac:dyDescent="0.2">
      <c r="A52" s="188" t="s">
        <v>239</v>
      </c>
    </row>
    <row r="53" spans="1:1" ht="12.75" thickBot="1" x14ac:dyDescent="0.25">
      <c r="A53" s="20"/>
    </row>
    <row r="54" spans="1:1" ht="12.75" thickBot="1" x14ac:dyDescent="0.25">
      <c r="A54" s="151" t="s">
        <v>132</v>
      </c>
    </row>
    <row r="55" spans="1:1" ht="48" x14ac:dyDescent="0.2">
      <c r="A55" s="124" t="s">
        <v>161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4"/>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15</v>
      </c>
      <c r="B1" s="8"/>
      <c r="C1" s="8"/>
      <c r="D1" s="8"/>
    </row>
    <row r="2" spans="1:4" x14ac:dyDescent="0.2">
      <c r="A2" s="3" t="s">
        <v>22</v>
      </c>
      <c r="B2" s="26">
        <v>42855</v>
      </c>
      <c r="C2" s="5"/>
      <c r="D2" s="5"/>
    </row>
    <row r="3" spans="1:4" x14ac:dyDescent="0.2">
      <c r="A3" s="12" t="s">
        <v>17</v>
      </c>
      <c r="B3" s="3"/>
      <c r="C3" s="4"/>
      <c r="D3" s="4"/>
    </row>
    <row r="4" spans="1:4" x14ac:dyDescent="0.2">
      <c r="A4" s="3">
        <v>1</v>
      </c>
      <c r="B4" s="24">
        <v>4400</v>
      </c>
      <c r="C4" s="4"/>
      <c r="D4" s="4"/>
    </row>
    <row r="5" spans="1:4" x14ac:dyDescent="0.2">
      <c r="A5" s="3" t="s">
        <v>24</v>
      </c>
      <c r="B5" s="24">
        <v>4400</v>
      </c>
      <c r="C5" s="4"/>
      <c r="D5" s="4"/>
    </row>
    <row r="6" spans="1:4" x14ac:dyDescent="0.2">
      <c r="A6" s="3">
        <v>2</v>
      </c>
      <c r="B6" s="24">
        <v>4400</v>
      </c>
      <c r="C6" s="4"/>
      <c r="D6" s="4"/>
    </row>
    <row r="7" spans="1:4" x14ac:dyDescent="0.2">
      <c r="A7" s="3" t="s">
        <v>25</v>
      </c>
      <c r="B7" s="24">
        <v>4400</v>
      </c>
      <c r="C7" s="4"/>
      <c r="D7" s="4"/>
    </row>
    <row r="8" spans="1:4" x14ac:dyDescent="0.2">
      <c r="C8" s="4"/>
      <c r="D8" s="4"/>
    </row>
    <row r="9" spans="1:4" x14ac:dyDescent="0.2">
      <c r="C9" s="4"/>
      <c r="D9" s="4"/>
    </row>
    <row r="10" spans="1:4" x14ac:dyDescent="0.2">
      <c r="A10" s="20" t="s">
        <v>15</v>
      </c>
      <c r="B10" s="2"/>
      <c r="C10" s="4"/>
      <c r="D10" s="4"/>
    </row>
    <row r="11" spans="1:4" x14ac:dyDescent="0.2">
      <c r="A11" s="3" t="s">
        <v>22</v>
      </c>
      <c r="B11" s="26">
        <v>42855</v>
      </c>
      <c r="C11" s="4"/>
      <c r="D11" s="4"/>
    </row>
    <row r="12" spans="1:4" x14ac:dyDescent="0.2">
      <c r="A12" s="12" t="s">
        <v>18</v>
      </c>
      <c r="B12" s="3"/>
      <c r="C12" s="4"/>
      <c r="D12" s="4"/>
    </row>
    <row r="13" spans="1:4" x14ac:dyDescent="0.2">
      <c r="A13" s="3">
        <v>1</v>
      </c>
      <c r="B13" s="24">
        <v>4400</v>
      </c>
      <c r="C13" s="4"/>
      <c r="D13" s="4"/>
    </row>
    <row r="14" spans="1:4" x14ac:dyDescent="0.2">
      <c r="A14" s="3" t="s">
        <v>24</v>
      </c>
      <c r="B14" s="24">
        <v>4400</v>
      </c>
      <c r="C14" s="4"/>
      <c r="D14" s="4"/>
    </row>
    <row r="15" spans="1:4" x14ac:dyDescent="0.2">
      <c r="A15" s="3">
        <v>2</v>
      </c>
      <c r="B15" s="24">
        <v>4400</v>
      </c>
      <c r="C15" s="4"/>
      <c r="D15" s="4"/>
    </row>
    <row r="16" spans="1:4" x14ac:dyDescent="0.2">
      <c r="A16" s="3" t="s">
        <v>25</v>
      </c>
      <c r="B16" s="24">
        <v>4400</v>
      </c>
      <c r="C16" s="4"/>
      <c r="D16" s="4"/>
    </row>
    <row r="17" spans="1:4" ht="18" customHeight="1" x14ac:dyDescent="0.2">
      <c r="A17" s="20"/>
      <c r="C17" s="5"/>
      <c r="D17" s="5"/>
    </row>
    <row r="18" spans="1:4" x14ac:dyDescent="0.2">
      <c r="A18" s="20"/>
      <c r="C18" s="4"/>
      <c r="D18" s="4"/>
    </row>
    <row r="19" spans="1:4" x14ac:dyDescent="0.2">
      <c r="A19" s="20" t="s">
        <v>15</v>
      </c>
      <c r="B19" s="2"/>
      <c r="C19" s="4"/>
      <c r="D19" s="4"/>
    </row>
    <row r="20" spans="1:4" x14ac:dyDescent="0.2">
      <c r="A20" s="3" t="s">
        <v>22</v>
      </c>
      <c r="B20" s="26">
        <v>42855</v>
      </c>
      <c r="C20" s="4"/>
      <c r="D20" s="4"/>
    </row>
    <row r="21" spans="1:4" x14ac:dyDescent="0.2">
      <c r="A21" s="12" t="s">
        <v>19</v>
      </c>
      <c r="B21" s="3"/>
      <c r="C21" s="4"/>
      <c r="D21" s="4"/>
    </row>
    <row r="22" spans="1:4" x14ac:dyDescent="0.2">
      <c r="A22" s="3">
        <v>1</v>
      </c>
      <c r="B22" s="24">
        <v>5100</v>
      </c>
      <c r="C22" s="4"/>
      <c r="D22" s="4"/>
    </row>
    <row r="23" spans="1:4" x14ac:dyDescent="0.2">
      <c r="A23" s="3" t="s">
        <v>24</v>
      </c>
      <c r="B23" s="24">
        <v>5100</v>
      </c>
      <c r="C23" s="4"/>
      <c r="D23" s="4"/>
    </row>
    <row r="24" spans="1:4" x14ac:dyDescent="0.2">
      <c r="A24" s="3">
        <v>2</v>
      </c>
      <c r="B24" s="24">
        <v>5100</v>
      </c>
      <c r="C24" s="4"/>
      <c r="D24" s="4"/>
    </row>
    <row r="25" spans="1:4" x14ac:dyDescent="0.2">
      <c r="A25" s="3" t="s">
        <v>25</v>
      </c>
      <c r="B25" s="24">
        <v>5100</v>
      </c>
      <c r="C25" s="4"/>
      <c r="D25" s="4"/>
    </row>
    <row r="28" spans="1:4" x14ac:dyDescent="0.2">
      <c r="A28" s="20" t="s">
        <v>15</v>
      </c>
      <c r="B28" s="2"/>
      <c r="C28" s="4"/>
      <c r="D28" s="4"/>
    </row>
    <row r="29" spans="1:4" x14ac:dyDescent="0.2">
      <c r="A29" s="3" t="s">
        <v>22</v>
      </c>
      <c r="B29" s="26">
        <v>42855</v>
      </c>
      <c r="C29" s="4"/>
      <c r="D29" s="4"/>
    </row>
    <row r="30" spans="1:4" x14ac:dyDescent="0.2">
      <c r="A30" s="12" t="s">
        <v>20</v>
      </c>
      <c r="B30" s="3"/>
      <c r="C30" s="4"/>
      <c r="D30" s="4"/>
    </row>
    <row r="31" spans="1:4" x14ac:dyDescent="0.2">
      <c r="A31" s="3">
        <v>1</v>
      </c>
      <c r="B31" s="24">
        <v>5100</v>
      </c>
      <c r="C31" s="4"/>
      <c r="D31" s="4"/>
    </row>
    <row r="32" spans="1:4" x14ac:dyDescent="0.2">
      <c r="A32" s="3" t="s">
        <v>24</v>
      </c>
      <c r="B32" s="24">
        <v>5100</v>
      </c>
      <c r="C32" s="4"/>
      <c r="D32" s="4"/>
    </row>
    <row r="33" spans="1:4" x14ac:dyDescent="0.2">
      <c r="A33" s="3">
        <v>2</v>
      </c>
      <c r="B33" s="24">
        <v>5100</v>
      </c>
      <c r="C33" s="4"/>
      <c r="D33" s="4"/>
    </row>
    <row r="34" spans="1:4" x14ac:dyDescent="0.2">
      <c r="A34" s="3" t="s">
        <v>25</v>
      </c>
      <c r="B34" s="24">
        <v>5100</v>
      </c>
      <c r="C34" s="4"/>
      <c r="D34" s="4"/>
    </row>
  </sheetData>
  <pageMargins left="0.75" right="0.75" top="1" bottom="1" header="0.5" footer="0.5"/>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7"/>
  <dimension ref="A1:C34"/>
  <sheetViews>
    <sheetView zoomScaleNormal="100" workbookViewId="0">
      <pane xSplit="1" topLeftCell="B1" activePane="topRight" state="frozen"/>
      <selection pane="topRight" activeCell="D6" sqref="D6"/>
    </sheetView>
  </sheetViews>
  <sheetFormatPr defaultColWidth="9" defaultRowHeight="12" x14ac:dyDescent="0.2"/>
  <cols>
    <col min="1" max="1" width="80.5703125" style="65" customWidth="1"/>
    <col min="2" max="16384" width="9" style="65"/>
  </cols>
  <sheetData>
    <row r="1" spans="1:3" ht="11.45" customHeight="1" x14ac:dyDescent="0.2">
      <c r="A1" s="83" t="s">
        <v>133</v>
      </c>
    </row>
    <row r="2" spans="1:3" ht="11.45" customHeight="1" x14ac:dyDescent="0.2">
      <c r="A2" s="125" t="s">
        <v>185</v>
      </c>
    </row>
    <row r="3" spans="1:3" ht="11.45" customHeight="1" x14ac:dyDescent="0.2">
      <c r="A3" s="125"/>
    </row>
    <row r="4" spans="1:3" ht="11.45" customHeight="1" x14ac:dyDescent="0.2">
      <c r="A4" s="125" t="s">
        <v>125</v>
      </c>
      <c r="B4" s="183" t="e">
        <f>'C завтраками| Bed and breakfast'!#REF!</f>
        <v>#REF!</v>
      </c>
      <c r="C4" s="183" t="e">
        <f>'C завтраками| Bed and breakfast'!#REF!</f>
        <v>#REF!</v>
      </c>
    </row>
    <row r="5" spans="1:3" s="34" customFormat="1" ht="21.6" customHeight="1" x14ac:dyDescent="0.2">
      <c r="A5" s="67" t="s">
        <v>124</v>
      </c>
      <c r="B5" s="185" t="e">
        <f>'C завтраками| Bed and breakfast'!#REF!</f>
        <v>#REF!</v>
      </c>
      <c r="C5" s="185" t="e">
        <f>'C завтраками| Bed and breakfast'!#REF!</f>
        <v>#REF!</v>
      </c>
    </row>
    <row r="6" spans="1:3" x14ac:dyDescent="0.2">
      <c r="A6" s="73" t="s">
        <v>144</v>
      </c>
    </row>
    <row r="7" spans="1:3" x14ac:dyDescent="0.2">
      <c r="A7" s="74">
        <v>1</v>
      </c>
      <c r="B7" s="113" t="e">
        <f>ROUNDUP('C завтраками| Bed and breakfast'!#REF!*0.85,)</f>
        <v>#REF!</v>
      </c>
      <c r="C7" s="113" t="e">
        <f>ROUNDUP('C завтраками| Bed and breakfast'!#REF!*0.85,)</f>
        <v>#REF!</v>
      </c>
    </row>
    <row r="8" spans="1:3" x14ac:dyDescent="0.2">
      <c r="A8" s="74">
        <v>2</v>
      </c>
      <c r="B8" s="113" t="e">
        <f>ROUNDUP('C завтраками| Bed and breakfast'!#REF!*0.85,)</f>
        <v>#REF!</v>
      </c>
      <c r="C8" s="113" t="e">
        <f>ROUNDUP('C завтраками| Bed and breakfast'!#REF!*0.85,)</f>
        <v>#REF!</v>
      </c>
    </row>
    <row r="9" spans="1:3" x14ac:dyDescent="0.2">
      <c r="A9" s="73" t="s">
        <v>145</v>
      </c>
      <c r="B9" s="113"/>
      <c r="C9" s="113"/>
    </row>
    <row r="10" spans="1:3" x14ac:dyDescent="0.2">
      <c r="A10" s="74">
        <v>1</v>
      </c>
      <c r="B10" s="113" t="e">
        <f>ROUNDUP('C завтраками| Bed and breakfast'!#REF!*0.85,)</f>
        <v>#REF!</v>
      </c>
      <c r="C10" s="113" t="e">
        <f>ROUNDUP('C завтраками| Bed and breakfast'!#REF!*0.85,)</f>
        <v>#REF!</v>
      </c>
    </row>
    <row r="11" spans="1:3" x14ac:dyDescent="0.2">
      <c r="A11" s="74">
        <v>2</v>
      </c>
      <c r="B11" s="113" t="e">
        <f>ROUNDUP('C завтраками| Bed and breakfast'!#REF!*0.85,)</f>
        <v>#REF!</v>
      </c>
      <c r="C11" s="113" t="e">
        <f>ROUNDUP('C завтраками| Bed and breakfast'!#REF!*0.85,)</f>
        <v>#REF!</v>
      </c>
    </row>
    <row r="12" spans="1:3" x14ac:dyDescent="0.2">
      <c r="A12" s="86" t="s">
        <v>134</v>
      </c>
      <c r="B12" s="113"/>
      <c r="C12" s="113"/>
    </row>
    <row r="13" spans="1:3" x14ac:dyDescent="0.2">
      <c r="A13" s="87">
        <v>1</v>
      </c>
      <c r="B13" s="113" t="e">
        <f>ROUNDUP('C завтраками| Bed and breakfast'!#REF!*0.85,)</f>
        <v>#REF!</v>
      </c>
      <c r="C13" s="113" t="e">
        <f>ROUNDUP('C завтраками| Bed and breakfast'!#REF!*0.85,)</f>
        <v>#REF!</v>
      </c>
    </row>
    <row r="14" spans="1:3" x14ac:dyDescent="0.2">
      <c r="A14" s="87">
        <v>2</v>
      </c>
      <c r="B14" s="113" t="e">
        <f>ROUNDUP('C завтраками| Bed and breakfast'!#REF!*0.85,)</f>
        <v>#REF!</v>
      </c>
      <c r="C14" s="113" t="e">
        <f>ROUNDUP('C завтраками| Bed and breakfast'!#REF!*0.85,)</f>
        <v>#REF!</v>
      </c>
    </row>
    <row r="15" spans="1:3" x14ac:dyDescent="0.2">
      <c r="A15" s="86" t="s">
        <v>136</v>
      </c>
      <c r="B15" s="113"/>
      <c r="C15" s="113"/>
    </row>
    <row r="16" spans="1:3" x14ac:dyDescent="0.2">
      <c r="A16" s="87">
        <v>1</v>
      </c>
      <c r="B16" s="113" t="e">
        <f>ROUNDUP('C завтраками| Bed and breakfast'!#REF!*0.85,)</f>
        <v>#REF!</v>
      </c>
      <c r="C16" s="113" t="e">
        <f>ROUNDUP('C завтраками| Bed and breakfast'!#REF!*0.85,)</f>
        <v>#REF!</v>
      </c>
    </row>
    <row r="17" spans="1:3" x14ac:dyDescent="0.2">
      <c r="A17" s="87">
        <v>2</v>
      </c>
      <c r="B17" s="113" t="e">
        <f>ROUNDUP('C завтраками| Bed and breakfast'!#REF!*0.85,)</f>
        <v>#REF!</v>
      </c>
      <c r="C17" s="113" t="e">
        <f>ROUNDUP('C завтраками| Bed and breakfast'!#REF!*0.85,)</f>
        <v>#REF!</v>
      </c>
    </row>
    <row r="18" spans="1:3" x14ac:dyDescent="0.2">
      <c r="A18" s="86" t="s">
        <v>138</v>
      </c>
      <c r="B18" s="113"/>
      <c r="C18" s="113"/>
    </row>
    <row r="19" spans="1:3" x14ac:dyDescent="0.2">
      <c r="A19" s="87" t="s">
        <v>78</v>
      </c>
      <c r="B19" s="113" t="e">
        <f>ROUNDUP('C завтраками| Bed and breakfast'!#REF!*0.85,)</f>
        <v>#REF!</v>
      </c>
      <c r="C19" s="113" t="e">
        <f>ROUNDUP('C завтраками| Bed and breakfast'!#REF!*0.85,)</f>
        <v>#REF!</v>
      </c>
    </row>
    <row r="20" spans="1:3" x14ac:dyDescent="0.2">
      <c r="A20" s="86" t="s">
        <v>137</v>
      </c>
      <c r="B20" s="113"/>
      <c r="C20" s="113"/>
    </row>
    <row r="21" spans="1:3" x14ac:dyDescent="0.2">
      <c r="A21" s="87" t="s">
        <v>67</v>
      </c>
      <c r="B21" s="113" t="e">
        <f>ROUNDUP('C завтраками| Bed and breakfast'!#REF!*0.85,)</f>
        <v>#REF!</v>
      </c>
      <c r="C21" s="113" t="e">
        <f>ROUNDUP('C завтраками| Bed and breakfast'!#REF!*0.85,)</f>
        <v>#REF!</v>
      </c>
    </row>
    <row r="22" spans="1:3" x14ac:dyDescent="0.2">
      <c r="A22" s="147"/>
      <c r="B22" s="114"/>
      <c r="C22" s="114"/>
    </row>
    <row r="23" spans="1:3" ht="12.75" thickBot="1" x14ac:dyDescent="0.25">
      <c r="A23" s="147"/>
    </row>
    <row r="24" spans="1:3" ht="12.75" thickBot="1" x14ac:dyDescent="0.25">
      <c r="A24" s="149" t="s">
        <v>127</v>
      </c>
    </row>
    <row r="25" spans="1:3" x14ac:dyDescent="0.2">
      <c r="A25" s="81" t="s">
        <v>128</v>
      </c>
    </row>
    <row r="26" spans="1:3" x14ac:dyDescent="0.2">
      <c r="A26" s="81" t="s">
        <v>129</v>
      </c>
    </row>
    <row r="27" spans="1:3" ht="12" customHeight="1" x14ac:dyDescent="0.2">
      <c r="A27" s="97" t="s">
        <v>130</v>
      </c>
    </row>
    <row r="28" spans="1:3" x14ac:dyDescent="0.2">
      <c r="A28" s="81" t="s">
        <v>243</v>
      </c>
    </row>
    <row r="29" spans="1:3" ht="11.45" customHeight="1" x14ac:dyDescent="0.2">
      <c r="A29" s="77"/>
    </row>
    <row r="30" spans="1:3" x14ac:dyDescent="0.2">
      <c r="A30" s="161" t="s">
        <v>139</v>
      </c>
    </row>
    <row r="31" spans="1:3" x14ac:dyDescent="0.2">
      <c r="A31" s="188" t="s">
        <v>239</v>
      </c>
    </row>
    <row r="32" spans="1:3" ht="12.75" thickBot="1" x14ac:dyDescent="0.25">
      <c r="A32" s="20"/>
    </row>
    <row r="33" spans="1:1" ht="12.75" thickBot="1" x14ac:dyDescent="0.25">
      <c r="A33" s="151" t="s">
        <v>132</v>
      </c>
    </row>
    <row r="34" spans="1:1" ht="48" x14ac:dyDescent="0.2">
      <c r="A34" s="124" t="s">
        <v>161</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8"/>
  <dimension ref="A1:C35"/>
  <sheetViews>
    <sheetView zoomScaleNormal="100" workbookViewId="0">
      <pane xSplit="1" topLeftCell="B1" activePane="topRight" state="frozen"/>
      <selection pane="topRight" activeCell="F13" sqref="F13"/>
    </sheetView>
  </sheetViews>
  <sheetFormatPr defaultColWidth="9" defaultRowHeight="12" x14ac:dyDescent="0.2"/>
  <cols>
    <col min="1" max="1" width="84.5703125" style="65" customWidth="1"/>
    <col min="2" max="16384" width="9" style="65"/>
  </cols>
  <sheetData>
    <row r="1" spans="1:3" s="21" customFormat="1" ht="12" customHeight="1" x14ac:dyDescent="0.2">
      <c r="A1" s="68" t="s">
        <v>133</v>
      </c>
    </row>
    <row r="2" spans="1:3" s="21" customFormat="1" ht="12" customHeight="1" x14ac:dyDescent="0.2">
      <c r="A2" s="125" t="s">
        <v>141</v>
      </c>
    </row>
    <row r="3" spans="1:3" s="21" customFormat="1" ht="11.1" customHeight="1" x14ac:dyDescent="0.2">
      <c r="A3" s="125"/>
    </row>
    <row r="4" spans="1:3" s="21" customFormat="1" ht="16.5" customHeight="1" x14ac:dyDescent="0.2">
      <c r="A4" s="125" t="s">
        <v>125</v>
      </c>
      <c r="B4" s="112" t="e">
        <f>'C завтраками| Bed and breakfast'!#REF!</f>
        <v>#REF!</v>
      </c>
      <c r="C4" s="112" t="e">
        <f>'C завтраками| Bed and breakfast'!#REF!</f>
        <v>#REF!</v>
      </c>
    </row>
    <row r="5" spans="1:3" s="100" customFormat="1" ht="24" customHeight="1" x14ac:dyDescent="0.15">
      <c r="A5" s="99"/>
      <c r="B5" s="112" t="e">
        <f>'C завтраками| Bed and breakfast'!#REF!</f>
        <v>#REF!</v>
      </c>
      <c r="C5" s="112" t="e">
        <f>'C завтраками| Bed and breakfast'!#REF!</f>
        <v>#REF!</v>
      </c>
    </row>
    <row r="6" spans="1:3" s="76" customFormat="1" x14ac:dyDescent="0.2">
      <c r="A6" s="73" t="s">
        <v>135</v>
      </c>
    </row>
    <row r="7" spans="1:3" s="76" customFormat="1" x14ac:dyDescent="0.2">
      <c r="A7" s="74" t="s">
        <v>142</v>
      </c>
      <c r="B7" s="74" t="e">
        <f>'C завтраками| Bed and breakfast'!#REF!-1500</f>
        <v>#REF!</v>
      </c>
      <c r="C7" s="74" t="e">
        <f>'C завтраками| Bed and breakfast'!#REF!-1500</f>
        <v>#REF!</v>
      </c>
    </row>
    <row r="8" spans="1:3" s="76" customFormat="1" x14ac:dyDescent="0.2">
      <c r="A8" s="95" t="s">
        <v>143</v>
      </c>
      <c r="B8" s="75"/>
      <c r="C8" s="75"/>
    </row>
    <row r="9" spans="1:3" s="76" customFormat="1" x14ac:dyDescent="0.2">
      <c r="A9" s="74" t="s">
        <v>142</v>
      </c>
      <c r="B9" s="74" t="e">
        <f>'C завтраками| Bed and breakfast'!#REF!-1500</f>
        <v>#REF!</v>
      </c>
      <c r="C9" s="74" t="e">
        <f>'C завтраками| Bed and breakfast'!#REF!-1500</f>
        <v>#REF!</v>
      </c>
    </row>
    <row r="10" spans="1:3" s="76" customFormat="1" x14ac:dyDescent="0.2">
      <c r="A10" s="73" t="s">
        <v>134</v>
      </c>
      <c r="B10" s="75"/>
      <c r="C10" s="75"/>
    </row>
    <row r="11" spans="1:3" s="76" customFormat="1" x14ac:dyDescent="0.2">
      <c r="A11" s="74" t="s">
        <v>142</v>
      </c>
      <c r="B11" s="74" t="e">
        <f>'C завтраками| Bed and breakfast'!#REF!-1500</f>
        <v>#REF!</v>
      </c>
      <c r="C11" s="74" t="e">
        <f>'C завтраками| Bed and breakfast'!#REF!-1500</f>
        <v>#REF!</v>
      </c>
    </row>
    <row r="12" spans="1:3" s="76" customFormat="1" x14ac:dyDescent="0.2">
      <c r="A12" s="73" t="s">
        <v>136</v>
      </c>
      <c r="B12" s="75"/>
      <c r="C12" s="75"/>
    </row>
    <row r="13" spans="1:3" s="76" customFormat="1" ht="10.35" customHeight="1" x14ac:dyDescent="0.2">
      <c r="A13" s="74" t="s">
        <v>142</v>
      </c>
      <c r="B13" s="74" t="e">
        <f>'C завтраками| Bed and breakfast'!#REF!-1500</f>
        <v>#REF!</v>
      </c>
      <c r="C13" s="74" t="e">
        <f>'C завтраками| Bed and breakfast'!#REF!-1500</f>
        <v>#REF!</v>
      </c>
    </row>
    <row r="14" spans="1:3" s="76" customFormat="1" ht="10.35" customHeight="1" x14ac:dyDescent="0.2">
      <c r="A14" s="82"/>
      <c r="B14" s="114"/>
      <c r="C14" s="114"/>
    </row>
    <row r="15" spans="1:3" s="76" customFormat="1" ht="10.35" customHeight="1" x14ac:dyDescent="0.2">
      <c r="A15" s="82"/>
      <c r="B15" s="82"/>
      <c r="C15" s="82"/>
    </row>
    <row r="16" spans="1:3" s="76" customFormat="1" ht="19.5" customHeight="1" x14ac:dyDescent="0.2">
      <c r="A16" s="146" t="s">
        <v>159</v>
      </c>
      <c r="B16" s="178" t="e">
        <f t="shared" ref="B16:C16" si="0">B4</f>
        <v>#REF!</v>
      </c>
      <c r="C16" s="178" t="e">
        <f t="shared" si="0"/>
        <v>#REF!</v>
      </c>
    </row>
    <row r="17" spans="1:3" s="76" customFormat="1" ht="27.75" customHeight="1" x14ac:dyDescent="0.2">
      <c r="A17" s="67"/>
      <c r="B17" s="184" t="e">
        <f t="shared" ref="B17:C17" si="1">B5</f>
        <v>#REF!</v>
      </c>
      <c r="C17" s="184" t="e">
        <f t="shared" si="1"/>
        <v>#REF!</v>
      </c>
    </row>
    <row r="18" spans="1:3" s="76" customFormat="1" x14ac:dyDescent="0.2">
      <c r="A18" s="73" t="s">
        <v>135</v>
      </c>
    </row>
    <row r="19" spans="1:3" s="76" customFormat="1" x14ac:dyDescent="0.2">
      <c r="A19" s="74" t="s">
        <v>142</v>
      </c>
      <c r="B19" s="74" t="e">
        <f t="shared" ref="B19:C19" si="2">ROUNDUP(B7*0.87,)</f>
        <v>#REF!</v>
      </c>
      <c r="C19" s="74" t="e">
        <f t="shared" si="2"/>
        <v>#REF!</v>
      </c>
    </row>
    <row r="20" spans="1:3" s="76" customFormat="1" x14ac:dyDescent="0.2">
      <c r="A20" s="95" t="s">
        <v>143</v>
      </c>
      <c r="B20" s="74"/>
      <c r="C20" s="74"/>
    </row>
    <row r="21" spans="1:3" s="76" customFormat="1" x14ac:dyDescent="0.2">
      <c r="A21" s="74" t="s">
        <v>142</v>
      </c>
      <c r="B21" s="74" t="e">
        <f t="shared" ref="B21:C21" si="3">ROUNDUP(B9*0.87,)</f>
        <v>#REF!</v>
      </c>
      <c r="C21" s="74" t="e">
        <f t="shared" si="3"/>
        <v>#REF!</v>
      </c>
    </row>
    <row r="22" spans="1:3" s="76" customFormat="1" x14ac:dyDescent="0.2">
      <c r="A22" s="73" t="s">
        <v>134</v>
      </c>
      <c r="B22" s="74"/>
      <c r="C22" s="74"/>
    </row>
    <row r="23" spans="1:3" s="76" customFormat="1" x14ac:dyDescent="0.2">
      <c r="A23" s="74" t="s">
        <v>142</v>
      </c>
      <c r="B23" s="74" t="e">
        <f t="shared" ref="B23:C23" si="4">ROUNDUP(B11*0.87,)</f>
        <v>#REF!</v>
      </c>
      <c r="C23" s="74" t="e">
        <f t="shared" si="4"/>
        <v>#REF!</v>
      </c>
    </row>
    <row r="24" spans="1:3" s="76" customFormat="1" x14ac:dyDescent="0.2">
      <c r="A24" s="73" t="s">
        <v>136</v>
      </c>
      <c r="B24" s="74"/>
      <c r="C24" s="74"/>
    </row>
    <row r="25" spans="1:3" s="76" customFormat="1" x14ac:dyDescent="0.2">
      <c r="A25" s="74" t="s">
        <v>142</v>
      </c>
      <c r="B25" s="74" t="e">
        <f t="shared" ref="B25:C25" si="5">ROUNDUP(B13*0.87,)</f>
        <v>#REF!</v>
      </c>
      <c r="C25" s="74" t="e">
        <f t="shared" si="5"/>
        <v>#REF!</v>
      </c>
    </row>
    <row r="26" spans="1:3" s="76" customFormat="1" ht="12.75" thickBot="1" x14ac:dyDescent="0.25">
      <c r="A26" s="82"/>
    </row>
    <row r="27" spans="1:3" ht="12.75" thickBot="1" x14ac:dyDescent="0.25">
      <c r="A27" s="151" t="s">
        <v>127</v>
      </c>
    </row>
    <row r="28" spans="1:3" ht="13.35" customHeight="1" x14ac:dyDescent="0.2">
      <c r="A28" s="81" t="s">
        <v>128</v>
      </c>
    </row>
    <row r="29" spans="1:3" ht="13.35" customHeight="1" x14ac:dyDescent="0.2">
      <c r="A29" s="81" t="s">
        <v>129</v>
      </c>
    </row>
    <row r="30" spans="1:3" ht="12.6" customHeight="1" x14ac:dyDescent="0.2">
      <c r="A30" s="97" t="s">
        <v>130</v>
      </c>
    </row>
    <row r="31" spans="1:3" ht="13.35" customHeight="1" x14ac:dyDescent="0.2">
      <c r="A31" s="81" t="s">
        <v>243</v>
      </c>
    </row>
    <row r="32" spans="1:3" ht="11.45" customHeight="1" thickBot="1" x14ac:dyDescent="0.25">
      <c r="A32" s="81"/>
    </row>
    <row r="33" spans="1:1" ht="12.75" thickBot="1" x14ac:dyDescent="0.25">
      <c r="A33" s="151" t="s">
        <v>132</v>
      </c>
    </row>
    <row r="34" spans="1:1" ht="84" x14ac:dyDescent="0.2">
      <c r="A34" s="94" t="s">
        <v>158</v>
      </c>
    </row>
    <row r="35" spans="1:1" ht="14.25" x14ac:dyDescent="0.2">
      <c r="A35" s="176"/>
    </row>
  </sheetData>
  <pageMargins left="0.7" right="0.7" top="0.75" bottom="0.75" header="0.3" footer="0.3"/>
  <pageSetup paperSize="9" orientation="portrait" horizontalDpi="4294967295" verticalDpi="4294967295"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9"/>
  <dimension ref="A1:C35"/>
  <sheetViews>
    <sheetView zoomScaleNormal="100" workbookViewId="0">
      <pane xSplit="1" topLeftCell="B1" activePane="topRight" state="frozen"/>
      <selection pane="topRight" activeCell="D8" sqref="D8"/>
    </sheetView>
  </sheetViews>
  <sheetFormatPr defaultColWidth="9" defaultRowHeight="12" x14ac:dyDescent="0.2"/>
  <cols>
    <col min="1" max="1" width="84.5703125" style="65" customWidth="1"/>
    <col min="2" max="16384" width="9" style="65"/>
  </cols>
  <sheetData>
    <row r="1" spans="1:3" s="21" customFormat="1" ht="12" customHeight="1" x14ac:dyDescent="0.2">
      <c r="A1" s="68" t="s">
        <v>133</v>
      </c>
    </row>
    <row r="2" spans="1:3" s="21" customFormat="1" ht="12" customHeight="1" x14ac:dyDescent="0.2">
      <c r="A2" s="125" t="s">
        <v>141</v>
      </c>
    </row>
    <row r="3" spans="1:3" s="21" customFormat="1" ht="11.1" customHeight="1" x14ac:dyDescent="0.2">
      <c r="A3" s="125"/>
    </row>
    <row r="4" spans="1:3" s="21" customFormat="1" ht="16.5" customHeight="1" x14ac:dyDescent="0.2">
      <c r="A4" s="125" t="s">
        <v>125</v>
      </c>
      <c r="B4" s="112" t="e">
        <f>'C завтраками| Bed and breakfast'!#REF!</f>
        <v>#REF!</v>
      </c>
      <c r="C4" s="112" t="e">
        <f>'C завтраками| Bed and breakfast'!#REF!</f>
        <v>#REF!</v>
      </c>
    </row>
    <row r="5" spans="1:3" s="100" customFormat="1" ht="24" customHeight="1" x14ac:dyDescent="0.15">
      <c r="A5" s="99"/>
      <c r="B5" s="112" t="e">
        <f>'C завтраками| Bed and breakfast'!#REF!</f>
        <v>#REF!</v>
      </c>
      <c r="C5" s="112" t="e">
        <f>'C завтраками| Bed and breakfast'!#REF!</f>
        <v>#REF!</v>
      </c>
    </row>
    <row r="6" spans="1:3" s="76" customFormat="1" x14ac:dyDescent="0.2">
      <c r="A6" s="73" t="s">
        <v>135</v>
      </c>
    </row>
    <row r="7" spans="1:3" s="76" customFormat="1" x14ac:dyDescent="0.2">
      <c r="A7" s="74" t="s">
        <v>142</v>
      </c>
      <c r="B7" s="74" t="e">
        <f>'C завтраками| Bed and breakfast'!#REF!-1500</f>
        <v>#REF!</v>
      </c>
      <c r="C7" s="74" t="e">
        <f>'C завтраками| Bed and breakfast'!#REF!-1500</f>
        <v>#REF!</v>
      </c>
    </row>
    <row r="8" spans="1:3" s="76" customFormat="1" x14ac:dyDescent="0.2">
      <c r="A8" s="95" t="s">
        <v>143</v>
      </c>
      <c r="B8" s="75"/>
      <c r="C8" s="75"/>
    </row>
    <row r="9" spans="1:3" s="76" customFormat="1" x14ac:dyDescent="0.2">
      <c r="A9" s="74" t="s">
        <v>142</v>
      </c>
      <c r="B9" s="74" t="e">
        <f>'C завтраками| Bed and breakfast'!#REF!-1500</f>
        <v>#REF!</v>
      </c>
      <c r="C9" s="74" t="e">
        <f>'C завтраками| Bed and breakfast'!#REF!-1500</f>
        <v>#REF!</v>
      </c>
    </row>
    <row r="10" spans="1:3" s="76" customFormat="1" x14ac:dyDescent="0.2">
      <c r="A10" s="73" t="s">
        <v>134</v>
      </c>
      <c r="B10" s="75"/>
      <c r="C10" s="75"/>
    </row>
    <row r="11" spans="1:3" s="76" customFormat="1" x14ac:dyDescent="0.2">
      <c r="A11" s="74" t="s">
        <v>142</v>
      </c>
      <c r="B11" s="74" t="e">
        <f>'C завтраками| Bed and breakfast'!#REF!-1500</f>
        <v>#REF!</v>
      </c>
      <c r="C11" s="74" t="e">
        <f>'C завтраками| Bed and breakfast'!#REF!-1500</f>
        <v>#REF!</v>
      </c>
    </row>
    <row r="12" spans="1:3" s="76" customFormat="1" x14ac:dyDescent="0.2">
      <c r="A12" s="73" t="s">
        <v>136</v>
      </c>
      <c r="B12" s="75"/>
      <c r="C12" s="75"/>
    </row>
    <row r="13" spans="1:3" s="76" customFormat="1" ht="10.35" customHeight="1" x14ac:dyDescent="0.2">
      <c r="A13" s="74" t="s">
        <v>142</v>
      </c>
      <c r="B13" s="74" t="e">
        <f>'C завтраками| Bed and breakfast'!#REF!-1500</f>
        <v>#REF!</v>
      </c>
      <c r="C13" s="74" t="e">
        <f>'C завтраками| Bed and breakfast'!#REF!-1500</f>
        <v>#REF!</v>
      </c>
    </row>
    <row r="14" spans="1:3" s="76" customFormat="1" ht="10.35" customHeight="1" x14ac:dyDescent="0.2">
      <c r="A14" s="82"/>
      <c r="B14" s="114"/>
      <c r="C14" s="114"/>
    </row>
    <row r="15" spans="1:3" s="76" customFormat="1" ht="10.35" customHeight="1" x14ac:dyDescent="0.2">
      <c r="A15" s="82"/>
      <c r="B15" s="82"/>
      <c r="C15" s="82"/>
    </row>
    <row r="16" spans="1:3" s="76" customFormat="1" ht="19.5" customHeight="1" x14ac:dyDescent="0.2">
      <c r="A16" s="146" t="s">
        <v>159</v>
      </c>
      <c r="B16" s="178" t="e">
        <f t="shared" ref="B16:C16" si="0">B4</f>
        <v>#REF!</v>
      </c>
      <c r="C16" s="178" t="e">
        <f t="shared" si="0"/>
        <v>#REF!</v>
      </c>
    </row>
    <row r="17" spans="1:3" s="76" customFormat="1" ht="27.75" customHeight="1" x14ac:dyDescent="0.2">
      <c r="A17" s="67"/>
      <c r="B17" s="184" t="e">
        <f t="shared" ref="B17:C17" si="1">B5</f>
        <v>#REF!</v>
      </c>
      <c r="C17" s="184" t="e">
        <f t="shared" si="1"/>
        <v>#REF!</v>
      </c>
    </row>
    <row r="18" spans="1:3" s="76" customFormat="1" x14ac:dyDescent="0.2">
      <c r="A18" s="73" t="s">
        <v>135</v>
      </c>
    </row>
    <row r="19" spans="1:3" s="76" customFormat="1" x14ac:dyDescent="0.2">
      <c r="A19" s="74" t="s">
        <v>142</v>
      </c>
      <c r="B19" s="74" t="e">
        <f t="shared" ref="B19:C19" si="2">ROUNDUP(B7*0.85,)</f>
        <v>#REF!</v>
      </c>
      <c r="C19" s="74" t="e">
        <f t="shared" si="2"/>
        <v>#REF!</v>
      </c>
    </row>
    <row r="20" spans="1:3" s="76" customFormat="1" x14ac:dyDescent="0.2">
      <c r="A20" s="95" t="s">
        <v>143</v>
      </c>
      <c r="B20" s="74"/>
      <c r="C20" s="74"/>
    </row>
    <row r="21" spans="1:3" s="76" customFormat="1" x14ac:dyDescent="0.2">
      <c r="A21" s="74" t="s">
        <v>142</v>
      </c>
      <c r="B21" s="74" t="e">
        <f t="shared" ref="B21:C21" si="3">ROUNDUP(B9*0.85,)</f>
        <v>#REF!</v>
      </c>
      <c r="C21" s="74" t="e">
        <f t="shared" si="3"/>
        <v>#REF!</v>
      </c>
    </row>
    <row r="22" spans="1:3" s="76" customFormat="1" x14ac:dyDescent="0.2">
      <c r="A22" s="73" t="s">
        <v>134</v>
      </c>
      <c r="B22" s="74"/>
      <c r="C22" s="74"/>
    </row>
    <row r="23" spans="1:3" s="76" customFormat="1" x14ac:dyDescent="0.2">
      <c r="A23" s="74" t="s">
        <v>142</v>
      </c>
      <c r="B23" s="74" t="e">
        <f t="shared" ref="B23:C23" si="4">ROUNDUP(B11*0.85,)</f>
        <v>#REF!</v>
      </c>
      <c r="C23" s="74" t="e">
        <f t="shared" si="4"/>
        <v>#REF!</v>
      </c>
    </row>
    <row r="24" spans="1:3" s="76" customFormat="1" x14ac:dyDescent="0.2">
      <c r="A24" s="73" t="s">
        <v>136</v>
      </c>
      <c r="B24" s="74"/>
      <c r="C24" s="74"/>
    </row>
    <row r="25" spans="1:3" s="76" customFormat="1" x14ac:dyDescent="0.2">
      <c r="A25" s="74" t="s">
        <v>142</v>
      </c>
      <c r="B25" s="74" t="e">
        <f t="shared" ref="B25:C25" si="5">ROUNDUP(B13*0.85,)</f>
        <v>#REF!</v>
      </c>
      <c r="C25" s="74" t="e">
        <f t="shared" si="5"/>
        <v>#REF!</v>
      </c>
    </row>
    <row r="26" spans="1:3" s="76" customFormat="1" ht="12.75" thickBot="1" x14ac:dyDescent="0.25">
      <c r="A26" s="82"/>
    </row>
    <row r="27" spans="1:3" ht="12.75" thickBot="1" x14ac:dyDescent="0.25">
      <c r="A27" s="151" t="s">
        <v>127</v>
      </c>
    </row>
    <row r="28" spans="1:3" ht="13.35" customHeight="1" x14ac:dyDescent="0.2">
      <c r="A28" s="81" t="s">
        <v>128</v>
      </c>
    </row>
    <row r="29" spans="1:3" ht="13.35" customHeight="1" x14ac:dyDescent="0.2">
      <c r="A29" s="81" t="s">
        <v>129</v>
      </c>
    </row>
    <row r="30" spans="1:3" ht="12.6" customHeight="1" x14ac:dyDescent="0.2">
      <c r="A30" s="97" t="s">
        <v>130</v>
      </c>
    </row>
    <row r="31" spans="1:3" ht="13.35" customHeight="1" x14ac:dyDescent="0.2">
      <c r="A31" s="81" t="s">
        <v>243</v>
      </c>
    </row>
    <row r="32" spans="1:3" ht="11.45" customHeight="1" thickBot="1" x14ac:dyDescent="0.25">
      <c r="A32" s="81"/>
    </row>
    <row r="33" spans="1:1" ht="12.75" thickBot="1" x14ac:dyDescent="0.25">
      <c r="A33" s="151" t="s">
        <v>132</v>
      </c>
    </row>
    <row r="34" spans="1:1" ht="84" x14ac:dyDescent="0.2">
      <c r="A34" s="94" t="s">
        <v>158</v>
      </c>
    </row>
    <row r="35" spans="1:1" ht="14.25" x14ac:dyDescent="0.2">
      <c r="A35" s="176"/>
    </row>
  </sheetData>
  <pageMargins left="0.7" right="0.7" top="0.75" bottom="0.75" header="0.3" footer="0.3"/>
  <pageSetup paperSize="9" orientation="portrait" horizontalDpi="4294967295" verticalDpi="4294967295"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Z35"/>
  <sheetViews>
    <sheetView zoomScaleNormal="100" workbookViewId="0">
      <pane xSplit="1" topLeftCell="B1" activePane="topRight" state="frozen"/>
      <selection pane="topRight" activeCell="B19" sqref="B19:AZ25"/>
    </sheetView>
  </sheetViews>
  <sheetFormatPr defaultColWidth="9" defaultRowHeight="12" x14ac:dyDescent="0.2"/>
  <cols>
    <col min="1" max="1" width="84.5703125" style="65" customWidth="1"/>
    <col min="2" max="16384" width="9" style="65"/>
  </cols>
  <sheetData>
    <row r="1" spans="1:52" s="21" customFormat="1" ht="12" customHeight="1" x14ac:dyDescent="0.2">
      <c r="A1" s="68" t="s">
        <v>133</v>
      </c>
    </row>
    <row r="2" spans="1:52" s="21" customFormat="1" ht="12" customHeight="1" x14ac:dyDescent="0.2">
      <c r="A2" s="125" t="s">
        <v>141</v>
      </c>
    </row>
    <row r="3" spans="1:52" s="21" customFormat="1" ht="11.1" customHeight="1" x14ac:dyDescent="0.2">
      <c r="A3" s="125"/>
    </row>
    <row r="4" spans="1:52" s="21" customFormat="1" ht="16.5" customHeight="1" x14ac:dyDescent="0.2">
      <c r="A4" s="125" t="s">
        <v>125</v>
      </c>
      <c r="B4" s="112" t="e">
        <f>'C завтраками| Bed and breakfast'!#REF!</f>
        <v>#REF!</v>
      </c>
      <c r="C4" s="112" t="e">
        <f>'C завтраками| Bed and breakfast'!#REF!</f>
        <v>#REF!</v>
      </c>
      <c r="D4" s="112" t="e">
        <f>'C завтраками| Bed and breakfast'!#REF!</f>
        <v>#REF!</v>
      </c>
      <c r="E4" s="112" t="e">
        <f>'C завтраками| Bed and breakfast'!#REF!</f>
        <v>#REF!</v>
      </c>
      <c r="F4" s="112" t="e">
        <f>'C завтраками| Bed and breakfast'!#REF!</f>
        <v>#REF!</v>
      </c>
      <c r="G4" s="112" t="e">
        <f>'C завтраками| Bed and breakfast'!#REF!</f>
        <v>#REF!</v>
      </c>
      <c r="H4" s="112" t="e">
        <f>'C завтраками| Bed and breakfast'!#REF!</f>
        <v>#REF!</v>
      </c>
      <c r="I4" s="112" t="e">
        <f>'C завтраками| Bed and breakfast'!#REF!</f>
        <v>#REF!</v>
      </c>
      <c r="J4" s="112" t="e">
        <f>'C завтраками| Bed and breakfast'!#REF!</f>
        <v>#REF!</v>
      </c>
      <c r="K4" s="112" t="e">
        <f>'C завтраками| Bed and breakfast'!#REF!</f>
        <v>#REF!</v>
      </c>
      <c r="L4" s="112" t="e">
        <f>'C завтраками| Bed and breakfast'!#REF!</f>
        <v>#REF!</v>
      </c>
      <c r="M4" s="112" t="e">
        <f>'C завтраками| Bed and breakfast'!#REF!</f>
        <v>#REF!</v>
      </c>
      <c r="N4" s="112" t="e">
        <f>'C завтраками| Bed and breakfast'!#REF!</f>
        <v>#REF!</v>
      </c>
      <c r="O4" s="112" t="e">
        <f>'C завтраками| Bed and breakfast'!#REF!</f>
        <v>#REF!</v>
      </c>
      <c r="P4" s="112" t="e">
        <f>'C завтраками| Bed and breakfast'!#REF!</f>
        <v>#REF!</v>
      </c>
      <c r="Q4" s="112" t="e">
        <f>'C завтраками| Bed and breakfast'!#REF!</f>
        <v>#REF!</v>
      </c>
      <c r="R4" s="112" t="e">
        <f>'C завтраками| Bed and breakfast'!#REF!</f>
        <v>#REF!</v>
      </c>
      <c r="S4" s="112" t="e">
        <f>'C завтраками| Bed and breakfast'!#REF!</f>
        <v>#REF!</v>
      </c>
      <c r="T4" s="112" t="e">
        <f>'C завтраками| Bed and breakfast'!#REF!</f>
        <v>#REF!</v>
      </c>
      <c r="U4" s="112" t="e">
        <f>'C завтраками| Bed and breakfast'!#REF!</f>
        <v>#REF!</v>
      </c>
      <c r="V4" s="112" t="e">
        <f>'C завтраками| Bed and breakfast'!#REF!</f>
        <v>#REF!</v>
      </c>
      <c r="W4" s="112" t="e">
        <f>'C завтраками| Bed and breakfast'!#REF!</f>
        <v>#REF!</v>
      </c>
      <c r="X4" s="112" t="e">
        <f>'C завтраками| Bed and breakfast'!#REF!</f>
        <v>#REF!</v>
      </c>
      <c r="Y4" s="112" t="e">
        <f>'C завтраками| Bed and breakfast'!#REF!</f>
        <v>#REF!</v>
      </c>
      <c r="Z4" s="112" t="e">
        <f>'C завтраками| Bed and breakfast'!#REF!</f>
        <v>#REF!</v>
      </c>
      <c r="AA4" s="112" t="e">
        <f>'C завтраками| Bed and breakfast'!#REF!</f>
        <v>#REF!</v>
      </c>
      <c r="AB4" s="112" t="e">
        <f>'C завтраками| Bed and breakfast'!#REF!</f>
        <v>#REF!</v>
      </c>
      <c r="AC4" s="112" t="e">
        <f>'C завтраками| Bed and breakfast'!#REF!</f>
        <v>#REF!</v>
      </c>
      <c r="AD4" s="112" t="e">
        <f>'C завтраками| Bed and breakfast'!#REF!</f>
        <v>#REF!</v>
      </c>
      <c r="AE4" s="112" t="e">
        <f>'C завтраками| Bed and breakfast'!#REF!</f>
        <v>#REF!</v>
      </c>
      <c r="AF4" s="112" t="e">
        <f>'C завтраками| Bed and breakfast'!#REF!</f>
        <v>#REF!</v>
      </c>
      <c r="AG4" s="112" t="e">
        <f>'C завтраками| Bed and breakfast'!#REF!</f>
        <v>#REF!</v>
      </c>
      <c r="AH4" s="112" t="e">
        <f>'C завтраками| Bed and breakfast'!#REF!</f>
        <v>#REF!</v>
      </c>
      <c r="AI4" s="112" t="e">
        <f>'C завтраками| Bed and breakfast'!#REF!</f>
        <v>#REF!</v>
      </c>
      <c r="AJ4" s="112" t="e">
        <f>'C завтраками| Bed and breakfast'!#REF!</f>
        <v>#REF!</v>
      </c>
      <c r="AK4" s="112" t="e">
        <f>'C завтраками| Bed and breakfast'!#REF!</f>
        <v>#REF!</v>
      </c>
      <c r="AL4" s="112" t="e">
        <f>'C завтраками| Bed and breakfast'!#REF!</f>
        <v>#REF!</v>
      </c>
      <c r="AM4" s="112" t="e">
        <f>'C завтраками| Bed and breakfast'!#REF!</f>
        <v>#REF!</v>
      </c>
      <c r="AN4" s="112" t="e">
        <f>'C завтраками| Bed and breakfast'!#REF!</f>
        <v>#REF!</v>
      </c>
      <c r="AO4" s="112" t="e">
        <f>'C завтраками| Bed and breakfast'!#REF!</f>
        <v>#REF!</v>
      </c>
      <c r="AP4" s="112" t="e">
        <f>'C завтраками| Bed and breakfast'!#REF!</f>
        <v>#REF!</v>
      </c>
      <c r="AQ4" s="112" t="e">
        <f>'C завтраками| Bed and breakfast'!#REF!</f>
        <v>#REF!</v>
      </c>
      <c r="AR4" s="112" t="e">
        <f>'C завтраками| Bed and breakfast'!#REF!</f>
        <v>#REF!</v>
      </c>
      <c r="AS4" s="112" t="e">
        <f>'C завтраками| Bed and breakfast'!#REF!</f>
        <v>#REF!</v>
      </c>
      <c r="AT4" s="112" t="e">
        <f>'C завтраками| Bed and breakfast'!#REF!</f>
        <v>#REF!</v>
      </c>
      <c r="AU4" s="112" t="e">
        <f>'C завтраками| Bed and breakfast'!#REF!</f>
        <v>#REF!</v>
      </c>
      <c r="AV4" s="112" t="e">
        <f>'C завтраками| Bed and breakfast'!#REF!</f>
        <v>#REF!</v>
      </c>
      <c r="AW4" s="112" t="e">
        <f>'C завтраками| Bed and breakfast'!#REF!</f>
        <v>#REF!</v>
      </c>
      <c r="AX4" s="112" t="e">
        <f>'C завтраками| Bed and breakfast'!#REF!</f>
        <v>#REF!</v>
      </c>
      <c r="AY4" s="112" t="e">
        <f>'C завтраками| Bed and breakfast'!#REF!</f>
        <v>#REF!</v>
      </c>
      <c r="AZ4" s="112" t="e">
        <f>'C завтраками| Bed and breakfast'!#REF!</f>
        <v>#REF!</v>
      </c>
    </row>
    <row r="5" spans="1:52" s="100" customFormat="1" ht="24" customHeight="1" x14ac:dyDescent="0.15">
      <c r="A5" s="99"/>
      <c r="B5" s="112" t="e">
        <f>'C завтраками| Bed and breakfast'!#REF!</f>
        <v>#REF!</v>
      </c>
      <c r="C5" s="112" t="e">
        <f>'C завтраками| Bed and breakfast'!#REF!</f>
        <v>#REF!</v>
      </c>
      <c r="D5" s="112" t="e">
        <f>'C завтраками| Bed and breakfast'!#REF!</f>
        <v>#REF!</v>
      </c>
      <c r="E5" s="112" t="e">
        <f>'C завтраками| Bed and breakfast'!#REF!</f>
        <v>#REF!</v>
      </c>
      <c r="F5" s="112" t="e">
        <f>'C завтраками| Bed and breakfast'!#REF!</f>
        <v>#REF!</v>
      </c>
      <c r="G5" s="112" t="e">
        <f>'C завтраками| Bed and breakfast'!#REF!</f>
        <v>#REF!</v>
      </c>
      <c r="H5" s="112" t="e">
        <f>'C завтраками| Bed and breakfast'!#REF!</f>
        <v>#REF!</v>
      </c>
      <c r="I5" s="112" t="e">
        <f>'C завтраками| Bed and breakfast'!#REF!</f>
        <v>#REF!</v>
      </c>
      <c r="J5" s="112" t="e">
        <f>'C завтраками| Bed and breakfast'!#REF!</f>
        <v>#REF!</v>
      </c>
      <c r="K5" s="112" t="e">
        <f>'C завтраками| Bed and breakfast'!#REF!</f>
        <v>#REF!</v>
      </c>
      <c r="L5" s="112" t="e">
        <f>'C завтраками| Bed and breakfast'!#REF!</f>
        <v>#REF!</v>
      </c>
      <c r="M5" s="112" t="e">
        <f>'C завтраками| Bed and breakfast'!#REF!</f>
        <v>#REF!</v>
      </c>
      <c r="N5" s="112" t="e">
        <f>'C завтраками| Bed and breakfast'!#REF!</f>
        <v>#REF!</v>
      </c>
      <c r="O5" s="112" t="e">
        <f>'C завтраками| Bed and breakfast'!#REF!</f>
        <v>#REF!</v>
      </c>
      <c r="P5" s="112" t="e">
        <f>'C завтраками| Bed and breakfast'!#REF!</f>
        <v>#REF!</v>
      </c>
      <c r="Q5" s="112" t="e">
        <f>'C завтраками| Bed and breakfast'!#REF!</f>
        <v>#REF!</v>
      </c>
      <c r="R5" s="112" t="e">
        <f>'C завтраками| Bed and breakfast'!#REF!</f>
        <v>#REF!</v>
      </c>
      <c r="S5" s="112" t="e">
        <f>'C завтраками| Bed and breakfast'!#REF!</f>
        <v>#REF!</v>
      </c>
      <c r="T5" s="112" t="e">
        <f>'C завтраками| Bed and breakfast'!#REF!</f>
        <v>#REF!</v>
      </c>
      <c r="U5" s="112" t="e">
        <f>'C завтраками| Bed and breakfast'!#REF!</f>
        <v>#REF!</v>
      </c>
      <c r="V5" s="112" t="e">
        <f>'C завтраками| Bed and breakfast'!#REF!</f>
        <v>#REF!</v>
      </c>
      <c r="W5" s="112" t="e">
        <f>'C завтраками| Bed and breakfast'!#REF!</f>
        <v>#REF!</v>
      </c>
      <c r="X5" s="112" t="e">
        <f>'C завтраками| Bed and breakfast'!#REF!</f>
        <v>#REF!</v>
      </c>
      <c r="Y5" s="112" t="e">
        <f>'C завтраками| Bed and breakfast'!#REF!</f>
        <v>#REF!</v>
      </c>
      <c r="Z5" s="112" t="e">
        <f>'C завтраками| Bed and breakfast'!#REF!</f>
        <v>#REF!</v>
      </c>
      <c r="AA5" s="112" t="e">
        <f>'C завтраками| Bed and breakfast'!#REF!</f>
        <v>#REF!</v>
      </c>
      <c r="AB5" s="112" t="e">
        <f>'C завтраками| Bed and breakfast'!#REF!</f>
        <v>#REF!</v>
      </c>
      <c r="AC5" s="112" t="e">
        <f>'C завтраками| Bed and breakfast'!#REF!</f>
        <v>#REF!</v>
      </c>
      <c r="AD5" s="112" t="e">
        <f>'C завтраками| Bed and breakfast'!#REF!</f>
        <v>#REF!</v>
      </c>
      <c r="AE5" s="112" t="e">
        <f>'C завтраками| Bed and breakfast'!#REF!</f>
        <v>#REF!</v>
      </c>
      <c r="AF5" s="112" t="e">
        <f>'C завтраками| Bed and breakfast'!#REF!</f>
        <v>#REF!</v>
      </c>
      <c r="AG5" s="112" t="e">
        <f>'C завтраками| Bed and breakfast'!#REF!</f>
        <v>#REF!</v>
      </c>
      <c r="AH5" s="112" t="e">
        <f>'C завтраками| Bed and breakfast'!#REF!</f>
        <v>#REF!</v>
      </c>
      <c r="AI5" s="112" t="e">
        <f>'C завтраками| Bed and breakfast'!#REF!</f>
        <v>#REF!</v>
      </c>
      <c r="AJ5" s="112" t="e">
        <f>'C завтраками| Bed and breakfast'!#REF!</f>
        <v>#REF!</v>
      </c>
      <c r="AK5" s="112" t="e">
        <f>'C завтраками| Bed and breakfast'!#REF!</f>
        <v>#REF!</v>
      </c>
      <c r="AL5" s="112" t="e">
        <f>'C завтраками| Bed and breakfast'!#REF!</f>
        <v>#REF!</v>
      </c>
      <c r="AM5" s="112" t="e">
        <f>'C завтраками| Bed and breakfast'!#REF!</f>
        <v>#REF!</v>
      </c>
      <c r="AN5" s="112" t="e">
        <f>'C завтраками| Bed and breakfast'!#REF!</f>
        <v>#REF!</v>
      </c>
      <c r="AO5" s="112" t="e">
        <f>'C завтраками| Bed and breakfast'!#REF!</f>
        <v>#REF!</v>
      </c>
      <c r="AP5" s="112" t="e">
        <f>'C завтраками| Bed and breakfast'!#REF!</f>
        <v>#REF!</v>
      </c>
      <c r="AQ5" s="112" t="e">
        <f>'C завтраками| Bed and breakfast'!#REF!</f>
        <v>#REF!</v>
      </c>
      <c r="AR5" s="112" t="e">
        <f>'C завтраками| Bed and breakfast'!#REF!</f>
        <v>#REF!</v>
      </c>
      <c r="AS5" s="112" t="e">
        <f>'C завтраками| Bed and breakfast'!#REF!</f>
        <v>#REF!</v>
      </c>
      <c r="AT5" s="112" t="e">
        <f>'C завтраками| Bed and breakfast'!#REF!</f>
        <v>#REF!</v>
      </c>
      <c r="AU5" s="112" t="e">
        <f>'C завтраками| Bed and breakfast'!#REF!</f>
        <v>#REF!</v>
      </c>
      <c r="AV5" s="112" t="e">
        <f>'C завтраками| Bed and breakfast'!#REF!</f>
        <v>#REF!</v>
      </c>
      <c r="AW5" s="112" t="e">
        <f>'C завтраками| Bed and breakfast'!#REF!</f>
        <v>#REF!</v>
      </c>
      <c r="AX5" s="112" t="e">
        <f>'C завтраками| Bed and breakfast'!#REF!</f>
        <v>#REF!</v>
      </c>
      <c r="AY5" s="112" t="e">
        <f>'C завтраками| Bed and breakfast'!#REF!</f>
        <v>#REF!</v>
      </c>
      <c r="AZ5" s="112" t="e">
        <f>'C завтраками| Bed and breakfast'!#REF!</f>
        <v>#REF!</v>
      </c>
    </row>
    <row r="6" spans="1:52" s="76" customFormat="1" x14ac:dyDescent="0.2">
      <c r="A6" s="73" t="s">
        <v>135</v>
      </c>
    </row>
    <row r="7" spans="1:52" s="76" customFormat="1" x14ac:dyDescent="0.2">
      <c r="A7" s="74" t="s">
        <v>142</v>
      </c>
      <c r="B7" s="74" t="e">
        <f>'C завтраками| Bed and breakfast'!#REF!-1250</f>
        <v>#REF!</v>
      </c>
      <c r="C7" s="74" t="e">
        <f>'C завтраками| Bed and breakfast'!#REF!-1250</f>
        <v>#REF!</v>
      </c>
      <c r="D7" s="74" t="e">
        <f>'C завтраками| Bed and breakfast'!#REF!-1250</f>
        <v>#REF!</v>
      </c>
      <c r="E7" s="74" t="e">
        <f>'C завтраками| Bed and breakfast'!#REF!-1250</f>
        <v>#REF!</v>
      </c>
      <c r="F7" s="74" t="e">
        <f>'C завтраками| Bed and breakfast'!#REF!-1250</f>
        <v>#REF!</v>
      </c>
      <c r="G7" s="74" t="e">
        <f>'C завтраками| Bed and breakfast'!#REF!-1250</f>
        <v>#REF!</v>
      </c>
      <c r="H7" s="74" t="e">
        <f>'C завтраками| Bed and breakfast'!#REF!-1250</f>
        <v>#REF!</v>
      </c>
      <c r="I7" s="74" t="e">
        <f>'C завтраками| Bed and breakfast'!#REF!-1250</f>
        <v>#REF!</v>
      </c>
      <c r="J7" s="74" t="e">
        <f>'C завтраками| Bed and breakfast'!#REF!-1250</f>
        <v>#REF!</v>
      </c>
      <c r="K7" s="74" t="e">
        <f>'C завтраками| Bed and breakfast'!#REF!-1250</f>
        <v>#REF!</v>
      </c>
      <c r="L7" s="74" t="e">
        <f>'C завтраками| Bed and breakfast'!#REF!-1250</f>
        <v>#REF!</v>
      </c>
      <c r="M7" s="74" t="e">
        <f>'C завтраками| Bed and breakfast'!#REF!-1250</f>
        <v>#REF!</v>
      </c>
      <c r="N7" s="74" t="e">
        <f>'C завтраками| Bed and breakfast'!#REF!-1250</f>
        <v>#REF!</v>
      </c>
      <c r="O7" s="74" t="e">
        <f>'C завтраками| Bed and breakfast'!#REF!-1250</f>
        <v>#REF!</v>
      </c>
      <c r="P7" s="74" t="e">
        <f>'C завтраками| Bed and breakfast'!#REF!-1250</f>
        <v>#REF!</v>
      </c>
      <c r="Q7" s="74" t="e">
        <f>'C завтраками| Bed and breakfast'!#REF!-1250</f>
        <v>#REF!</v>
      </c>
      <c r="R7" s="74" t="e">
        <f>'C завтраками| Bed and breakfast'!#REF!-1250</f>
        <v>#REF!</v>
      </c>
      <c r="S7" s="74" t="e">
        <f>'C завтраками| Bed and breakfast'!#REF!-1250</f>
        <v>#REF!</v>
      </c>
      <c r="T7" s="74" t="e">
        <f>'C завтраками| Bed and breakfast'!#REF!-1250</f>
        <v>#REF!</v>
      </c>
      <c r="U7" s="74" t="e">
        <f>'C завтраками| Bed and breakfast'!#REF!-1250</f>
        <v>#REF!</v>
      </c>
      <c r="V7" s="74" t="e">
        <f>'C завтраками| Bed and breakfast'!#REF!-1250</f>
        <v>#REF!</v>
      </c>
      <c r="W7" s="74" t="e">
        <f>'C завтраками| Bed and breakfast'!#REF!-1250</f>
        <v>#REF!</v>
      </c>
      <c r="X7" s="74" t="e">
        <f>'C завтраками| Bed and breakfast'!#REF!-1250</f>
        <v>#REF!</v>
      </c>
      <c r="Y7" s="74" t="e">
        <f>'C завтраками| Bed and breakfast'!#REF!-1250</f>
        <v>#REF!</v>
      </c>
      <c r="Z7" s="74" t="e">
        <f>'C завтраками| Bed and breakfast'!#REF!-1250</f>
        <v>#REF!</v>
      </c>
      <c r="AA7" s="74" t="e">
        <f>'C завтраками| Bed and breakfast'!#REF!-1250</f>
        <v>#REF!</v>
      </c>
      <c r="AB7" s="74" t="e">
        <f>'C завтраками| Bed and breakfast'!#REF!-1250</f>
        <v>#REF!</v>
      </c>
      <c r="AC7" s="74" t="e">
        <f>'C завтраками| Bed and breakfast'!#REF!-1250</f>
        <v>#REF!</v>
      </c>
      <c r="AD7" s="74" t="e">
        <f>'C завтраками| Bed and breakfast'!#REF!-1250</f>
        <v>#REF!</v>
      </c>
      <c r="AE7" s="74" t="e">
        <f>'C завтраками| Bed and breakfast'!#REF!-1250</f>
        <v>#REF!</v>
      </c>
      <c r="AF7" s="74" t="e">
        <f>'C завтраками| Bed and breakfast'!#REF!-1250</f>
        <v>#REF!</v>
      </c>
      <c r="AG7" s="74" t="e">
        <f>'C завтраками| Bed and breakfast'!#REF!-1250</f>
        <v>#REF!</v>
      </c>
      <c r="AH7" s="74" t="e">
        <f>'C завтраками| Bed and breakfast'!#REF!-1250</f>
        <v>#REF!</v>
      </c>
      <c r="AI7" s="74" t="e">
        <f>'C завтраками| Bed and breakfast'!#REF!-1250</f>
        <v>#REF!</v>
      </c>
      <c r="AJ7" s="74" t="e">
        <f>'C завтраками| Bed and breakfast'!#REF!-1250</f>
        <v>#REF!</v>
      </c>
      <c r="AK7" s="74" t="e">
        <f>'C завтраками| Bed and breakfast'!#REF!-1250</f>
        <v>#REF!</v>
      </c>
      <c r="AL7" s="74" t="e">
        <f>'C завтраками| Bed and breakfast'!#REF!-1250</f>
        <v>#REF!</v>
      </c>
      <c r="AM7" s="74" t="e">
        <f>'C завтраками| Bed and breakfast'!#REF!-1250</f>
        <v>#REF!</v>
      </c>
      <c r="AN7" s="74" t="e">
        <f>'C завтраками| Bed and breakfast'!#REF!-1250</f>
        <v>#REF!</v>
      </c>
      <c r="AO7" s="74" t="e">
        <f>'C завтраками| Bed and breakfast'!#REF!-1250</f>
        <v>#REF!</v>
      </c>
      <c r="AP7" s="74" t="e">
        <f>'C завтраками| Bed and breakfast'!#REF!-1250</f>
        <v>#REF!</v>
      </c>
      <c r="AQ7" s="74" t="e">
        <f>'C завтраками| Bed and breakfast'!#REF!-1250</f>
        <v>#REF!</v>
      </c>
      <c r="AR7" s="74" t="e">
        <f>'C завтраками| Bed and breakfast'!#REF!-1250</f>
        <v>#REF!</v>
      </c>
      <c r="AS7" s="74" t="e">
        <f>'C завтраками| Bed and breakfast'!#REF!-1250</f>
        <v>#REF!</v>
      </c>
      <c r="AT7" s="74" t="e">
        <f>'C завтраками| Bed and breakfast'!#REF!-1250</f>
        <v>#REF!</v>
      </c>
      <c r="AU7" s="74" t="e">
        <f>'C завтраками| Bed and breakfast'!#REF!-1250</f>
        <v>#REF!</v>
      </c>
      <c r="AV7" s="74" t="e">
        <f>'C завтраками| Bed and breakfast'!#REF!-1250</f>
        <v>#REF!</v>
      </c>
      <c r="AW7" s="74" t="e">
        <f>'C завтраками| Bed and breakfast'!#REF!-1250</f>
        <v>#REF!</v>
      </c>
      <c r="AX7" s="74" t="e">
        <f>'C завтраками| Bed and breakfast'!#REF!-1250</f>
        <v>#REF!</v>
      </c>
      <c r="AY7" s="74" t="e">
        <f>'C завтраками| Bed and breakfast'!#REF!-1250</f>
        <v>#REF!</v>
      </c>
      <c r="AZ7" s="74" t="e">
        <f>'C завтраками| Bed and breakfast'!#REF!-1250</f>
        <v>#REF!</v>
      </c>
    </row>
    <row r="8" spans="1:52" s="76" customFormat="1" x14ac:dyDescent="0.2">
      <c r="A8" s="95" t="s">
        <v>143</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row>
    <row r="9" spans="1:52" s="76" customFormat="1" x14ac:dyDescent="0.2">
      <c r="A9" s="74" t="s">
        <v>142</v>
      </c>
      <c r="B9" s="74" t="e">
        <f>'C завтраками| Bed and breakfast'!#REF!-1250</f>
        <v>#REF!</v>
      </c>
      <c r="C9" s="74" t="e">
        <f>'C завтраками| Bed and breakfast'!#REF!-1250</f>
        <v>#REF!</v>
      </c>
      <c r="D9" s="74" t="e">
        <f>'C завтраками| Bed and breakfast'!#REF!-1250</f>
        <v>#REF!</v>
      </c>
      <c r="E9" s="74" t="e">
        <f>'C завтраками| Bed and breakfast'!#REF!-1250</f>
        <v>#REF!</v>
      </c>
      <c r="F9" s="74" t="e">
        <f>'C завтраками| Bed and breakfast'!#REF!-1250</f>
        <v>#REF!</v>
      </c>
      <c r="G9" s="74" t="e">
        <f>'C завтраками| Bed and breakfast'!#REF!-1250</f>
        <v>#REF!</v>
      </c>
      <c r="H9" s="74" t="e">
        <f>'C завтраками| Bed and breakfast'!#REF!-1250</f>
        <v>#REF!</v>
      </c>
      <c r="I9" s="74" t="e">
        <f>'C завтраками| Bed and breakfast'!#REF!-1250</f>
        <v>#REF!</v>
      </c>
      <c r="J9" s="74" t="e">
        <f>'C завтраками| Bed and breakfast'!#REF!-1250</f>
        <v>#REF!</v>
      </c>
      <c r="K9" s="74" t="e">
        <f>'C завтраками| Bed and breakfast'!#REF!-1250</f>
        <v>#REF!</v>
      </c>
      <c r="L9" s="74" t="e">
        <f>'C завтраками| Bed and breakfast'!#REF!-1250</f>
        <v>#REF!</v>
      </c>
      <c r="M9" s="74" t="e">
        <f>'C завтраками| Bed and breakfast'!#REF!-1250</f>
        <v>#REF!</v>
      </c>
      <c r="N9" s="74" t="e">
        <f>'C завтраками| Bed and breakfast'!#REF!-1250</f>
        <v>#REF!</v>
      </c>
      <c r="O9" s="74" t="e">
        <f>'C завтраками| Bed and breakfast'!#REF!-1250</f>
        <v>#REF!</v>
      </c>
      <c r="P9" s="74" t="e">
        <f>'C завтраками| Bed and breakfast'!#REF!-1250</f>
        <v>#REF!</v>
      </c>
      <c r="Q9" s="74" t="e">
        <f>'C завтраками| Bed and breakfast'!#REF!-1250</f>
        <v>#REF!</v>
      </c>
      <c r="R9" s="74" t="e">
        <f>'C завтраками| Bed and breakfast'!#REF!-1250</f>
        <v>#REF!</v>
      </c>
      <c r="S9" s="74" t="e">
        <f>'C завтраками| Bed and breakfast'!#REF!-1250</f>
        <v>#REF!</v>
      </c>
      <c r="T9" s="74" t="e">
        <f>'C завтраками| Bed and breakfast'!#REF!-1250</f>
        <v>#REF!</v>
      </c>
      <c r="U9" s="74" t="e">
        <f>'C завтраками| Bed and breakfast'!#REF!-1250</f>
        <v>#REF!</v>
      </c>
      <c r="V9" s="74" t="e">
        <f>'C завтраками| Bed and breakfast'!#REF!-1250</f>
        <v>#REF!</v>
      </c>
      <c r="W9" s="74" t="e">
        <f>'C завтраками| Bed and breakfast'!#REF!-1250</f>
        <v>#REF!</v>
      </c>
      <c r="X9" s="74" t="e">
        <f>'C завтраками| Bed and breakfast'!#REF!-1250</f>
        <v>#REF!</v>
      </c>
      <c r="Y9" s="74" t="e">
        <f>'C завтраками| Bed and breakfast'!#REF!-1250</f>
        <v>#REF!</v>
      </c>
      <c r="Z9" s="74" t="e">
        <f>'C завтраками| Bed and breakfast'!#REF!-1250</f>
        <v>#REF!</v>
      </c>
      <c r="AA9" s="74" t="e">
        <f>'C завтраками| Bed and breakfast'!#REF!-1250</f>
        <v>#REF!</v>
      </c>
      <c r="AB9" s="74" t="e">
        <f>'C завтраками| Bed and breakfast'!#REF!-1250</f>
        <v>#REF!</v>
      </c>
      <c r="AC9" s="74" t="e">
        <f>'C завтраками| Bed and breakfast'!#REF!-1250</f>
        <v>#REF!</v>
      </c>
      <c r="AD9" s="74" t="e">
        <f>'C завтраками| Bed and breakfast'!#REF!-1250</f>
        <v>#REF!</v>
      </c>
      <c r="AE9" s="74" t="e">
        <f>'C завтраками| Bed and breakfast'!#REF!-1250</f>
        <v>#REF!</v>
      </c>
      <c r="AF9" s="74" t="e">
        <f>'C завтраками| Bed and breakfast'!#REF!-1250</f>
        <v>#REF!</v>
      </c>
      <c r="AG9" s="74" t="e">
        <f>'C завтраками| Bed and breakfast'!#REF!-1250</f>
        <v>#REF!</v>
      </c>
      <c r="AH9" s="74" t="e">
        <f>'C завтраками| Bed and breakfast'!#REF!-1250</f>
        <v>#REF!</v>
      </c>
      <c r="AI9" s="74" t="e">
        <f>'C завтраками| Bed and breakfast'!#REF!-1250</f>
        <v>#REF!</v>
      </c>
      <c r="AJ9" s="74" t="e">
        <f>'C завтраками| Bed and breakfast'!#REF!-1250</f>
        <v>#REF!</v>
      </c>
      <c r="AK9" s="74" t="e">
        <f>'C завтраками| Bed and breakfast'!#REF!-1250</f>
        <v>#REF!</v>
      </c>
      <c r="AL9" s="74" t="e">
        <f>'C завтраками| Bed and breakfast'!#REF!-1250</f>
        <v>#REF!</v>
      </c>
      <c r="AM9" s="74" t="e">
        <f>'C завтраками| Bed and breakfast'!#REF!-1250</f>
        <v>#REF!</v>
      </c>
      <c r="AN9" s="74" t="e">
        <f>'C завтраками| Bed and breakfast'!#REF!-1250</f>
        <v>#REF!</v>
      </c>
      <c r="AO9" s="74" t="e">
        <f>'C завтраками| Bed and breakfast'!#REF!-1250</f>
        <v>#REF!</v>
      </c>
      <c r="AP9" s="74" t="e">
        <f>'C завтраками| Bed and breakfast'!#REF!-1250</f>
        <v>#REF!</v>
      </c>
      <c r="AQ9" s="74" t="e">
        <f>'C завтраками| Bed and breakfast'!#REF!-1250</f>
        <v>#REF!</v>
      </c>
      <c r="AR9" s="74" t="e">
        <f>'C завтраками| Bed and breakfast'!#REF!-1250</f>
        <v>#REF!</v>
      </c>
      <c r="AS9" s="74" t="e">
        <f>'C завтраками| Bed and breakfast'!#REF!-1250</f>
        <v>#REF!</v>
      </c>
      <c r="AT9" s="74" t="e">
        <f>'C завтраками| Bed and breakfast'!#REF!-1250</f>
        <v>#REF!</v>
      </c>
      <c r="AU9" s="74" t="e">
        <f>'C завтраками| Bed and breakfast'!#REF!-1250</f>
        <v>#REF!</v>
      </c>
      <c r="AV9" s="74" t="e">
        <f>'C завтраками| Bed and breakfast'!#REF!-1250</f>
        <v>#REF!</v>
      </c>
      <c r="AW9" s="74" t="e">
        <f>'C завтраками| Bed and breakfast'!#REF!-1250</f>
        <v>#REF!</v>
      </c>
      <c r="AX9" s="74" t="e">
        <f>'C завтраками| Bed and breakfast'!#REF!-1250</f>
        <v>#REF!</v>
      </c>
      <c r="AY9" s="74" t="e">
        <f>'C завтраками| Bed and breakfast'!#REF!-1250</f>
        <v>#REF!</v>
      </c>
      <c r="AZ9" s="74" t="e">
        <f>'C завтраками| Bed and breakfast'!#REF!-1250</f>
        <v>#REF!</v>
      </c>
    </row>
    <row r="10" spans="1:52" s="76" customFormat="1" x14ac:dyDescent="0.2">
      <c r="A10" s="73" t="s">
        <v>134</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s="76" customFormat="1" x14ac:dyDescent="0.2">
      <c r="A11" s="74" t="s">
        <v>142</v>
      </c>
      <c r="B11" s="74" t="e">
        <f>'C завтраками| Bed and breakfast'!#REF!-1250</f>
        <v>#REF!</v>
      </c>
      <c r="C11" s="74" t="e">
        <f>'C завтраками| Bed and breakfast'!#REF!-1250</f>
        <v>#REF!</v>
      </c>
      <c r="D11" s="74" t="e">
        <f>'C завтраками| Bed and breakfast'!#REF!-1250</f>
        <v>#REF!</v>
      </c>
      <c r="E11" s="74" t="e">
        <f>'C завтраками| Bed and breakfast'!#REF!-1250</f>
        <v>#REF!</v>
      </c>
      <c r="F11" s="74" t="e">
        <f>'C завтраками| Bed and breakfast'!#REF!-1250</f>
        <v>#REF!</v>
      </c>
      <c r="G11" s="74" t="e">
        <f>'C завтраками| Bed and breakfast'!#REF!-1250</f>
        <v>#REF!</v>
      </c>
      <c r="H11" s="74" t="e">
        <f>'C завтраками| Bed and breakfast'!#REF!-1250</f>
        <v>#REF!</v>
      </c>
      <c r="I11" s="74" t="e">
        <f>'C завтраками| Bed and breakfast'!#REF!-1250</f>
        <v>#REF!</v>
      </c>
      <c r="J11" s="74" t="e">
        <f>'C завтраками| Bed and breakfast'!#REF!-1250</f>
        <v>#REF!</v>
      </c>
      <c r="K11" s="74" t="e">
        <f>'C завтраками| Bed and breakfast'!#REF!-1250</f>
        <v>#REF!</v>
      </c>
      <c r="L11" s="74" t="e">
        <f>'C завтраками| Bed and breakfast'!#REF!-1250</f>
        <v>#REF!</v>
      </c>
      <c r="M11" s="74" t="e">
        <f>'C завтраками| Bed and breakfast'!#REF!-1250</f>
        <v>#REF!</v>
      </c>
      <c r="N11" s="74" t="e">
        <f>'C завтраками| Bed and breakfast'!#REF!-1250</f>
        <v>#REF!</v>
      </c>
      <c r="O11" s="74" t="e">
        <f>'C завтраками| Bed and breakfast'!#REF!-1250</f>
        <v>#REF!</v>
      </c>
      <c r="P11" s="74" t="e">
        <f>'C завтраками| Bed and breakfast'!#REF!-1250</f>
        <v>#REF!</v>
      </c>
      <c r="Q11" s="74" t="e">
        <f>'C завтраками| Bed and breakfast'!#REF!-1250</f>
        <v>#REF!</v>
      </c>
      <c r="R11" s="74" t="e">
        <f>'C завтраками| Bed and breakfast'!#REF!-1250</f>
        <v>#REF!</v>
      </c>
      <c r="S11" s="74" t="e">
        <f>'C завтраками| Bed and breakfast'!#REF!-1250</f>
        <v>#REF!</v>
      </c>
      <c r="T11" s="74" t="e">
        <f>'C завтраками| Bed and breakfast'!#REF!-1250</f>
        <v>#REF!</v>
      </c>
      <c r="U11" s="74" t="e">
        <f>'C завтраками| Bed and breakfast'!#REF!-1250</f>
        <v>#REF!</v>
      </c>
      <c r="V11" s="74" t="e">
        <f>'C завтраками| Bed and breakfast'!#REF!-1250</f>
        <v>#REF!</v>
      </c>
      <c r="W11" s="74" t="e">
        <f>'C завтраками| Bed and breakfast'!#REF!-1250</f>
        <v>#REF!</v>
      </c>
      <c r="X11" s="74" t="e">
        <f>'C завтраками| Bed and breakfast'!#REF!-1250</f>
        <v>#REF!</v>
      </c>
      <c r="Y11" s="74" t="e">
        <f>'C завтраками| Bed and breakfast'!#REF!-1250</f>
        <v>#REF!</v>
      </c>
      <c r="Z11" s="74" t="e">
        <f>'C завтраками| Bed and breakfast'!#REF!-1250</f>
        <v>#REF!</v>
      </c>
      <c r="AA11" s="74" t="e">
        <f>'C завтраками| Bed and breakfast'!#REF!-1250</f>
        <v>#REF!</v>
      </c>
      <c r="AB11" s="74" t="e">
        <f>'C завтраками| Bed and breakfast'!#REF!-1250</f>
        <v>#REF!</v>
      </c>
      <c r="AC11" s="74" t="e">
        <f>'C завтраками| Bed and breakfast'!#REF!-1250</f>
        <v>#REF!</v>
      </c>
      <c r="AD11" s="74" t="e">
        <f>'C завтраками| Bed and breakfast'!#REF!-1250</f>
        <v>#REF!</v>
      </c>
      <c r="AE11" s="74" t="e">
        <f>'C завтраками| Bed and breakfast'!#REF!-1250</f>
        <v>#REF!</v>
      </c>
      <c r="AF11" s="74" t="e">
        <f>'C завтраками| Bed and breakfast'!#REF!-1250</f>
        <v>#REF!</v>
      </c>
      <c r="AG11" s="74" t="e">
        <f>'C завтраками| Bed and breakfast'!#REF!-1250</f>
        <v>#REF!</v>
      </c>
      <c r="AH11" s="74" t="e">
        <f>'C завтраками| Bed and breakfast'!#REF!-1250</f>
        <v>#REF!</v>
      </c>
      <c r="AI11" s="74" t="e">
        <f>'C завтраками| Bed and breakfast'!#REF!-1250</f>
        <v>#REF!</v>
      </c>
      <c r="AJ11" s="74" t="e">
        <f>'C завтраками| Bed and breakfast'!#REF!-1250</f>
        <v>#REF!</v>
      </c>
      <c r="AK11" s="74" t="e">
        <f>'C завтраками| Bed and breakfast'!#REF!-1250</f>
        <v>#REF!</v>
      </c>
      <c r="AL11" s="74" t="e">
        <f>'C завтраками| Bed and breakfast'!#REF!-1250</f>
        <v>#REF!</v>
      </c>
      <c r="AM11" s="74" t="e">
        <f>'C завтраками| Bed and breakfast'!#REF!-1250</f>
        <v>#REF!</v>
      </c>
      <c r="AN11" s="74" t="e">
        <f>'C завтраками| Bed and breakfast'!#REF!-1250</f>
        <v>#REF!</v>
      </c>
      <c r="AO11" s="74" t="e">
        <f>'C завтраками| Bed and breakfast'!#REF!-1250</f>
        <v>#REF!</v>
      </c>
      <c r="AP11" s="74" t="e">
        <f>'C завтраками| Bed and breakfast'!#REF!-1250</f>
        <v>#REF!</v>
      </c>
      <c r="AQ11" s="74" t="e">
        <f>'C завтраками| Bed and breakfast'!#REF!-1250</f>
        <v>#REF!</v>
      </c>
      <c r="AR11" s="74" t="e">
        <f>'C завтраками| Bed and breakfast'!#REF!-1250</f>
        <v>#REF!</v>
      </c>
      <c r="AS11" s="74" t="e">
        <f>'C завтраками| Bed and breakfast'!#REF!-1250</f>
        <v>#REF!</v>
      </c>
      <c r="AT11" s="74" t="e">
        <f>'C завтраками| Bed and breakfast'!#REF!-1250</f>
        <v>#REF!</v>
      </c>
      <c r="AU11" s="74" t="e">
        <f>'C завтраками| Bed and breakfast'!#REF!-1250</f>
        <v>#REF!</v>
      </c>
      <c r="AV11" s="74" t="e">
        <f>'C завтраками| Bed and breakfast'!#REF!-1250</f>
        <v>#REF!</v>
      </c>
      <c r="AW11" s="74" t="e">
        <f>'C завтраками| Bed and breakfast'!#REF!-1250</f>
        <v>#REF!</v>
      </c>
      <c r="AX11" s="74" t="e">
        <f>'C завтраками| Bed and breakfast'!#REF!-1250</f>
        <v>#REF!</v>
      </c>
      <c r="AY11" s="74" t="e">
        <f>'C завтраками| Bed and breakfast'!#REF!-1250</f>
        <v>#REF!</v>
      </c>
      <c r="AZ11" s="74" t="e">
        <f>'C завтраками| Bed and breakfast'!#REF!-1250</f>
        <v>#REF!</v>
      </c>
    </row>
    <row r="12" spans="1:52" s="76" customFormat="1" x14ac:dyDescent="0.2">
      <c r="A12" s="73" t="s">
        <v>136</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s="76" customFormat="1" ht="10.35" customHeight="1" x14ac:dyDescent="0.2">
      <c r="A13" s="74" t="s">
        <v>142</v>
      </c>
      <c r="B13" s="74" t="e">
        <f>'C завтраками| Bed and breakfast'!#REF!-1250</f>
        <v>#REF!</v>
      </c>
      <c r="C13" s="74" t="e">
        <f>'C завтраками| Bed and breakfast'!#REF!-1250</f>
        <v>#REF!</v>
      </c>
      <c r="D13" s="74" t="e">
        <f>'C завтраками| Bed and breakfast'!#REF!-1250</f>
        <v>#REF!</v>
      </c>
      <c r="E13" s="74" t="e">
        <f>'C завтраками| Bed and breakfast'!#REF!-1250</f>
        <v>#REF!</v>
      </c>
      <c r="F13" s="74" t="e">
        <f>'C завтраками| Bed and breakfast'!#REF!-1250</f>
        <v>#REF!</v>
      </c>
      <c r="G13" s="74" t="e">
        <f>'C завтраками| Bed and breakfast'!#REF!-1250</f>
        <v>#REF!</v>
      </c>
      <c r="H13" s="74" t="e">
        <f>'C завтраками| Bed and breakfast'!#REF!-1250</f>
        <v>#REF!</v>
      </c>
      <c r="I13" s="74" t="e">
        <f>'C завтраками| Bed and breakfast'!#REF!-1250</f>
        <v>#REF!</v>
      </c>
      <c r="J13" s="74" t="e">
        <f>'C завтраками| Bed and breakfast'!#REF!-1250</f>
        <v>#REF!</v>
      </c>
      <c r="K13" s="74" t="e">
        <f>'C завтраками| Bed and breakfast'!#REF!-1250</f>
        <v>#REF!</v>
      </c>
      <c r="L13" s="74" t="e">
        <f>'C завтраками| Bed and breakfast'!#REF!-1250</f>
        <v>#REF!</v>
      </c>
      <c r="M13" s="74" t="e">
        <f>'C завтраками| Bed and breakfast'!#REF!-1250</f>
        <v>#REF!</v>
      </c>
      <c r="N13" s="74" t="e">
        <f>'C завтраками| Bed and breakfast'!#REF!-1250</f>
        <v>#REF!</v>
      </c>
      <c r="O13" s="74" t="e">
        <f>'C завтраками| Bed and breakfast'!#REF!-1250</f>
        <v>#REF!</v>
      </c>
      <c r="P13" s="74" t="e">
        <f>'C завтраками| Bed and breakfast'!#REF!-1250</f>
        <v>#REF!</v>
      </c>
      <c r="Q13" s="74" t="e">
        <f>'C завтраками| Bed and breakfast'!#REF!-1250</f>
        <v>#REF!</v>
      </c>
      <c r="R13" s="74" t="e">
        <f>'C завтраками| Bed and breakfast'!#REF!-1250</f>
        <v>#REF!</v>
      </c>
      <c r="S13" s="74" t="e">
        <f>'C завтраками| Bed and breakfast'!#REF!-1250</f>
        <v>#REF!</v>
      </c>
      <c r="T13" s="74" t="e">
        <f>'C завтраками| Bed and breakfast'!#REF!-1250</f>
        <v>#REF!</v>
      </c>
      <c r="U13" s="74" t="e">
        <f>'C завтраками| Bed and breakfast'!#REF!-1250</f>
        <v>#REF!</v>
      </c>
      <c r="V13" s="74" t="e">
        <f>'C завтраками| Bed and breakfast'!#REF!-1250</f>
        <v>#REF!</v>
      </c>
      <c r="W13" s="74" t="e">
        <f>'C завтраками| Bed and breakfast'!#REF!-1250</f>
        <v>#REF!</v>
      </c>
      <c r="X13" s="74" t="e">
        <f>'C завтраками| Bed and breakfast'!#REF!-1250</f>
        <v>#REF!</v>
      </c>
      <c r="Y13" s="74" t="e">
        <f>'C завтраками| Bed and breakfast'!#REF!-1250</f>
        <v>#REF!</v>
      </c>
      <c r="Z13" s="74" t="e">
        <f>'C завтраками| Bed and breakfast'!#REF!-1250</f>
        <v>#REF!</v>
      </c>
      <c r="AA13" s="74" t="e">
        <f>'C завтраками| Bed and breakfast'!#REF!-1250</f>
        <v>#REF!</v>
      </c>
      <c r="AB13" s="74" t="e">
        <f>'C завтраками| Bed and breakfast'!#REF!-1250</f>
        <v>#REF!</v>
      </c>
      <c r="AC13" s="74" t="e">
        <f>'C завтраками| Bed and breakfast'!#REF!-1250</f>
        <v>#REF!</v>
      </c>
      <c r="AD13" s="74" t="e">
        <f>'C завтраками| Bed and breakfast'!#REF!-1250</f>
        <v>#REF!</v>
      </c>
      <c r="AE13" s="74" t="e">
        <f>'C завтраками| Bed and breakfast'!#REF!-1250</f>
        <v>#REF!</v>
      </c>
      <c r="AF13" s="74" t="e">
        <f>'C завтраками| Bed and breakfast'!#REF!-1250</f>
        <v>#REF!</v>
      </c>
      <c r="AG13" s="74" t="e">
        <f>'C завтраками| Bed and breakfast'!#REF!-1250</f>
        <v>#REF!</v>
      </c>
      <c r="AH13" s="74" t="e">
        <f>'C завтраками| Bed and breakfast'!#REF!-1250</f>
        <v>#REF!</v>
      </c>
      <c r="AI13" s="74" t="e">
        <f>'C завтраками| Bed and breakfast'!#REF!-1250</f>
        <v>#REF!</v>
      </c>
      <c r="AJ13" s="74" t="e">
        <f>'C завтраками| Bed and breakfast'!#REF!-1250</f>
        <v>#REF!</v>
      </c>
      <c r="AK13" s="74" t="e">
        <f>'C завтраками| Bed and breakfast'!#REF!-1250</f>
        <v>#REF!</v>
      </c>
      <c r="AL13" s="74" t="e">
        <f>'C завтраками| Bed and breakfast'!#REF!-1250</f>
        <v>#REF!</v>
      </c>
      <c r="AM13" s="74" t="e">
        <f>'C завтраками| Bed and breakfast'!#REF!-1250</f>
        <v>#REF!</v>
      </c>
      <c r="AN13" s="74" t="e">
        <f>'C завтраками| Bed and breakfast'!#REF!-1250</f>
        <v>#REF!</v>
      </c>
      <c r="AO13" s="74" t="e">
        <f>'C завтраками| Bed and breakfast'!#REF!-1250</f>
        <v>#REF!</v>
      </c>
      <c r="AP13" s="74" t="e">
        <f>'C завтраками| Bed and breakfast'!#REF!-1250</f>
        <v>#REF!</v>
      </c>
      <c r="AQ13" s="74" t="e">
        <f>'C завтраками| Bed and breakfast'!#REF!-1250</f>
        <v>#REF!</v>
      </c>
      <c r="AR13" s="74" t="e">
        <f>'C завтраками| Bed and breakfast'!#REF!-1250</f>
        <v>#REF!</v>
      </c>
      <c r="AS13" s="74" t="e">
        <f>'C завтраками| Bed and breakfast'!#REF!-1250</f>
        <v>#REF!</v>
      </c>
      <c r="AT13" s="74" t="e">
        <f>'C завтраками| Bed and breakfast'!#REF!-1250</f>
        <v>#REF!</v>
      </c>
      <c r="AU13" s="74" t="e">
        <f>'C завтраками| Bed and breakfast'!#REF!-1250</f>
        <v>#REF!</v>
      </c>
      <c r="AV13" s="74" t="e">
        <f>'C завтраками| Bed and breakfast'!#REF!-1250</f>
        <v>#REF!</v>
      </c>
      <c r="AW13" s="74" t="e">
        <f>'C завтраками| Bed and breakfast'!#REF!-1250</f>
        <v>#REF!</v>
      </c>
      <c r="AX13" s="74" t="e">
        <f>'C завтраками| Bed and breakfast'!#REF!-1250</f>
        <v>#REF!</v>
      </c>
      <c r="AY13" s="74" t="e">
        <f>'C завтраками| Bed and breakfast'!#REF!-1250</f>
        <v>#REF!</v>
      </c>
      <c r="AZ13" s="74" t="e">
        <f>'C завтраками| Bed and breakfast'!#REF!-1250</f>
        <v>#REF!</v>
      </c>
    </row>
    <row r="14" spans="1:52" s="76" customFormat="1" ht="10.35" customHeight="1" x14ac:dyDescent="0.2">
      <c r="A14" s="82"/>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row>
    <row r="15" spans="1:52" s="76" customFormat="1" ht="10.35" customHeight="1" x14ac:dyDescent="0.2">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2" s="76" customFormat="1" ht="19.5" customHeight="1" x14ac:dyDescent="0.2">
      <c r="A16" s="146" t="s">
        <v>159</v>
      </c>
      <c r="B16" s="183" t="e">
        <f t="shared" ref="B16:AZ17" si="0">B4</f>
        <v>#REF!</v>
      </c>
      <c r="C16" s="183" t="e">
        <f t="shared" si="0"/>
        <v>#REF!</v>
      </c>
      <c r="D16" s="183" t="e">
        <f t="shared" si="0"/>
        <v>#REF!</v>
      </c>
      <c r="E16" s="183" t="e">
        <f t="shared" si="0"/>
        <v>#REF!</v>
      </c>
      <c r="F16" s="183" t="e">
        <f t="shared" si="0"/>
        <v>#REF!</v>
      </c>
      <c r="G16" s="183" t="e">
        <f t="shared" si="0"/>
        <v>#REF!</v>
      </c>
      <c r="H16" s="183" t="e">
        <f t="shared" si="0"/>
        <v>#REF!</v>
      </c>
      <c r="I16" s="183" t="e">
        <f t="shared" si="0"/>
        <v>#REF!</v>
      </c>
      <c r="J16" s="183" t="e">
        <f t="shared" si="0"/>
        <v>#REF!</v>
      </c>
      <c r="K16" s="183" t="e">
        <f t="shared" si="0"/>
        <v>#REF!</v>
      </c>
      <c r="L16" s="183" t="e">
        <f t="shared" si="0"/>
        <v>#REF!</v>
      </c>
      <c r="M16" s="183" t="e">
        <f t="shared" si="0"/>
        <v>#REF!</v>
      </c>
      <c r="N16" s="183" t="e">
        <f t="shared" si="0"/>
        <v>#REF!</v>
      </c>
      <c r="O16" s="183" t="e">
        <f t="shared" si="0"/>
        <v>#REF!</v>
      </c>
      <c r="P16" s="183" t="e">
        <f t="shared" si="0"/>
        <v>#REF!</v>
      </c>
      <c r="Q16" s="183" t="e">
        <f t="shared" si="0"/>
        <v>#REF!</v>
      </c>
      <c r="R16" s="183" t="e">
        <f t="shared" si="0"/>
        <v>#REF!</v>
      </c>
      <c r="S16" s="183" t="e">
        <f t="shared" si="0"/>
        <v>#REF!</v>
      </c>
      <c r="T16" s="183" t="e">
        <f t="shared" si="0"/>
        <v>#REF!</v>
      </c>
      <c r="U16" s="183" t="e">
        <f t="shared" si="0"/>
        <v>#REF!</v>
      </c>
      <c r="V16" s="183" t="e">
        <f t="shared" si="0"/>
        <v>#REF!</v>
      </c>
      <c r="W16" s="183" t="e">
        <f t="shared" si="0"/>
        <v>#REF!</v>
      </c>
      <c r="X16" s="183" t="e">
        <f t="shared" si="0"/>
        <v>#REF!</v>
      </c>
      <c r="Y16" s="183" t="e">
        <f t="shared" si="0"/>
        <v>#REF!</v>
      </c>
      <c r="Z16" s="183" t="e">
        <f t="shared" si="0"/>
        <v>#REF!</v>
      </c>
      <c r="AA16" s="183" t="e">
        <f t="shared" si="0"/>
        <v>#REF!</v>
      </c>
      <c r="AB16" s="183" t="e">
        <f t="shared" si="0"/>
        <v>#REF!</v>
      </c>
      <c r="AC16" s="183" t="e">
        <f t="shared" si="0"/>
        <v>#REF!</v>
      </c>
      <c r="AD16" s="183" t="e">
        <f t="shared" si="0"/>
        <v>#REF!</v>
      </c>
      <c r="AE16" s="183" t="e">
        <f t="shared" si="0"/>
        <v>#REF!</v>
      </c>
      <c r="AF16" s="183" t="e">
        <f t="shared" si="0"/>
        <v>#REF!</v>
      </c>
      <c r="AG16" s="183" t="e">
        <f t="shared" si="0"/>
        <v>#REF!</v>
      </c>
      <c r="AH16" s="183" t="e">
        <f t="shared" si="0"/>
        <v>#REF!</v>
      </c>
      <c r="AI16" s="183" t="e">
        <f t="shared" si="0"/>
        <v>#REF!</v>
      </c>
      <c r="AJ16" s="183" t="e">
        <f t="shared" si="0"/>
        <v>#REF!</v>
      </c>
      <c r="AK16" s="183" t="e">
        <f t="shared" si="0"/>
        <v>#REF!</v>
      </c>
      <c r="AL16" s="183" t="e">
        <f t="shared" si="0"/>
        <v>#REF!</v>
      </c>
      <c r="AM16" s="183" t="e">
        <f t="shared" si="0"/>
        <v>#REF!</v>
      </c>
      <c r="AN16" s="183" t="e">
        <f t="shared" si="0"/>
        <v>#REF!</v>
      </c>
      <c r="AO16" s="183" t="e">
        <f t="shared" si="0"/>
        <v>#REF!</v>
      </c>
      <c r="AP16" s="183" t="e">
        <f t="shared" si="0"/>
        <v>#REF!</v>
      </c>
      <c r="AQ16" s="183" t="e">
        <f t="shared" si="0"/>
        <v>#REF!</v>
      </c>
      <c r="AR16" s="183" t="e">
        <f t="shared" si="0"/>
        <v>#REF!</v>
      </c>
      <c r="AS16" s="183" t="e">
        <f t="shared" si="0"/>
        <v>#REF!</v>
      </c>
      <c r="AT16" s="183" t="e">
        <f t="shared" si="0"/>
        <v>#REF!</v>
      </c>
      <c r="AU16" s="183" t="e">
        <f t="shared" si="0"/>
        <v>#REF!</v>
      </c>
      <c r="AV16" s="183" t="e">
        <f t="shared" si="0"/>
        <v>#REF!</v>
      </c>
      <c r="AW16" s="183" t="e">
        <f t="shared" si="0"/>
        <v>#REF!</v>
      </c>
      <c r="AX16" s="183" t="e">
        <f t="shared" si="0"/>
        <v>#REF!</v>
      </c>
      <c r="AY16" s="183" t="e">
        <f t="shared" si="0"/>
        <v>#REF!</v>
      </c>
      <c r="AZ16" s="183" t="e">
        <f t="shared" si="0"/>
        <v>#REF!</v>
      </c>
    </row>
    <row r="17" spans="1:52" s="76" customFormat="1" ht="27.75" customHeight="1" x14ac:dyDescent="0.2">
      <c r="A17" s="67"/>
      <c r="B17" s="183" t="e">
        <f t="shared" si="0"/>
        <v>#REF!</v>
      </c>
      <c r="C17" s="185" t="e">
        <f t="shared" si="0"/>
        <v>#REF!</v>
      </c>
      <c r="D17" s="185" t="e">
        <f t="shared" si="0"/>
        <v>#REF!</v>
      </c>
      <c r="E17" s="185" t="e">
        <f t="shared" si="0"/>
        <v>#REF!</v>
      </c>
      <c r="F17" s="185" t="e">
        <f t="shared" si="0"/>
        <v>#REF!</v>
      </c>
      <c r="G17" s="185" t="e">
        <f t="shared" si="0"/>
        <v>#REF!</v>
      </c>
      <c r="H17" s="185" t="e">
        <f t="shared" si="0"/>
        <v>#REF!</v>
      </c>
      <c r="I17" s="185" t="e">
        <f t="shared" si="0"/>
        <v>#REF!</v>
      </c>
      <c r="J17" s="185" t="e">
        <f t="shared" si="0"/>
        <v>#REF!</v>
      </c>
      <c r="K17" s="185" t="e">
        <f t="shared" si="0"/>
        <v>#REF!</v>
      </c>
      <c r="L17" s="185" t="e">
        <f t="shared" si="0"/>
        <v>#REF!</v>
      </c>
      <c r="M17" s="185" t="e">
        <f t="shared" si="0"/>
        <v>#REF!</v>
      </c>
      <c r="N17" s="185" t="e">
        <f t="shared" si="0"/>
        <v>#REF!</v>
      </c>
      <c r="O17" s="185" t="e">
        <f t="shared" si="0"/>
        <v>#REF!</v>
      </c>
      <c r="P17" s="185" t="e">
        <f t="shared" si="0"/>
        <v>#REF!</v>
      </c>
      <c r="Q17" s="185" t="e">
        <f t="shared" si="0"/>
        <v>#REF!</v>
      </c>
      <c r="R17" s="185" t="e">
        <f t="shared" si="0"/>
        <v>#REF!</v>
      </c>
      <c r="S17" s="185" t="e">
        <f t="shared" si="0"/>
        <v>#REF!</v>
      </c>
      <c r="T17" s="185" t="e">
        <f t="shared" si="0"/>
        <v>#REF!</v>
      </c>
      <c r="U17" s="185" t="e">
        <f t="shared" si="0"/>
        <v>#REF!</v>
      </c>
      <c r="V17" s="185" t="e">
        <f t="shared" si="0"/>
        <v>#REF!</v>
      </c>
      <c r="W17" s="185" t="e">
        <f t="shared" si="0"/>
        <v>#REF!</v>
      </c>
      <c r="X17" s="185" t="e">
        <f t="shared" si="0"/>
        <v>#REF!</v>
      </c>
      <c r="Y17" s="185" t="e">
        <f t="shared" si="0"/>
        <v>#REF!</v>
      </c>
      <c r="Z17" s="185" t="e">
        <f t="shared" si="0"/>
        <v>#REF!</v>
      </c>
      <c r="AA17" s="185" t="e">
        <f t="shared" si="0"/>
        <v>#REF!</v>
      </c>
      <c r="AB17" s="185" t="e">
        <f t="shared" si="0"/>
        <v>#REF!</v>
      </c>
      <c r="AC17" s="185" t="e">
        <f t="shared" si="0"/>
        <v>#REF!</v>
      </c>
      <c r="AD17" s="185" t="e">
        <f t="shared" si="0"/>
        <v>#REF!</v>
      </c>
      <c r="AE17" s="185" t="e">
        <f t="shared" si="0"/>
        <v>#REF!</v>
      </c>
      <c r="AF17" s="185" t="e">
        <f t="shared" si="0"/>
        <v>#REF!</v>
      </c>
      <c r="AG17" s="185" t="e">
        <f t="shared" si="0"/>
        <v>#REF!</v>
      </c>
      <c r="AH17" s="185" t="e">
        <f t="shared" si="0"/>
        <v>#REF!</v>
      </c>
      <c r="AI17" s="185" t="e">
        <f t="shared" si="0"/>
        <v>#REF!</v>
      </c>
      <c r="AJ17" s="185" t="e">
        <f t="shared" si="0"/>
        <v>#REF!</v>
      </c>
      <c r="AK17" s="185" t="e">
        <f t="shared" si="0"/>
        <v>#REF!</v>
      </c>
      <c r="AL17" s="185" t="e">
        <f t="shared" si="0"/>
        <v>#REF!</v>
      </c>
      <c r="AM17" s="185" t="e">
        <f t="shared" si="0"/>
        <v>#REF!</v>
      </c>
      <c r="AN17" s="185" t="e">
        <f t="shared" si="0"/>
        <v>#REF!</v>
      </c>
      <c r="AO17" s="185" t="e">
        <f t="shared" si="0"/>
        <v>#REF!</v>
      </c>
      <c r="AP17" s="185" t="e">
        <f t="shared" si="0"/>
        <v>#REF!</v>
      </c>
      <c r="AQ17" s="185" t="e">
        <f t="shared" si="0"/>
        <v>#REF!</v>
      </c>
      <c r="AR17" s="185" t="e">
        <f t="shared" si="0"/>
        <v>#REF!</v>
      </c>
      <c r="AS17" s="185" t="e">
        <f t="shared" si="0"/>
        <v>#REF!</v>
      </c>
      <c r="AT17" s="185" t="e">
        <f t="shared" si="0"/>
        <v>#REF!</v>
      </c>
      <c r="AU17" s="185" t="e">
        <f t="shared" si="0"/>
        <v>#REF!</v>
      </c>
      <c r="AV17" s="185" t="e">
        <f t="shared" si="0"/>
        <v>#REF!</v>
      </c>
      <c r="AW17" s="185" t="e">
        <f t="shared" si="0"/>
        <v>#REF!</v>
      </c>
      <c r="AX17" s="185" t="e">
        <f t="shared" si="0"/>
        <v>#REF!</v>
      </c>
      <c r="AY17" s="185" t="e">
        <f t="shared" si="0"/>
        <v>#REF!</v>
      </c>
      <c r="AZ17" s="185" t="e">
        <f t="shared" si="0"/>
        <v>#REF!</v>
      </c>
    </row>
    <row r="18" spans="1:52" s="76" customFormat="1" x14ac:dyDescent="0.2">
      <c r="A18" s="73" t="s">
        <v>135</v>
      </c>
    </row>
    <row r="19" spans="1:52" s="76" customFormat="1" x14ac:dyDescent="0.2">
      <c r="A19" s="74" t="s">
        <v>142</v>
      </c>
      <c r="B19" s="74" t="e">
        <f>ROUNDUP(B7*0.85,)+25</f>
        <v>#REF!</v>
      </c>
      <c r="C19" s="74" t="e">
        <f t="shared" ref="C19:AZ19" si="1">ROUNDUP(C7*0.85,)+25</f>
        <v>#REF!</v>
      </c>
      <c r="D19" s="74" t="e">
        <f t="shared" si="1"/>
        <v>#REF!</v>
      </c>
      <c r="E19" s="74" t="e">
        <f t="shared" si="1"/>
        <v>#REF!</v>
      </c>
      <c r="F19" s="74" t="e">
        <f t="shared" si="1"/>
        <v>#REF!</v>
      </c>
      <c r="G19" s="74" t="e">
        <f t="shared" si="1"/>
        <v>#REF!</v>
      </c>
      <c r="H19" s="74" t="e">
        <f t="shared" si="1"/>
        <v>#REF!</v>
      </c>
      <c r="I19" s="74" t="e">
        <f t="shared" si="1"/>
        <v>#REF!</v>
      </c>
      <c r="J19" s="74" t="e">
        <f t="shared" si="1"/>
        <v>#REF!</v>
      </c>
      <c r="K19" s="74" t="e">
        <f t="shared" si="1"/>
        <v>#REF!</v>
      </c>
      <c r="L19" s="74" t="e">
        <f t="shared" si="1"/>
        <v>#REF!</v>
      </c>
      <c r="M19" s="74" t="e">
        <f t="shared" si="1"/>
        <v>#REF!</v>
      </c>
      <c r="N19" s="74" t="e">
        <f t="shared" si="1"/>
        <v>#REF!</v>
      </c>
      <c r="O19" s="74" t="e">
        <f t="shared" si="1"/>
        <v>#REF!</v>
      </c>
      <c r="P19" s="74" t="e">
        <f t="shared" si="1"/>
        <v>#REF!</v>
      </c>
      <c r="Q19" s="74" t="e">
        <f t="shared" si="1"/>
        <v>#REF!</v>
      </c>
      <c r="R19" s="74" t="e">
        <f t="shared" si="1"/>
        <v>#REF!</v>
      </c>
      <c r="S19" s="74" t="e">
        <f t="shared" si="1"/>
        <v>#REF!</v>
      </c>
      <c r="T19" s="74" t="e">
        <f t="shared" si="1"/>
        <v>#REF!</v>
      </c>
      <c r="U19" s="74" t="e">
        <f t="shared" si="1"/>
        <v>#REF!</v>
      </c>
      <c r="V19" s="74" t="e">
        <f t="shared" si="1"/>
        <v>#REF!</v>
      </c>
      <c r="W19" s="74" t="e">
        <f t="shared" si="1"/>
        <v>#REF!</v>
      </c>
      <c r="X19" s="74" t="e">
        <f t="shared" si="1"/>
        <v>#REF!</v>
      </c>
      <c r="Y19" s="74" t="e">
        <f t="shared" si="1"/>
        <v>#REF!</v>
      </c>
      <c r="Z19" s="74" t="e">
        <f t="shared" si="1"/>
        <v>#REF!</v>
      </c>
      <c r="AA19" s="74" t="e">
        <f t="shared" si="1"/>
        <v>#REF!</v>
      </c>
      <c r="AB19" s="74" t="e">
        <f t="shared" si="1"/>
        <v>#REF!</v>
      </c>
      <c r="AC19" s="74" t="e">
        <f t="shared" si="1"/>
        <v>#REF!</v>
      </c>
      <c r="AD19" s="74" t="e">
        <f t="shared" si="1"/>
        <v>#REF!</v>
      </c>
      <c r="AE19" s="74" t="e">
        <f t="shared" si="1"/>
        <v>#REF!</v>
      </c>
      <c r="AF19" s="74" t="e">
        <f t="shared" si="1"/>
        <v>#REF!</v>
      </c>
      <c r="AG19" s="74" t="e">
        <f t="shared" si="1"/>
        <v>#REF!</v>
      </c>
      <c r="AH19" s="74" t="e">
        <f t="shared" si="1"/>
        <v>#REF!</v>
      </c>
      <c r="AI19" s="74" t="e">
        <f t="shared" si="1"/>
        <v>#REF!</v>
      </c>
      <c r="AJ19" s="74" t="e">
        <f t="shared" si="1"/>
        <v>#REF!</v>
      </c>
      <c r="AK19" s="74" t="e">
        <f t="shared" si="1"/>
        <v>#REF!</v>
      </c>
      <c r="AL19" s="74" t="e">
        <f t="shared" si="1"/>
        <v>#REF!</v>
      </c>
      <c r="AM19" s="74" t="e">
        <f t="shared" si="1"/>
        <v>#REF!</v>
      </c>
      <c r="AN19" s="74" t="e">
        <f t="shared" si="1"/>
        <v>#REF!</v>
      </c>
      <c r="AO19" s="74" t="e">
        <f t="shared" si="1"/>
        <v>#REF!</v>
      </c>
      <c r="AP19" s="74" t="e">
        <f t="shared" si="1"/>
        <v>#REF!</v>
      </c>
      <c r="AQ19" s="74" t="e">
        <f t="shared" si="1"/>
        <v>#REF!</v>
      </c>
      <c r="AR19" s="74" t="e">
        <f t="shared" si="1"/>
        <v>#REF!</v>
      </c>
      <c r="AS19" s="74" t="e">
        <f t="shared" si="1"/>
        <v>#REF!</v>
      </c>
      <c r="AT19" s="74" t="e">
        <f t="shared" si="1"/>
        <v>#REF!</v>
      </c>
      <c r="AU19" s="74" t="e">
        <f t="shared" si="1"/>
        <v>#REF!</v>
      </c>
      <c r="AV19" s="74" t="e">
        <f t="shared" si="1"/>
        <v>#REF!</v>
      </c>
      <c r="AW19" s="74" t="e">
        <f t="shared" si="1"/>
        <v>#REF!</v>
      </c>
      <c r="AX19" s="74" t="e">
        <f t="shared" si="1"/>
        <v>#REF!</v>
      </c>
      <c r="AY19" s="74" t="e">
        <f t="shared" si="1"/>
        <v>#REF!</v>
      </c>
      <c r="AZ19" s="74" t="e">
        <f t="shared" si="1"/>
        <v>#REF!</v>
      </c>
    </row>
    <row r="20" spans="1:52" s="76" customFormat="1" x14ac:dyDescent="0.2">
      <c r="A20" s="95" t="s">
        <v>143</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1:52" s="76" customFormat="1" x14ac:dyDescent="0.2">
      <c r="A21" s="74" t="s">
        <v>142</v>
      </c>
      <c r="B21" s="74" t="e">
        <f t="shared" ref="B21:Q25" si="2">ROUNDUP(B9*0.85,)+25</f>
        <v>#REF!</v>
      </c>
      <c r="C21" s="74" t="e">
        <f t="shared" si="2"/>
        <v>#REF!</v>
      </c>
      <c r="D21" s="74" t="e">
        <f t="shared" si="2"/>
        <v>#REF!</v>
      </c>
      <c r="E21" s="74" t="e">
        <f t="shared" si="2"/>
        <v>#REF!</v>
      </c>
      <c r="F21" s="74" t="e">
        <f t="shared" si="2"/>
        <v>#REF!</v>
      </c>
      <c r="G21" s="74" t="e">
        <f t="shared" si="2"/>
        <v>#REF!</v>
      </c>
      <c r="H21" s="74" t="e">
        <f t="shared" si="2"/>
        <v>#REF!</v>
      </c>
      <c r="I21" s="74" t="e">
        <f t="shared" si="2"/>
        <v>#REF!</v>
      </c>
      <c r="J21" s="74" t="e">
        <f t="shared" si="2"/>
        <v>#REF!</v>
      </c>
      <c r="K21" s="74" t="e">
        <f t="shared" si="2"/>
        <v>#REF!</v>
      </c>
      <c r="L21" s="74" t="e">
        <f t="shared" si="2"/>
        <v>#REF!</v>
      </c>
      <c r="M21" s="74" t="e">
        <f t="shared" si="2"/>
        <v>#REF!</v>
      </c>
      <c r="N21" s="74" t="e">
        <f t="shared" si="2"/>
        <v>#REF!</v>
      </c>
      <c r="O21" s="74" t="e">
        <f t="shared" si="2"/>
        <v>#REF!</v>
      </c>
      <c r="P21" s="74" t="e">
        <f t="shared" si="2"/>
        <v>#REF!</v>
      </c>
      <c r="Q21" s="74" t="e">
        <f t="shared" si="2"/>
        <v>#REF!</v>
      </c>
      <c r="R21" s="74" t="e">
        <f t="shared" ref="C21:AZ25" si="3">ROUNDUP(R9*0.85,)+25</f>
        <v>#REF!</v>
      </c>
      <c r="S21" s="74" t="e">
        <f t="shared" si="3"/>
        <v>#REF!</v>
      </c>
      <c r="T21" s="74" t="e">
        <f t="shared" si="3"/>
        <v>#REF!</v>
      </c>
      <c r="U21" s="74" t="e">
        <f t="shared" si="3"/>
        <v>#REF!</v>
      </c>
      <c r="V21" s="74" t="e">
        <f t="shared" si="3"/>
        <v>#REF!</v>
      </c>
      <c r="W21" s="74" t="e">
        <f t="shared" si="3"/>
        <v>#REF!</v>
      </c>
      <c r="X21" s="74" t="e">
        <f t="shared" si="3"/>
        <v>#REF!</v>
      </c>
      <c r="Y21" s="74" t="e">
        <f t="shared" si="3"/>
        <v>#REF!</v>
      </c>
      <c r="Z21" s="74" t="e">
        <f t="shared" si="3"/>
        <v>#REF!</v>
      </c>
      <c r="AA21" s="74" t="e">
        <f t="shared" si="3"/>
        <v>#REF!</v>
      </c>
      <c r="AB21" s="74" t="e">
        <f t="shared" si="3"/>
        <v>#REF!</v>
      </c>
      <c r="AC21" s="74" t="e">
        <f t="shared" si="3"/>
        <v>#REF!</v>
      </c>
      <c r="AD21" s="74" t="e">
        <f t="shared" si="3"/>
        <v>#REF!</v>
      </c>
      <c r="AE21" s="74" t="e">
        <f t="shared" si="3"/>
        <v>#REF!</v>
      </c>
      <c r="AF21" s="74" t="e">
        <f t="shared" si="3"/>
        <v>#REF!</v>
      </c>
      <c r="AG21" s="74" t="e">
        <f t="shared" si="3"/>
        <v>#REF!</v>
      </c>
      <c r="AH21" s="74" t="e">
        <f t="shared" si="3"/>
        <v>#REF!</v>
      </c>
      <c r="AI21" s="74" t="e">
        <f t="shared" si="3"/>
        <v>#REF!</v>
      </c>
      <c r="AJ21" s="74" t="e">
        <f t="shared" si="3"/>
        <v>#REF!</v>
      </c>
      <c r="AK21" s="74" t="e">
        <f t="shared" si="3"/>
        <v>#REF!</v>
      </c>
      <c r="AL21" s="74" t="e">
        <f t="shared" si="3"/>
        <v>#REF!</v>
      </c>
      <c r="AM21" s="74" t="e">
        <f t="shared" si="3"/>
        <v>#REF!</v>
      </c>
      <c r="AN21" s="74" t="e">
        <f t="shared" si="3"/>
        <v>#REF!</v>
      </c>
      <c r="AO21" s="74" t="e">
        <f t="shared" si="3"/>
        <v>#REF!</v>
      </c>
      <c r="AP21" s="74" t="e">
        <f t="shared" si="3"/>
        <v>#REF!</v>
      </c>
      <c r="AQ21" s="74" t="e">
        <f t="shared" si="3"/>
        <v>#REF!</v>
      </c>
      <c r="AR21" s="74" t="e">
        <f t="shared" si="3"/>
        <v>#REF!</v>
      </c>
      <c r="AS21" s="74" t="e">
        <f t="shared" si="3"/>
        <v>#REF!</v>
      </c>
      <c r="AT21" s="74" t="e">
        <f t="shared" si="3"/>
        <v>#REF!</v>
      </c>
      <c r="AU21" s="74" t="e">
        <f t="shared" si="3"/>
        <v>#REF!</v>
      </c>
      <c r="AV21" s="74" t="e">
        <f t="shared" si="3"/>
        <v>#REF!</v>
      </c>
      <c r="AW21" s="74" t="e">
        <f t="shared" si="3"/>
        <v>#REF!</v>
      </c>
      <c r="AX21" s="74" t="e">
        <f t="shared" si="3"/>
        <v>#REF!</v>
      </c>
      <c r="AY21" s="74" t="e">
        <f t="shared" si="3"/>
        <v>#REF!</v>
      </c>
      <c r="AZ21" s="74" t="e">
        <f t="shared" si="3"/>
        <v>#REF!</v>
      </c>
    </row>
    <row r="22" spans="1:52" s="76" customFormat="1" x14ac:dyDescent="0.2">
      <c r="A22" s="73" t="s">
        <v>134</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1:52" s="76" customFormat="1" x14ac:dyDescent="0.2">
      <c r="A23" s="74" t="s">
        <v>142</v>
      </c>
      <c r="B23" s="74" t="e">
        <f t="shared" si="2"/>
        <v>#REF!</v>
      </c>
      <c r="C23" s="74" t="e">
        <f t="shared" si="3"/>
        <v>#REF!</v>
      </c>
      <c r="D23" s="74" t="e">
        <f t="shared" si="3"/>
        <v>#REF!</v>
      </c>
      <c r="E23" s="74" t="e">
        <f t="shared" si="3"/>
        <v>#REF!</v>
      </c>
      <c r="F23" s="74" t="e">
        <f t="shared" si="3"/>
        <v>#REF!</v>
      </c>
      <c r="G23" s="74" t="e">
        <f t="shared" si="3"/>
        <v>#REF!</v>
      </c>
      <c r="H23" s="74" t="e">
        <f t="shared" si="3"/>
        <v>#REF!</v>
      </c>
      <c r="I23" s="74" t="e">
        <f t="shared" si="3"/>
        <v>#REF!</v>
      </c>
      <c r="J23" s="74" t="e">
        <f t="shared" si="3"/>
        <v>#REF!</v>
      </c>
      <c r="K23" s="74" t="e">
        <f t="shared" si="3"/>
        <v>#REF!</v>
      </c>
      <c r="L23" s="74" t="e">
        <f t="shared" si="3"/>
        <v>#REF!</v>
      </c>
      <c r="M23" s="74" t="e">
        <f t="shared" si="3"/>
        <v>#REF!</v>
      </c>
      <c r="N23" s="74" t="e">
        <f t="shared" si="3"/>
        <v>#REF!</v>
      </c>
      <c r="O23" s="74" t="e">
        <f t="shared" si="3"/>
        <v>#REF!</v>
      </c>
      <c r="P23" s="74" t="e">
        <f t="shared" si="3"/>
        <v>#REF!</v>
      </c>
      <c r="Q23" s="74" t="e">
        <f t="shared" si="3"/>
        <v>#REF!</v>
      </c>
      <c r="R23" s="74" t="e">
        <f t="shared" si="3"/>
        <v>#REF!</v>
      </c>
      <c r="S23" s="74" t="e">
        <f t="shared" si="3"/>
        <v>#REF!</v>
      </c>
      <c r="T23" s="74" t="e">
        <f t="shared" si="3"/>
        <v>#REF!</v>
      </c>
      <c r="U23" s="74" t="e">
        <f t="shared" si="3"/>
        <v>#REF!</v>
      </c>
      <c r="V23" s="74" t="e">
        <f t="shared" si="3"/>
        <v>#REF!</v>
      </c>
      <c r="W23" s="74" t="e">
        <f t="shared" si="3"/>
        <v>#REF!</v>
      </c>
      <c r="X23" s="74" t="e">
        <f t="shared" si="3"/>
        <v>#REF!</v>
      </c>
      <c r="Y23" s="74" t="e">
        <f t="shared" si="3"/>
        <v>#REF!</v>
      </c>
      <c r="Z23" s="74" t="e">
        <f t="shared" si="3"/>
        <v>#REF!</v>
      </c>
      <c r="AA23" s="74" t="e">
        <f t="shared" si="3"/>
        <v>#REF!</v>
      </c>
      <c r="AB23" s="74" t="e">
        <f t="shared" si="3"/>
        <v>#REF!</v>
      </c>
      <c r="AC23" s="74" t="e">
        <f t="shared" si="3"/>
        <v>#REF!</v>
      </c>
      <c r="AD23" s="74" t="e">
        <f t="shared" si="3"/>
        <v>#REF!</v>
      </c>
      <c r="AE23" s="74" t="e">
        <f t="shared" si="3"/>
        <v>#REF!</v>
      </c>
      <c r="AF23" s="74" t="e">
        <f t="shared" si="3"/>
        <v>#REF!</v>
      </c>
      <c r="AG23" s="74" t="e">
        <f t="shared" si="3"/>
        <v>#REF!</v>
      </c>
      <c r="AH23" s="74" t="e">
        <f t="shared" si="3"/>
        <v>#REF!</v>
      </c>
      <c r="AI23" s="74" t="e">
        <f t="shared" si="3"/>
        <v>#REF!</v>
      </c>
      <c r="AJ23" s="74" t="e">
        <f t="shared" si="3"/>
        <v>#REF!</v>
      </c>
      <c r="AK23" s="74" t="e">
        <f t="shared" si="3"/>
        <v>#REF!</v>
      </c>
      <c r="AL23" s="74" t="e">
        <f t="shared" si="3"/>
        <v>#REF!</v>
      </c>
      <c r="AM23" s="74" t="e">
        <f t="shared" si="3"/>
        <v>#REF!</v>
      </c>
      <c r="AN23" s="74" t="e">
        <f t="shared" si="3"/>
        <v>#REF!</v>
      </c>
      <c r="AO23" s="74" t="e">
        <f t="shared" si="3"/>
        <v>#REF!</v>
      </c>
      <c r="AP23" s="74" t="e">
        <f t="shared" si="3"/>
        <v>#REF!</v>
      </c>
      <c r="AQ23" s="74" t="e">
        <f t="shared" si="3"/>
        <v>#REF!</v>
      </c>
      <c r="AR23" s="74" t="e">
        <f t="shared" si="3"/>
        <v>#REF!</v>
      </c>
      <c r="AS23" s="74" t="e">
        <f t="shared" si="3"/>
        <v>#REF!</v>
      </c>
      <c r="AT23" s="74" t="e">
        <f t="shared" si="3"/>
        <v>#REF!</v>
      </c>
      <c r="AU23" s="74" t="e">
        <f t="shared" si="3"/>
        <v>#REF!</v>
      </c>
      <c r="AV23" s="74" t="e">
        <f t="shared" si="3"/>
        <v>#REF!</v>
      </c>
      <c r="AW23" s="74" t="e">
        <f t="shared" si="3"/>
        <v>#REF!</v>
      </c>
      <c r="AX23" s="74" t="e">
        <f t="shared" si="3"/>
        <v>#REF!</v>
      </c>
      <c r="AY23" s="74" t="e">
        <f t="shared" si="3"/>
        <v>#REF!</v>
      </c>
      <c r="AZ23" s="74" t="e">
        <f t="shared" si="3"/>
        <v>#REF!</v>
      </c>
    </row>
    <row r="24" spans="1:52" s="76" customFormat="1" x14ac:dyDescent="0.2">
      <c r="A24" s="73" t="s">
        <v>136</v>
      </c>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row>
    <row r="25" spans="1:52" s="76" customFormat="1" x14ac:dyDescent="0.2">
      <c r="A25" s="74" t="s">
        <v>142</v>
      </c>
      <c r="B25" s="74" t="e">
        <f t="shared" si="2"/>
        <v>#REF!</v>
      </c>
      <c r="C25" s="74" t="e">
        <f t="shared" si="3"/>
        <v>#REF!</v>
      </c>
      <c r="D25" s="74" t="e">
        <f t="shared" si="3"/>
        <v>#REF!</v>
      </c>
      <c r="E25" s="74" t="e">
        <f t="shared" si="3"/>
        <v>#REF!</v>
      </c>
      <c r="F25" s="74" t="e">
        <f t="shared" si="3"/>
        <v>#REF!</v>
      </c>
      <c r="G25" s="74" t="e">
        <f t="shared" si="3"/>
        <v>#REF!</v>
      </c>
      <c r="H25" s="74" t="e">
        <f t="shared" si="3"/>
        <v>#REF!</v>
      </c>
      <c r="I25" s="74" t="e">
        <f t="shared" si="3"/>
        <v>#REF!</v>
      </c>
      <c r="J25" s="74" t="e">
        <f t="shared" si="3"/>
        <v>#REF!</v>
      </c>
      <c r="K25" s="74" t="e">
        <f t="shared" si="3"/>
        <v>#REF!</v>
      </c>
      <c r="L25" s="74" t="e">
        <f t="shared" si="3"/>
        <v>#REF!</v>
      </c>
      <c r="M25" s="74" t="e">
        <f t="shared" si="3"/>
        <v>#REF!</v>
      </c>
      <c r="N25" s="74" t="e">
        <f t="shared" si="3"/>
        <v>#REF!</v>
      </c>
      <c r="O25" s="74" t="e">
        <f t="shared" si="3"/>
        <v>#REF!</v>
      </c>
      <c r="P25" s="74" t="e">
        <f t="shared" si="3"/>
        <v>#REF!</v>
      </c>
      <c r="Q25" s="74" t="e">
        <f t="shared" si="3"/>
        <v>#REF!</v>
      </c>
      <c r="R25" s="74" t="e">
        <f t="shared" si="3"/>
        <v>#REF!</v>
      </c>
      <c r="S25" s="74" t="e">
        <f t="shared" si="3"/>
        <v>#REF!</v>
      </c>
      <c r="T25" s="74" t="e">
        <f t="shared" si="3"/>
        <v>#REF!</v>
      </c>
      <c r="U25" s="74" t="e">
        <f t="shared" si="3"/>
        <v>#REF!</v>
      </c>
      <c r="V25" s="74" t="e">
        <f t="shared" si="3"/>
        <v>#REF!</v>
      </c>
      <c r="W25" s="74" t="e">
        <f t="shared" si="3"/>
        <v>#REF!</v>
      </c>
      <c r="X25" s="74" t="e">
        <f t="shared" si="3"/>
        <v>#REF!</v>
      </c>
      <c r="Y25" s="74" t="e">
        <f t="shared" si="3"/>
        <v>#REF!</v>
      </c>
      <c r="Z25" s="74" t="e">
        <f t="shared" si="3"/>
        <v>#REF!</v>
      </c>
      <c r="AA25" s="74" t="e">
        <f t="shared" si="3"/>
        <v>#REF!</v>
      </c>
      <c r="AB25" s="74" t="e">
        <f t="shared" si="3"/>
        <v>#REF!</v>
      </c>
      <c r="AC25" s="74" t="e">
        <f t="shared" si="3"/>
        <v>#REF!</v>
      </c>
      <c r="AD25" s="74" t="e">
        <f t="shared" si="3"/>
        <v>#REF!</v>
      </c>
      <c r="AE25" s="74" t="e">
        <f t="shared" si="3"/>
        <v>#REF!</v>
      </c>
      <c r="AF25" s="74" t="e">
        <f t="shared" si="3"/>
        <v>#REF!</v>
      </c>
      <c r="AG25" s="74" t="e">
        <f t="shared" si="3"/>
        <v>#REF!</v>
      </c>
      <c r="AH25" s="74" t="e">
        <f t="shared" si="3"/>
        <v>#REF!</v>
      </c>
      <c r="AI25" s="74" t="e">
        <f t="shared" si="3"/>
        <v>#REF!</v>
      </c>
      <c r="AJ25" s="74" t="e">
        <f t="shared" si="3"/>
        <v>#REF!</v>
      </c>
      <c r="AK25" s="74" t="e">
        <f t="shared" si="3"/>
        <v>#REF!</v>
      </c>
      <c r="AL25" s="74" t="e">
        <f t="shared" si="3"/>
        <v>#REF!</v>
      </c>
      <c r="AM25" s="74" t="e">
        <f t="shared" si="3"/>
        <v>#REF!</v>
      </c>
      <c r="AN25" s="74" t="e">
        <f t="shared" si="3"/>
        <v>#REF!</v>
      </c>
      <c r="AO25" s="74" t="e">
        <f t="shared" si="3"/>
        <v>#REF!</v>
      </c>
      <c r="AP25" s="74" t="e">
        <f t="shared" si="3"/>
        <v>#REF!</v>
      </c>
      <c r="AQ25" s="74" t="e">
        <f t="shared" si="3"/>
        <v>#REF!</v>
      </c>
      <c r="AR25" s="74" t="e">
        <f t="shared" si="3"/>
        <v>#REF!</v>
      </c>
      <c r="AS25" s="74" t="e">
        <f t="shared" si="3"/>
        <v>#REF!</v>
      </c>
      <c r="AT25" s="74" t="e">
        <f t="shared" si="3"/>
        <v>#REF!</v>
      </c>
      <c r="AU25" s="74" t="e">
        <f t="shared" si="3"/>
        <v>#REF!</v>
      </c>
      <c r="AV25" s="74" t="e">
        <f t="shared" si="3"/>
        <v>#REF!</v>
      </c>
      <c r="AW25" s="74" t="e">
        <f t="shared" si="3"/>
        <v>#REF!</v>
      </c>
      <c r="AX25" s="74" t="e">
        <f t="shared" si="3"/>
        <v>#REF!</v>
      </c>
      <c r="AY25" s="74" t="e">
        <f t="shared" si="3"/>
        <v>#REF!</v>
      </c>
      <c r="AZ25" s="74" t="e">
        <f t="shared" si="3"/>
        <v>#REF!</v>
      </c>
    </row>
    <row r="26" spans="1:52" s="76" customFormat="1" ht="12.75" thickBot="1" x14ac:dyDescent="0.25">
      <c r="A26" s="82"/>
      <c r="B26" s="331"/>
      <c r="C26" s="331"/>
      <c r="D26" s="331"/>
      <c r="E26" s="331"/>
      <c r="F26" s="331"/>
      <c r="G26" s="331"/>
      <c r="H26" s="331"/>
      <c r="I26" s="331"/>
      <c r="J26" s="331"/>
      <c r="K26" s="331"/>
      <c r="L26" s="331"/>
      <c r="M26" s="331"/>
      <c r="N26" s="331"/>
      <c r="O26" s="331"/>
      <c r="P26" s="331"/>
      <c r="Q26" s="331"/>
      <c r="R26" s="331"/>
      <c r="S26" s="331"/>
      <c r="T26" s="331"/>
      <c r="U26" s="331"/>
      <c r="V26" s="331"/>
      <c r="W26" s="331"/>
    </row>
    <row r="27" spans="1:52" ht="12.75" thickBot="1" x14ac:dyDescent="0.25">
      <c r="A27" s="151" t="s">
        <v>127</v>
      </c>
    </row>
    <row r="28" spans="1:52" ht="13.35" customHeight="1" x14ac:dyDescent="0.2">
      <c r="A28" s="81" t="s">
        <v>128</v>
      </c>
    </row>
    <row r="29" spans="1:52" ht="13.35" customHeight="1" x14ac:dyDescent="0.2">
      <c r="A29" s="81" t="s">
        <v>129</v>
      </c>
    </row>
    <row r="30" spans="1:52" ht="12.6" customHeight="1" x14ac:dyDescent="0.2">
      <c r="A30" s="97" t="s">
        <v>130</v>
      </c>
    </row>
    <row r="31" spans="1:52" ht="13.35" customHeight="1" x14ac:dyDescent="0.2">
      <c r="A31" s="193" t="s">
        <v>240</v>
      </c>
    </row>
    <row r="32" spans="1:52" ht="11.45" customHeight="1" thickBot="1" x14ac:dyDescent="0.25">
      <c r="A32" s="81"/>
    </row>
    <row r="33" spans="1:1" ht="12.75" thickBot="1" x14ac:dyDescent="0.25">
      <c r="A33" s="151" t="s">
        <v>132</v>
      </c>
    </row>
    <row r="34" spans="1:1" ht="84" x14ac:dyDescent="0.2">
      <c r="A34" s="94" t="s">
        <v>158</v>
      </c>
    </row>
    <row r="35" spans="1:1" ht="14.25" x14ac:dyDescent="0.2">
      <c r="A35" s="176"/>
    </row>
  </sheetData>
  <mergeCells count="1">
    <mergeCell ref="B26:W26"/>
  </mergeCells>
  <pageMargins left="0.7" right="0.7" top="0.75" bottom="0.75" header="0.3" footer="0.3"/>
  <pageSetup paperSize="9" orientation="portrait" horizontalDpi="4294967295" verticalDpi="4294967295"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0"/>
  <dimension ref="A1:AQ110"/>
  <sheetViews>
    <sheetView workbookViewId="0">
      <pane xSplit="4" topLeftCell="E1" activePane="topRight" state="frozen"/>
      <selection pane="topRight" activeCell="U1" sqref="U1:V1048576"/>
    </sheetView>
  </sheetViews>
  <sheetFormatPr defaultColWidth="8.7109375" defaultRowHeight="12.75" x14ac:dyDescent="0.2"/>
  <cols>
    <col min="1" max="1" width="82.5703125" style="98" customWidth="1"/>
    <col min="2" max="4" width="0" style="98" hidden="1" customWidth="1"/>
    <col min="5" max="5" width="0" style="80" hidden="1" customWidth="1"/>
    <col min="6" max="6" width="0" style="98" hidden="1" customWidth="1"/>
    <col min="7" max="7" width="0" style="80" hidden="1" customWidth="1"/>
    <col min="8" max="22" width="0" style="98" hidden="1" customWidth="1"/>
    <col min="23" max="16384" width="8.7109375" style="98"/>
  </cols>
  <sheetData>
    <row r="1" spans="1:24" x14ac:dyDescent="0.2">
      <c r="A1" s="68" t="s">
        <v>133</v>
      </c>
      <c r="E1" s="98"/>
      <c r="G1" s="98"/>
    </row>
    <row r="2" spans="1:24" x14ac:dyDescent="0.2">
      <c r="E2" s="98"/>
      <c r="G2" s="98"/>
    </row>
    <row r="3" spans="1:24" x14ac:dyDescent="0.2">
      <c r="A3" s="162" t="s">
        <v>188</v>
      </c>
      <c r="E3" s="98"/>
      <c r="G3" s="98"/>
    </row>
    <row r="4" spans="1:24" x14ac:dyDescent="0.2">
      <c r="A4" s="162" t="s">
        <v>125</v>
      </c>
      <c r="E4" s="106" t="e">
        <f>'C завтраками| Bed and breakfast'!#REF!</f>
        <v>#REF!</v>
      </c>
      <c r="F4" s="106" t="e">
        <f>'C завтраками| Bed and breakfast'!#REF!</f>
        <v>#REF!</v>
      </c>
      <c r="G4" s="106" t="e">
        <f>'C завтраками| Bed and breakfast'!#REF!</f>
        <v>#REF!</v>
      </c>
      <c r="H4" s="106" t="e">
        <f>'C завтраками| Bed and breakfast'!#REF!</f>
        <v>#REF!</v>
      </c>
      <c r="I4" s="106" t="e">
        <f>'C завтраками| Bed and breakfast'!#REF!</f>
        <v>#REF!</v>
      </c>
      <c r="J4" s="106" t="e">
        <f>'C завтраками| Bed and breakfast'!#REF!</f>
        <v>#REF!</v>
      </c>
      <c r="K4" s="106" t="e">
        <f>'C завтраками| Bed and breakfast'!#REF!</f>
        <v>#REF!</v>
      </c>
      <c r="L4" s="106" t="e">
        <f>'C завтраками| Bed and breakfast'!#REF!</f>
        <v>#REF!</v>
      </c>
      <c r="M4" s="106" t="e">
        <f>'C завтраками| Bed and breakfast'!#REF!</f>
        <v>#REF!</v>
      </c>
      <c r="N4" s="106" t="e">
        <f>'C завтраками| Bed and breakfast'!#REF!</f>
        <v>#REF!</v>
      </c>
      <c r="O4" s="106" t="e">
        <f>'C завтраками| Bed and breakfast'!#REF!</f>
        <v>#REF!</v>
      </c>
      <c r="P4" s="106" t="e">
        <f>'C завтраками| Bed and breakfast'!#REF!</f>
        <v>#REF!</v>
      </c>
      <c r="Q4" s="106" t="e">
        <f>'C завтраками| Bed and breakfast'!#REF!</f>
        <v>#REF!</v>
      </c>
      <c r="R4" s="106" t="e">
        <f>'C завтраками| Bed and breakfast'!#REF!</f>
        <v>#REF!</v>
      </c>
      <c r="S4" s="106" t="e">
        <f>'C завтраками| Bed and breakfast'!#REF!</f>
        <v>#REF!</v>
      </c>
      <c r="T4" s="106" t="e">
        <f>'C завтраками| Bed and breakfast'!#REF!</f>
        <v>#REF!</v>
      </c>
      <c r="U4" s="106" t="e">
        <f>'C завтраками| Bed and breakfast'!#REF!</f>
        <v>#REF!</v>
      </c>
      <c r="V4" s="106" t="e">
        <f>'C завтраками| Bed and breakfast'!#REF!</f>
        <v>#REF!</v>
      </c>
      <c r="W4" s="106" t="e">
        <f>'C завтраками| Bed and breakfast'!#REF!</f>
        <v>#REF!</v>
      </c>
      <c r="X4" s="106" t="e">
        <f>'C завтраками| Bed and breakfast'!#REF!</f>
        <v>#REF!</v>
      </c>
    </row>
    <row r="5" spans="1:24" x14ac:dyDescent="0.2">
      <c r="A5" s="99" t="s">
        <v>124</v>
      </c>
      <c r="B5" s="106" t="e">
        <f>'C завтраками| Bed and breakfast'!#REF!</f>
        <v>#REF!</v>
      </c>
      <c r="C5" s="106" t="e">
        <f>'C завтраками| Bed and breakfast'!#REF!</f>
        <v>#REF!</v>
      </c>
      <c r="D5" s="106" t="e">
        <f>'C завтраками| Bed and breakfast'!#REF!</f>
        <v>#REF!</v>
      </c>
      <c r="E5" s="106" t="e">
        <f>'C завтраками| Bed and breakfast'!#REF!</f>
        <v>#REF!</v>
      </c>
      <c r="F5" s="106" t="e">
        <f>'C завтраками| Bed and breakfast'!#REF!</f>
        <v>#REF!</v>
      </c>
      <c r="G5" s="106" t="e">
        <f>'C завтраками| Bed and breakfast'!#REF!</f>
        <v>#REF!</v>
      </c>
      <c r="H5" s="106" t="e">
        <f>'C завтраками| Bed and breakfast'!#REF!</f>
        <v>#REF!</v>
      </c>
      <c r="I5" s="106" t="e">
        <f>'C завтраками| Bed and breakfast'!#REF!</f>
        <v>#REF!</v>
      </c>
      <c r="J5" s="106" t="e">
        <f>'C завтраками| Bed and breakfast'!#REF!</f>
        <v>#REF!</v>
      </c>
      <c r="K5" s="106" t="e">
        <f>'C завтраками| Bed and breakfast'!#REF!</f>
        <v>#REF!</v>
      </c>
      <c r="L5" s="106" t="e">
        <f>'C завтраками| Bed and breakfast'!#REF!</f>
        <v>#REF!</v>
      </c>
      <c r="M5" s="106" t="e">
        <f>'C завтраками| Bed and breakfast'!#REF!</f>
        <v>#REF!</v>
      </c>
      <c r="N5" s="106" t="e">
        <f>'C завтраками| Bed and breakfast'!#REF!</f>
        <v>#REF!</v>
      </c>
      <c r="O5" s="106" t="e">
        <f>'C завтраками| Bed and breakfast'!#REF!</f>
        <v>#REF!</v>
      </c>
      <c r="P5" s="106" t="e">
        <f>'C завтраками| Bed and breakfast'!#REF!</f>
        <v>#REF!</v>
      </c>
      <c r="Q5" s="106" t="e">
        <f>'C завтраками| Bed and breakfast'!#REF!</f>
        <v>#REF!</v>
      </c>
      <c r="R5" s="106" t="e">
        <f>'C завтраками| Bed and breakfast'!#REF!</f>
        <v>#REF!</v>
      </c>
      <c r="S5" s="106" t="e">
        <f>'C завтраками| Bed and breakfast'!#REF!</f>
        <v>#REF!</v>
      </c>
      <c r="T5" s="106" t="e">
        <f>'C завтраками| Bed and breakfast'!#REF!</f>
        <v>#REF!</v>
      </c>
      <c r="U5" s="106" t="e">
        <f>'C завтраками| Bed and breakfast'!#REF!</f>
        <v>#REF!</v>
      </c>
      <c r="V5" s="106" t="e">
        <f>'C завтраками| Bed and breakfast'!#REF!</f>
        <v>#REF!</v>
      </c>
      <c r="W5" s="106" t="e">
        <f>'C завтраками| Bed and breakfast'!#REF!</f>
        <v>#REF!</v>
      </c>
      <c r="X5" s="106" t="e">
        <f>'C завтраками| Bed and breakfast'!#REF!</f>
        <v>#REF!</v>
      </c>
    </row>
    <row r="6" spans="1:24" x14ac:dyDescent="0.2">
      <c r="A6" s="102" t="s">
        <v>144</v>
      </c>
      <c r="E6" s="98"/>
      <c r="G6" s="98"/>
    </row>
    <row r="7" spans="1:24" ht="20.25" customHeight="1" x14ac:dyDescent="0.2">
      <c r="A7" s="104">
        <v>1</v>
      </c>
      <c r="B7" s="66" t="e">
        <f>'C завтраками| Bed and breakfast'!#REF!*0.9</f>
        <v>#REF!</v>
      </c>
      <c r="C7" s="66" t="e">
        <f>'C завтраками| Bed and breakfast'!#REF!*0.9</f>
        <v>#REF!</v>
      </c>
      <c r="D7" s="66" t="e">
        <f>'C завтраками| Bed and breakfast'!#REF!*0.9</f>
        <v>#REF!</v>
      </c>
      <c r="E7" s="66" t="e">
        <f>'C завтраками| Bed and breakfast'!#REF!*0.9</f>
        <v>#REF!</v>
      </c>
      <c r="F7" s="66" t="e">
        <f>'C завтраками| Bed and breakfast'!#REF!*0.9</f>
        <v>#REF!</v>
      </c>
      <c r="G7" s="66" t="e">
        <f>'C завтраками| Bed and breakfast'!#REF!*0.9</f>
        <v>#REF!</v>
      </c>
      <c r="H7" s="66" t="e">
        <f>'C завтраками| Bed and breakfast'!#REF!*0.9</f>
        <v>#REF!</v>
      </c>
      <c r="I7" s="66" t="e">
        <f>'C завтраками| Bed and breakfast'!#REF!*0.9</f>
        <v>#REF!</v>
      </c>
      <c r="J7" s="66" t="e">
        <f>'C завтраками| Bed and breakfast'!#REF!*0.9</f>
        <v>#REF!</v>
      </c>
      <c r="K7" s="66" t="e">
        <f>'C завтраками| Bed and breakfast'!#REF!*0.9</f>
        <v>#REF!</v>
      </c>
      <c r="L7" s="66" t="e">
        <f>'C завтраками| Bed and breakfast'!#REF!*0.9</f>
        <v>#REF!</v>
      </c>
      <c r="M7" s="66" t="e">
        <f>'C завтраками| Bed and breakfast'!#REF!*0.9</f>
        <v>#REF!</v>
      </c>
      <c r="N7" s="66" t="e">
        <f>'C завтраками| Bed and breakfast'!#REF!*0.9</f>
        <v>#REF!</v>
      </c>
      <c r="O7" s="66" t="e">
        <f>'C завтраками| Bed and breakfast'!#REF!*0.9</f>
        <v>#REF!</v>
      </c>
      <c r="P7" s="66" t="e">
        <f>'C завтраками| Bed and breakfast'!#REF!*0.9</f>
        <v>#REF!</v>
      </c>
      <c r="Q7" s="66" t="e">
        <f>'C завтраками| Bed and breakfast'!#REF!*0.9</f>
        <v>#REF!</v>
      </c>
      <c r="R7" s="66" t="e">
        <f>'C завтраками| Bed and breakfast'!#REF!*0.9</f>
        <v>#REF!</v>
      </c>
      <c r="S7" s="66" t="e">
        <f>'C завтраками| Bed and breakfast'!#REF!*0.9</f>
        <v>#REF!</v>
      </c>
      <c r="T7" s="66" t="e">
        <f>'C завтраками| Bed and breakfast'!#REF!*0.9</f>
        <v>#REF!</v>
      </c>
      <c r="U7" s="66" t="e">
        <f>'C завтраками| Bed and breakfast'!#REF!*0.9</f>
        <v>#REF!</v>
      </c>
      <c r="V7" s="66" t="e">
        <f>'C завтраками| Bed and breakfast'!#REF!*0.9</f>
        <v>#REF!</v>
      </c>
      <c r="W7" s="66" t="e">
        <f>'C завтраками| Bed and breakfast'!#REF!*0.9</f>
        <v>#REF!</v>
      </c>
      <c r="X7" s="66" t="e">
        <f>'C завтраками| Bed and breakfast'!#REF!*0.9</f>
        <v>#REF!</v>
      </c>
    </row>
    <row r="8" spans="1:24" x14ac:dyDescent="0.2">
      <c r="A8" s="104">
        <v>2</v>
      </c>
      <c r="B8" s="66" t="e">
        <f>'C завтраками| Bed and breakfast'!#REF!*0.9</f>
        <v>#REF!</v>
      </c>
      <c r="C8" s="66" t="e">
        <f>'C завтраками| Bed and breakfast'!#REF!*0.9</f>
        <v>#REF!</v>
      </c>
      <c r="D8" s="66" t="e">
        <f>'C завтраками| Bed and breakfast'!#REF!*0.9</f>
        <v>#REF!</v>
      </c>
      <c r="E8" s="66" t="e">
        <f>'C завтраками| Bed and breakfast'!#REF!*0.9</f>
        <v>#REF!</v>
      </c>
      <c r="F8" s="66" t="e">
        <f>'C завтраками| Bed and breakfast'!#REF!*0.9</f>
        <v>#REF!</v>
      </c>
      <c r="G8" s="66" t="e">
        <f>'C завтраками| Bed and breakfast'!#REF!*0.9</f>
        <v>#REF!</v>
      </c>
      <c r="H8" s="66" t="e">
        <f>'C завтраками| Bed and breakfast'!#REF!*0.9</f>
        <v>#REF!</v>
      </c>
      <c r="I8" s="66" t="e">
        <f>'C завтраками| Bed and breakfast'!#REF!*0.9</f>
        <v>#REF!</v>
      </c>
      <c r="J8" s="66" t="e">
        <f>'C завтраками| Bed and breakfast'!#REF!*0.9</f>
        <v>#REF!</v>
      </c>
      <c r="K8" s="66" t="e">
        <f>'C завтраками| Bed and breakfast'!#REF!*0.9</f>
        <v>#REF!</v>
      </c>
      <c r="L8" s="66" t="e">
        <f>'C завтраками| Bed and breakfast'!#REF!*0.9</f>
        <v>#REF!</v>
      </c>
      <c r="M8" s="66" t="e">
        <f>'C завтраками| Bed and breakfast'!#REF!*0.9</f>
        <v>#REF!</v>
      </c>
      <c r="N8" s="66" t="e">
        <f>'C завтраками| Bed and breakfast'!#REF!*0.9</f>
        <v>#REF!</v>
      </c>
      <c r="O8" s="66" t="e">
        <f>'C завтраками| Bed and breakfast'!#REF!*0.9</f>
        <v>#REF!</v>
      </c>
      <c r="P8" s="66" t="e">
        <f>'C завтраками| Bed and breakfast'!#REF!*0.9</f>
        <v>#REF!</v>
      </c>
      <c r="Q8" s="66" t="e">
        <f>'C завтраками| Bed and breakfast'!#REF!*0.9</f>
        <v>#REF!</v>
      </c>
      <c r="R8" s="66" t="e">
        <f>'C завтраками| Bed and breakfast'!#REF!*0.9</f>
        <v>#REF!</v>
      </c>
      <c r="S8" s="66" t="e">
        <f>'C завтраками| Bed and breakfast'!#REF!*0.9</f>
        <v>#REF!</v>
      </c>
      <c r="T8" s="66" t="e">
        <f>'C завтраками| Bed and breakfast'!#REF!*0.9</f>
        <v>#REF!</v>
      </c>
      <c r="U8" s="66" t="e">
        <f>'C завтраками| Bed and breakfast'!#REF!*0.9</f>
        <v>#REF!</v>
      </c>
      <c r="V8" s="66" t="e">
        <f>'C завтраками| Bed and breakfast'!#REF!*0.9</f>
        <v>#REF!</v>
      </c>
      <c r="W8" s="66" t="e">
        <f>'C завтраками| Bed and breakfast'!#REF!*0.9</f>
        <v>#REF!</v>
      </c>
      <c r="X8" s="66" t="e">
        <f>'C завтраками| Bed and breakfast'!#REF!*0.9</f>
        <v>#REF!</v>
      </c>
    </row>
    <row r="9" spans="1:24" x14ac:dyDescent="0.2">
      <c r="A9" s="104" t="s">
        <v>145</v>
      </c>
      <c r="B9" s="66"/>
      <c r="C9" s="66"/>
      <c r="D9" s="66"/>
      <c r="E9" s="66"/>
      <c r="F9" s="66"/>
      <c r="G9" s="66"/>
      <c r="H9" s="66"/>
      <c r="I9" s="66"/>
      <c r="J9" s="66"/>
      <c r="K9" s="66"/>
      <c r="L9" s="66"/>
      <c r="M9" s="66"/>
      <c r="N9" s="66"/>
      <c r="O9" s="66"/>
      <c r="P9" s="66"/>
      <c r="Q9" s="66"/>
      <c r="R9" s="66"/>
      <c r="S9" s="66"/>
      <c r="T9" s="66"/>
      <c r="U9" s="66"/>
      <c r="V9" s="66"/>
      <c r="W9" s="66"/>
      <c r="X9" s="66"/>
    </row>
    <row r="10" spans="1:24" ht="18.75" customHeight="1" x14ac:dyDescent="0.2">
      <c r="A10" s="104">
        <v>1</v>
      </c>
      <c r="B10" s="66" t="e">
        <f>'C завтраками| Bed and breakfast'!#REF!*0.9</f>
        <v>#REF!</v>
      </c>
      <c r="C10" s="66" t="e">
        <f>'C завтраками| Bed and breakfast'!#REF!*0.9</f>
        <v>#REF!</v>
      </c>
      <c r="D10" s="66" t="e">
        <f>'C завтраками| Bed and breakfast'!#REF!*0.9</f>
        <v>#REF!</v>
      </c>
      <c r="E10" s="66" t="e">
        <f>'C завтраками| Bed and breakfast'!#REF!*0.9</f>
        <v>#REF!</v>
      </c>
      <c r="F10" s="66" t="e">
        <f>'C завтраками| Bed and breakfast'!#REF!*0.9</f>
        <v>#REF!</v>
      </c>
      <c r="G10" s="66" t="e">
        <f>'C завтраками| Bed and breakfast'!#REF!*0.9</f>
        <v>#REF!</v>
      </c>
      <c r="H10" s="66" t="e">
        <f>'C завтраками| Bed and breakfast'!#REF!*0.9</f>
        <v>#REF!</v>
      </c>
      <c r="I10" s="66" t="e">
        <f>'C завтраками| Bed and breakfast'!#REF!*0.9</f>
        <v>#REF!</v>
      </c>
      <c r="J10" s="66" t="e">
        <f>'C завтраками| Bed and breakfast'!#REF!*0.9</f>
        <v>#REF!</v>
      </c>
      <c r="K10" s="66" t="e">
        <f>'C завтраками| Bed and breakfast'!#REF!*0.9</f>
        <v>#REF!</v>
      </c>
      <c r="L10" s="66" t="e">
        <f>'C завтраками| Bed and breakfast'!#REF!*0.9</f>
        <v>#REF!</v>
      </c>
      <c r="M10" s="66" t="e">
        <f>'C завтраками| Bed and breakfast'!#REF!*0.9</f>
        <v>#REF!</v>
      </c>
      <c r="N10" s="66" t="e">
        <f>'C завтраками| Bed and breakfast'!#REF!*0.9</f>
        <v>#REF!</v>
      </c>
      <c r="O10" s="66" t="e">
        <f>'C завтраками| Bed and breakfast'!#REF!*0.9</f>
        <v>#REF!</v>
      </c>
      <c r="P10" s="66" t="e">
        <f>'C завтраками| Bed and breakfast'!#REF!*0.9</f>
        <v>#REF!</v>
      </c>
      <c r="Q10" s="66" t="e">
        <f>'C завтраками| Bed and breakfast'!#REF!*0.9</f>
        <v>#REF!</v>
      </c>
      <c r="R10" s="66" t="e">
        <f>'C завтраками| Bed and breakfast'!#REF!*0.9</f>
        <v>#REF!</v>
      </c>
      <c r="S10" s="66" t="e">
        <f>'C завтраками| Bed and breakfast'!#REF!*0.9</f>
        <v>#REF!</v>
      </c>
      <c r="T10" s="66" t="e">
        <f>'C завтраками| Bed and breakfast'!#REF!*0.9</f>
        <v>#REF!</v>
      </c>
      <c r="U10" s="66" t="e">
        <f>'C завтраками| Bed and breakfast'!#REF!*0.9</f>
        <v>#REF!</v>
      </c>
      <c r="V10" s="66" t="e">
        <f>'C завтраками| Bed and breakfast'!#REF!*0.9</f>
        <v>#REF!</v>
      </c>
      <c r="W10" s="66" t="e">
        <f>'C завтраками| Bed and breakfast'!#REF!*0.9</f>
        <v>#REF!</v>
      </c>
      <c r="X10" s="66" t="e">
        <f>'C завтраками| Bed and breakfast'!#REF!*0.9</f>
        <v>#REF!</v>
      </c>
    </row>
    <row r="11" spans="1:24" x14ac:dyDescent="0.2">
      <c r="A11" s="104">
        <v>2</v>
      </c>
      <c r="B11" s="66" t="e">
        <f>'C завтраками| Bed and breakfast'!#REF!*0.9</f>
        <v>#REF!</v>
      </c>
      <c r="C11" s="66" t="e">
        <f>'C завтраками| Bed and breakfast'!#REF!*0.9</f>
        <v>#REF!</v>
      </c>
      <c r="D11" s="66" t="e">
        <f>'C завтраками| Bed and breakfast'!#REF!*0.9</f>
        <v>#REF!</v>
      </c>
      <c r="E11" s="66" t="e">
        <f>'C завтраками| Bed and breakfast'!#REF!*0.9</f>
        <v>#REF!</v>
      </c>
      <c r="F11" s="66" t="e">
        <f>'C завтраками| Bed and breakfast'!#REF!*0.9</f>
        <v>#REF!</v>
      </c>
      <c r="G11" s="66" t="e">
        <f>'C завтраками| Bed and breakfast'!#REF!*0.9</f>
        <v>#REF!</v>
      </c>
      <c r="H11" s="66" t="e">
        <f>'C завтраками| Bed and breakfast'!#REF!*0.9</f>
        <v>#REF!</v>
      </c>
      <c r="I11" s="66" t="e">
        <f>'C завтраками| Bed and breakfast'!#REF!*0.9</f>
        <v>#REF!</v>
      </c>
      <c r="J11" s="66" t="e">
        <f>'C завтраками| Bed and breakfast'!#REF!*0.9</f>
        <v>#REF!</v>
      </c>
      <c r="K11" s="66" t="e">
        <f>'C завтраками| Bed and breakfast'!#REF!*0.9</f>
        <v>#REF!</v>
      </c>
      <c r="L11" s="66" t="e">
        <f>'C завтраками| Bed and breakfast'!#REF!*0.9</f>
        <v>#REF!</v>
      </c>
      <c r="M11" s="66" t="e">
        <f>'C завтраками| Bed and breakfast'!#REF!*0.9</f>
        <v>#REF!</v>
      </c>
      <c r="N11" s="66" t="e">
        <f>'C завтраками| Bed and breakfast'!#REF!*0.9</f>
        <v>#REF!</v>
      </c>
      <c r="O11" s="66" t="e">
        <f>'C завтраками| Bed and breakfast'!#REF!*0.9</f>
        <v>#REF!</v>
      </c>
      <c r="P11" s="66" t="e">
        <f>'C завтраками| Bed and breakfast'!#REF!*0.9</f>
        <v>#REF!</v>
      </c>
      <c r="Q11" s="66" t="e">
        <f>'C завтраками| Bed and breakfast'!#REF!*0.9</f>
        <v>#REF!</v>
      </c>
      <c r="R11" s="66" t="e">
        <f>'C завтраками| Bed and breakfast'!#REF!*0.9</f>
        <v>#REF!</v>
      </c>
      <c r="S11" s="66" t="e">
        <f>'C завтраками| Bed and breakfast'!#REF!*0.9</f>
        <v>#REF!</v>
      </c>
      <c r="T11" s="66" t="e">
        <f>'C завтраками| Bed and breakfast'!#REF!*0.9</f>
        <v>#REF!</v>
      </c>
      <c r="U11" s="66" t="e">
        <f>'C завтраками| Bed and breakfast'!#REF!*0.9</f>
        <v>#REF!</v>
      </c>
      <c r="V11" s="66" t="e">
        <f>'C завтраками| Bed and breakfast'!#REF!*0.9</f>
        <v>#REF!</v>
      </c>
      <c r="W11" s="66" t="e">
        <f>'C завтраками| Bed and breakfast'!#REF!*0.9</f>
        <v>#REF!</v>
      </c>
      <c r="X11" s="66" t="e">
        <f>'C завтраками| Bed and breakfast'!#REF!*0.9</f>
        <v>#REF!</v>
      </c>
    </row>
    <row r="12" spans="1:24" x14ac:dyDescent="0.2">
      <c r="A12" s="104" t="s">
        <v>134</v>
      </c>
      <c r="B12" s="66"/>
      <c r="C12" s="66"/>
      <c r="D12" s="66"/>
      <c r="E12" s="66"/>
      <c r="F12" s="66"/>
      <c r="G12" s="66"/>
      <c r="H12" s="66"/>
      <c r="I12" s="66"/>
      <c r="J12" s="66"/>
      <c r="K12" s="66"/>
      <c r="L12" s="66"/>
      <c r="M12" s="66"/>
      <c r="N12" s="66"/>
      <c r="O12" s="66"/>
      <c r="P12" s="66"/>
      <c r="Q12" s="66"/>
      <c r="R12" s="66"/>
      <c r="S12" s="66"/>
      <c r="T12" s="66"/>
      <c r="U12" s="66"/>
      <c r="V12" s="66"/>
      <c r="W12" s="66"/>
      <c r="X12" s="66"/>
    </row>
    <row r="13" spans="1:24" ht="21.75" customHeight="1" x14ac:dyDescent="0.2">
      <c r="A13" s="104">
        <v>1</v>
      </c>
      <c r="B13" s="66" t="e">
        <f>'C завтраками| Bed and breakfast'!#REF!*0.9</f>
        <v>#REF!</v>
      </c>
      <c r="C13" s="66" t="e">
        <f>'C завтраками| Bed and breakfast'!#REF!*0.9</f>
        <v>#REF!</v>
      </c>
      <c r="D13" s="66" t="e">
        <f>'C завтраками| Bed and breakfast'!#REF!*0.9</f>
        <v>#REF!</v>
      </c>
      <c r="E13" s="66" t="e">
        <f>'C завтраками| Bed and breakfast'!#REF!*0.9</f>
        <v>#REF!</v>
      </c>
      <c r="F13" s="66" t="e">
        <f>'C завтраками| Bed and breakfast'!#REF!*0.9</f>
        <v>#REF!</v>
      </c>
      <c r="G13" s="66" t="e">
        <f>'C завтраками| Bed and breakfast'!#REF!*0.9</f>
        <v>#REF!</v>
      </c>
      <c r="H13" s="66" t="e">
        <f>'C завтраками| Bed and breakfast'!#REF!*0.9</f>
        <v>#REF!</v>
      </c>
      <c r="I13" s="66" t="e">
        <f>'C завтраками| Bed and breakfast'!#REF!*0.9</f>
        <v>#REF!</v>
      </c>
      <c r="J13" s="66" t="e">
        <f>'C завтраками| Bed and breakfast'!#REF!*0.9</f>
        <v>#REF!</v>
      </c>
      <c r="K13" s="66" t="e">
        <f>'C завтраками| Bed and breakfast'!#REF!*0.9</f>
        <v>#REF!</v>
      </c>
      <c r="L13" s="66" t="e">
        <f>'C завтраками| Bed and breakfast'!#REF!*0.9</f>
        <v>#REF!</v>
      </c>
      <c r="M13" s="66" t="e">
        <f>'C завтраками| Bed and breakfast'!#REF!*0.9</f>
        <v>#REF!</v>
      </c>
      <c r="N13" s="66" t="e">
        <f>'C завтраками| Bed and breakfast'!#REF!*0.9</f>
        <v>#REF!</v>
      </c>
      <c r="O13" s="66" t="e">
        <f>'C завтраками| Bed and breakfast'!#REF!*0.9</f>
        <v>#REF!</v>
      </c>
      <c r="P13" s="66" t="e">
        <f>'C завтраками| Bed and breakfast'!#REF!*0.9</f>
        <v>#REF!</v>
      </c>
      <c r="Q13" s="66" t="e">
        <f>'C завтраками| Bed and breakfast'!#REF!*0.9</f>
        <v>#REF!</v>
      </c>
      <c r="R13" s="66" t="e">
        <f>'C завтраками| Bed and breakfast'!#REF!*0.9</f>
        <v>#REF!</v>
      </c>
      <c r="S13" s="66" t="e">
        <f>'C завтраками| Bed and breakfast'!#REF!*0.9</f>
        <v>#REF!</v>
      </c>
      <c r="T13" s="66" t="e">
        <f>'C завтраками| Bed and breakfast'!#REF!*0.9</f>
        <v>#REF!</v>
      </c>
      <c r="U13" s="66" t="e">
        <f>'C завтраками| Bed and breakfast'!#REF!*0.9</f>
        <v>#REF!</v>
      </c>
      <c r="V13" s="66" t="e">
        <f>'C завтраками| Bed and breakfast'!#REF!*0.9</f>
        <v>#REF!</v>
      </c>
      <c r="W13" s="66" t="e">
        <f>'C завтраками| Bed and breakfast'!#REF!*0.9</f>
        <v>#REF!</v>
      </c>
      <c r="X13" s="66" t="e">
        <f>'C завтраками| Bed and breakfast'!#REF!*0.9</f>
        <v>#REF!</v>
      </c>
    </row>
    <row r="14" spans="1:24" x14ac:dyDescent="0.2">
      <c r="A14" s="104">
        <v>2</v>
      </c>
      <c r="B14" s="66" t="e">
        <f>'C завтраками| Bed and breakfast'!#REF!*0.9</f>
        <v>#REF!</v>
      </c>
      <c r="C14" s="66" t="e">
        <f>'C завтраками| Bed and breakfast'!#REF!*0.9</f>
        <v>#REF!</v>
      </c>
      <c r="D14" s="66" t="e">
        <f>'C завтраками| Bed and breakfast'!#REF!*0.9</f>
        <v>#REF!</v>
      </c>
      <c r="E14" s="66" t="e">
        <f>'C завтраками| Bed and breakfast'!#REF!*0.9</f>
        <v>#REF!</v>
      </c>
      <c r="F14" s="66" t="e">
        <f>'C завтраками| Bed and breakfast'!#REF!*0.9</f>
        <v>#REF!</v>
      </c>
      <c r="G14" s="66" t="e">
        <f>'C завтраками| Bed and breakfast'!#REF!*0.9</f>
        <v>#REF!</v>
      </c>
      <c r="H14" s="66" t="e">
        <f>'C завтраками| Bed and breakfast'!#REF!*0.9</f>
        <v>#REF!</v>
      </c>
      <c r="I14" s="66" t="e">
        <f>'C завтраками| Bed and breakfast'!#REF!*0.9</f>
        <v>#REF!</v>
      </c>
      <c r="J14" s="66" t="e">
        <f>'C завтраками| Bed and breakfast'!#REF!*0.9</f>
        <v>#REF!</v>
      </c>
      <c r="K14" s="66" t="e">
        <f>'C завтраками| Bed and breakfast'!#REF!*0.9</f>
        <v>#REF!</v>
      </c>
      <c r="L14" s="66" t="e">
        <f>'C завтраками| Bed and breakfast'!#REF!*0.9</f>
        <v>#REF!</v>
      </c>
      <c r="M14" s="66" t="e">
        <f>'C завтраками| Bed and breakfast'!#REF!*0.9</f>
        <v>#REF!</v>
      </c>
      <c r="N14" s="66" t="e">
        <f>'C завтраками| Bed and breakfast'!#REF!*0.9</f>
        <v>#REF!</v>
      </c>
      <c r="O14" s="66" t="e">
        <f>'C завтраками| Bed and breakfast'!#REF!*0.9</f>
        <v>#REF!</v>
      </c>
      <c r="P14" s="66" t="e">
        <f>'C завтраками| Bed and breakfast'!#REF!*0.9</f>
        <v>#REF!</v>
      </c>
      <c r="Q14" s="66" t="e">
        <f>'C завтраками| Bed and breakfast'!#REF!*0.9</f>
        <v>#REF!</v>
      </c>
      <c r="R14" s="66" t="e">
        <f>'C завтраками| Bed and breakfast'!#REF!*0.9</f>
        <v>#REF!</v>
      </c>
      <c r="S14" s="66" t="e">
        <f>'C завтраками| Bed and breakfast'!#REF!*0.9</f>
        <v>#REF!</v>
      </c>
      <c r="T14" s="66" t="e">
        <f>'C завтраками| Bed and breakfast'!#REF!*0.9</f>
        <v>#REF!</v>
      </c>
      <c r="U14" s="66" t="e">
        <f>'C завтраками| Bed and breakfast'!#REF!*0.9</f>
        <v>#REF!</v>
      </c>
      <c r="V14" s="66" t="e">
        <f>'C завтраками| Bed and breakfast'!#REF!*0.9</f>
        <v>#REF!</v>
      </c>
      <c r="W14" s="66" t="e">
        <f>'C завтраками| Bed and breakfast'!#REF!*0.9</f>
        <v>#REF!</v>
      </c>
      <c r="X14" s="66" t="e">
        <f>'C завтраками| Bed and breakfast'!#REF!*0.9</f>
        <v>#REF!</v>
      </c>
    </row>
    <row r="15" spans="1:24" x14ac:dyDescent="0.2">
      <c r="A15" s="103" t="s">
        <v>136</v>
      </c>
      <c r="B15" s="66"/>
      <c r="C15" s="66"/>
      <c r="D15" s="66"/>
      <c r="E15" s="66"/>
      <c r="F15" s="66"/>
      <c r="G15" s="66"/>
      <c r="H15" s="66"/>
      <c r="I15" s="66"/>
      <c r="J15" s="66"/>
      <c r="K15" s="66"/>
      <c r="L15" s="66"/>
      <c r="M15" s="66"/>
      <c r="N15" s="66"/>
      <c r="O15" s="66"/>
      <c r="P15" s="66"/>
      <c r="Q15" s="66"/>
      <c r="R15" s="66"/>
      <c r="S15" s="66"/>
      <c r="T15" s="66"/>
      <c r="U15" s="66"/>
      <c r="V15" s="66"/>
      <c r="W15" s="66"/>
      <c r="X15" s="66"/>
    </row>
    <row r="16" spans="1:24" ht="24" customHeight="1" x14ac:dyDescent="0.2">
      <c r="A16" s="104">
        <v>1</v>
      </c>
      <c r="B16" s="66" t="e">
        <f>'C завтраками| Bed and breakfast'!#REF!*0.9</f>
        <v>#REF!</v>
      </c>
      <c r="C16" s="66" t="e">
        <f>'C завтраками| Bed and breakfast'!#REF!*0.9</f>
        <v>#REF!</v>
      </c>
      <c r="D16" s="66" t="e">
        <f>'C завтраками| Bed and breakfast'!#REF!*0.9</f>
        <v>#REF!</v>
      </c>
      <c r="E16" s="66" t="e">
        <f>'C завтраками| Bed and breakfast'!#REF!*0.9</f>
        <v>#REF!</v>
      </c>
      <c r="F16" s="66" t="e">
        <f>'C завтраками| Bed and breakfast'!#REF!*0.9</f>
        <v>#REF!</v>
      </c>
      <c r="G16" s="66" t="e">
        <f>'C завтраками| Bed and breakfast'!#REF!*0.9</f>
        <v>#REF!</v>
      </c>
      <c r="H16" s="66" t="e">
        <f>'C завтраками| Bed and breakfast'!#REF!*0.9</f>
        <v>#REF!</v>
      </c>
      <c r="I16" s="66" t="e">
        <f>'C завтраками| Bed and breakfast'!#REF!*0.9</f>
        <v>#REF!</v>
      </c>
      <c r="J16" s="66" t="e">
        <f>'C завтраками| Bed and breakfast'!#REF!*0.9</f>
        <v>#REF!</v>
      </c>
      <c r="K16" s="66" t="e">
        <f>'C завтраками| Bed and breakfast'!#REF!*0.9</f>
        <v>#REF!</v>
      </c>
      <c r="L16" s="66" t="e">
        <f>'C завтраками| Bed and breakfast'!#REF!*0.9</f>
        <v>#REF!</v>
      </c>
      <c r="M16" s="66" t="e">
        <f>'C завтраками| Bed and breakfast'!#REF!*0.9</f>
        <v>#REF!</v>
      </c>
      <c r="N16" s="66" t="e">
        <f>'C завтраками| Bed and breakfast'!#REF!*0.9</f>
        <v>#REF!</v>
      </c>
      <c r="O16" s="66" t="e">
        <f>'C завтраками| Bed and breakfast'!#REF!*0.9</f>
        <v>#REF!</v>
      </c>
      <c r="P16" s="66" t="e">
        <f>'C завтраками| Bed and breakfast'!#REF!*0.9</f>
        <v>#REF!</v>
      </c>
      <c r="Q16" s="66" t="e">
        <f>'C завтраками| Bed and breakfast'!#REF!*0.9</f>
        <v>#REF!</v>
      </c>
      <c r="R16" s="66" t="e">
        <f>'C завтраками| Bed and breakfast'!#REF!*0.9</f>
        <v>#REF!</v>
      </c>
      <c r="S16" s="66" t="e">
        <f>'C завтраками| Bed and breakfast'!#REF!*0.9</f>
        <v>#REF!</v>
      </c>
      <c r="T16" s="66" t="e">
        <f>'C завтраками| Bed and breakfast'!#REF!*0.9</f>
        <v>#REF!</v>
      </c>
      <c r="U16" s="66" t="e">
        <f>'C завтраками| Bed and breakfast'!#REF!*0.9</f>
        <v>#REF!</v>
      </c>
      <c r="V16" s="66" t="e">
        <f>'C завтраками| Bed and breakfast'!#REF!*0.9</f>
        <v>#REF!</v>
      </c>
      <c r="W16" s="66" t="e">
        <f>'C завтраками| Bed and breakfast'!#REF!*0.9</f>
        <v>#REF!</v>
      </c>
      <c r="X16" s="66" t="e">
        <f>'C завтраками| Bed and breakfast'!#REF!*0.9</f>
        <v>#REF!</v>
      </c>
    </row>
    <row r="17" spans="1:24" x14ac:dyDescent="0.2">
      <c r="A17" s="104">
        <v>2</v>
      </c>
      <c r="B17" s="66" t="e">
        <f>'C завтраками| Bed and breakfast'!#REF!*0.9</f>
        <v>#REF!</v>
      </c>
      <c r="C17" s="66" t="e">
        <f>'C завтраками| Bed and breakfast'!#REF!*0.9</f>
        <v>#REF!</v>
      </c>
      <c r="D17" s="66" t="e">
        <f>'C завтраками| Bed and breakfast'!#REF!*0.9</f>
        <v>#REF!</v>
      </c>
      <c r="E17" s="66" t="e">
        <f>'C завтраками| Bed and breakfast'!#REF!*0.9</f>
        <v>#REF!</v>
      </c>
      <c r="F17" s="66" t="e">
        <f>'C завтраками| Bed and breakfast'!#REF!*0.9</f>
        <v>#REF!</v>
      </c>
      <c r="G17" s="66" t="e">
        <f>'C завтраками| Bed and breakfast'!#REF!*0.9</f>
        <v>#REF!</v>
      </c>
      <c r="H17" s="66" t="e">
        <f>'C завтраками| Bed and breakfast'!#REF!*0.9</f>
        <v>#REF!</v>
      </c>
      <c r="I17" s="66" t="e">
        <f>'C завтраками| Bed and breakfast'!#REF!*0.9</f>
        <v>#REF!</v>
      </c>
      <c r="J17" s="66" t="e">
        <f>'C завтраками| Bed and breakfast'!#REF!*0.9</f>
        <v>#REF!</v>
      </c>
      <c r="K17" s="66" t="e">
        <f>'C завтраками| Bed and breakfast'!#REF!*0.9</f>
        <v>#REF!</v>
      </c>
      <c r="L17" s="66" t="e">
        <f>'C завтраками| Bed and breakfast'!#REF!*0.9</f>
        <v>#REF!</v>
      </c>
      <c r="M17" s="66" t="e">
        <f>'C завтраками| Bed and breakfast'!#REF!*0.9</f>
        <v>#REF!</v>
      </c>
      <c r="N17" s="66" t="e">
        <f>'C завтраками| Bed and breakfast'!#REF!*0.9</f>
        <v>#REF!</v>
      </c>
      <c r="O17" s="66" t="e">
        <f>'C завтраками| Bed and breakfast'!#REF!*0.9</f>
        <v>#REF!</v>
      </c>
      <c r="P17" s="66" t="e">
        <f>'C завтраками| Bed and breakfast'!#REF!*0.9</f>
        <v>#REF!</v>
      </c>
      <c r="Q17" s="66" t="e">
        <f>'C завтраками| Bed and breakfast'!#REF!*0.9</f>
        <v>#REF!</v>
      </c>
      <c r="R17" s="66" t="e">
        <f>'C завтраками| Bed and breakfast'!#REF!*0.9</f>
        <v>#REF!</v>
      </c>
      <c r="S17" s="66" t="e">
        <f>'C завтраками| Bed and breakfast'!#REF!*0.9</f>
        <v>#REF!</v>
      </c>
      <c r="T17" s="66" t="e">
        <f>'C завтраками| Bed and breakfast'!#REF!*0.9</f>
        <v>#REF!</v>
      </c>
      <c r="U17" s="66" t="e">
        <f>'C завтраками| Bed and breakfast'!#REF!*0.9</f>
        <v>#REF!</v>
      </c>
      <c r="V17" s="66" t="e">
        <f>'C завтраками| Bed and breakfast'!#REF!*0.9</f>
        <v>#REF!</v>
      </c>
      <c r="W17" s="66" t="e">
        <f>'C завтраками| Bed and breakfast'!#REF!*0.9</f>
        <v>#REF!</v>
      </c>
      <c r="X17" s="66" t="e">
        <f>'C завтраками| Bed and breakfast'!#REF!*0.9</f>
        <v>#REF!</v>
      </c>
    </row>
    <row r="18" spans="1:24" x14ac:dyDescent="0.2">
      <c r="A18" s="78"/>
      <c r="E18" s="98"/>
      <c r="G18" s="98"/>
    </row>
    <row r="19" spans="1:24" x14ac:dyDescent="0.2">
      <c r="A19" s="153" t="s">
        <v>159</v>
      </c>
      <c r="E19" s="98"/>
      <c r="G19" s="98"/>
    </row>
    <row r="20" spans="1:24" x14ac:dyDescent="0.2">
      <c r="A20" s="78"/>
      <c r="B20" s="106" t="e">
        <f>B5</f>
        <v>#REF!</v>
      </c>
      <c r="C20" s="106" t="e">
        <f>C5</f>
        <v>#REF!</v>
      </c>
      <c r="D20" s="106" t="e">
        <f>D5</f>
        <v>#REF!</v>
      </c>
      <c r="E20" s="106" t="e">
        <f t="shared" ref="E20:J21" si="0">E4</f>
        <v>#REF!</v>
      </c>
      <c r="F20" s="106" t="e">
        <f t="shared" si="0"/>
        <v>#REF!</v>
      </c>
      <c r="G20" s="106" t="e">
        <f t="shared" si="0"/>
        <v>#REF!</v>
      </c>
      <c r="H20" s="144" t="e">
        <f t="shared" si="0"/>
        <v>#REF!</v>
      </c>
      <c r="I20" s="144" t="e">
        <f t="shared" si="0"/>
        <v>#REF!</v>
      </c>
      <c r="J20" s="156" t="e">
        <f t="shared" si="0"/>
        <v>#REF!</v>
      </c>
      <c r="K20" s="156" t="e">
        <f t="shared" ref="K20:P20" si="1">K4</f>
        <v>#REF!</v>
      </c>
      <c r="L20" s="156" t="e">
        <f t="shared" si="1"/>
        <v>#REF!</v>
      </c>
      <c r="M20" s="156" t="e">
        <f t="shared" si="1"/>
        <v>#REF!</v>
      </c>
      <c r="N20" s="156" t="e">
        <f t="shared" si="1"/>
        <v>#REF!</v>
      </c>
      <c r="O20" s="156" t="e">
        <f t="shared" si="1"/>
        <v>#REF!</v>
      </c>
      <c r="P20" s="156" t="e">
        <f t="shared" si="1"/>
        <v>#REF!</v>
      </c>
      <c r="Q20" s="156" t="e">
        <f t="shared" ref="Q20:R20" si="2">Q4</f>
        <v>#REF!</v>
      </c>
      <c r="R20" s="144" t="e">
        <f t="shared" si="2"/>
        <v>#REF!</v>
      </c>
      <c r="S20" s="144" t="e">
        <f t="shared" ref="S20:X20" si="3">S4</f>
        <v>#REF!</v>
      </c>
      <c r="T20" s="144" t="e">
        <f t="shared" si="3"/>
        <v>#REF!</v>
      </c>
      <c r="U20" s="156" t="e">
        <f t="shared" si="3"/>
        <v>#REF!</v>
      </c>
      <c r="V20" s="156" t="e">
        <f t="shared" si="3"/>
        <v>#REF!</v>
      </c>
      <c r="W20" s="156" t="e">
        <f t="shared" si="3"/>
        <v>#REF!</v>
      </c>
      <c r="X20" s="156" t="e">
        <f t="shared" si="3"/>
        <v>#REF!</v>
      </c>
    </row>
    <row r="21" spans="1:24" x14ac:dyDescent="0.2">
      <c r="A21" s="101" t="s">
        <v>124</v>
      </c>
      <c r="B21" s="107"/>
      <c r="C21" s="107"/>
      <c r="D21" s="107"/>
      <c r="E21" s="106" t="e">
        <f t="shared" si="0"/>
        <v>#REF!</v>
      </c>
      <c r="F21" s="106" t="e">
        <f t="shared" si="0"/>
        <v>#REF!</v>
      </c>
      <c r="G21" s="106" t="e">
        <f t="shared" si="0"/>
        <v>#REF!</v>
      </c>
      <c r="H21" s="144" t="e">
        <f t="shared" si="0"/>
        <v>#REF!</v>
      </c>
      <c r="I21" s="144" t="e">
        <f t="shared" si="0"/>
        <v>#REF!</v>
      </c>
      <c r="J21" s="156" t="e">
        <f t="shared" si="0"/>
        <v>#REF!</v>
      </c>
      <c r="K21" s="156" t="e">
        <f t="shared" ref="K21:P21" si="4">K5</f>
        <v>#REF!</v>
      </c>
      <c r="L21" s="156" t="e">
        <f t="shared" si="4"/>
        <v>#REF!</v>
      </c>
      <c r="M21" s="156" t="e">
        <f t="shared" si="4"/>
        <v>#REF!</v>
      </c>
      <c r="N21" s="156" t="e">
        <f t="shared" si="4"/>
        <v>#REF!</v>
      </c>
      <c r="O21" s="156" t="e">
        <f t="shared" si="4"/>
        <v>#REF!</v>
      </c>
      <c r="P21" s="156" t="e">
        <f t="shared" si="4"/>
        <v>#REF!</v>
      </c>
      <c r="Q21" s="156" t="e">
        <f t="shared" ref="Q21:R21" si="5">Q5</f>
        <v>#REF!</v>
      </c>
      <c r="R21" s="144" t="e">
        <f t="shared" si="5"/>
        <v>#REF!</v>
      </c>
      <c r="S21" s="144" t="e">
        <f t="shared" ref="S21:X21" si="6">S5</f>
        <v>#REF!</v>
      </c>
      <c r="T21" s="144" t="e">
        <f t="shared" si="6"/>
        <v>#REF!</v>
      </c>
      <c r="U21" s="156" t="e">
        <f t="shared" si="6"/>
        <v>#REF!</v>
      </c>
      <c r="V21" s="156" t="e">
        <f t="shared" si="6"/>
        <v>#REF!</v>
      </c>
      <c r="W21" s="156" t="e">
        <f t="shared" si="6"/>
        <v>#REF!</v>
      </c>
      <c r="X21" s="156" t="e">
        <f t="shared" si="6"/>
        <v>#REF!</v>
      </c>
    </row>
    <row r="22" spans="1:24" x14ac:dyDescent="0.2">
      <c r="A22" s="102" t="s">
        <v>144</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row>
    <row r="23" spans="1:24" x14ac:dyDescent="0.2">
      <c r="A23" s="104">
        <v>1</v>
      </c>
      <c r="B23" s="108" t="e">
        <f t="shared" ref="B23:D24" si="7">B7*0.87</f>
        <v>#REF!</v>
      </c>
      <c r="C23" s="108" t="e">
        <f t="shared" si="7"/>
        <v>#REF!</v>
      </c>
      <c r="D23" s="108" t="e">
        <f t="shared" si="7"/>
        <v>#REF!</v>
      </c>
      <c r="E23" s="108" t="e">
        <f t="shared" ref="E23:J23" si="8">ROUNDUP(E7*0.9,)</f>
        <v>#REF!</v>
      </c>
      <c r="F23" s="108" t="e">
        <f t="shared" si="8"/>
        <v>#REF!</v>
      </c>
      <c r="G23" s="108" t="e">
        <f t="shared" si="8"/>
        <v>#REF!</v>
      </c>
      <c r="H23" s="108" t="e">
        <f t="shared" si="8"/>
        <v>#REF!</v>
      </c>
      <c r="I23" s="108" t="e">
        <f t="shared" si="8"/>
        <v>#REF!</v>
      </c>
      <c r="J23" s="108" t="e">
        <f t="shared" si="8"/>
        <v>#REF!</v>
      </c>
      <c r="K23" s="108" t="e">
        <f t="shared" ref="K23:P23" si="9">ROUNDUP(K7*0.9,)</f>
        <v>#REF!</v>
      </c>
      <c r="L23" s="108" t="e">
        <f t="shared" si="9"/>
        <v>#REF!</v>
      </c>
      <c r="M23" s="108" t="e">
        <f t="shared" si="9"/>
        <v>#REF!</v>
      </c>
      <c r="N23" s="108" t="e">
        <f t="shared" si="9"/>
        <v>#REF!</v>
      </c>
      <c r="O23" s="108" t="e">
        <f t="shared" si="9"/>
        <v>#REF!</v>
      </c>
      <c r="P23" s="108" t="e">
        <f t="shared" si="9"/>
        <v>#REF!</v>
      </c>
      <c r="Q23" s="108" t="e">
        <f t="shared" ref="Q23:R23" si="10">ROUNDUP(Q7*0.9,)</f>
        <v>#REF!</v>
      </c>
      <c r="R23" s="108" t="e">
        <f t="shared" si="10"/>
        <v>#REF!</v>
      </c>
      <c r="S23" s="108" t="e">
        <f t="shared" ref="S23:X23" si="11">ROUNDUP(S7*0.9,)</f>
        <v>#REF!</v>
      </c>
      <c r="T23" s="108" t="e">
        <f t="shared" si="11"/>
        <v>#REF!</v>
      </c>
      <c r="U23" s="108" t="e">
        <f t="shared" si="11"/>
        <v>#REF!</v>
      </c>
      <c r="V23" s="108" t="e">
        <f t="shared" si="11"/>
        <v>#REF!</v>
      </c>
      <c r="W23" s="108" t="e">
        <f t="shared" si="11"/>
        <v>#REF!</v>
      </c>
      <c r="X23" s="108" t="e">
        <f t="shared" si="11"/>
        <v>#REF!</v>
      </c>
    </row>
    <row r="24" spans="1:24" x14ac:dyDescent="0.2">
      <c r="A24" s="104">
        <v>2</v>
      </c>
      <c r="B24" s="108" t="e">
        <f t="shared" si="7"/>
        <v>#REF!</v>
      </c>
      <c r="C24" s="108" t="e">
        <f t="shared" si="7"/>
        <v>#REF!</v>
      </c>
      <c r="D24" s="108" t="e">
        <f t="shared" si="7"/>
        <v>#REF!</v>
      </c>
      <c r="E24" s="108" t="e">
        <f t="shared" ref="E24:H33" si="12">ROUNDUP(E8*0.9,)</f>
        <v>#REF!</v>
      </c>
      <c r="F24" s="108" t="e">
        <f t="shared" si="12"/>
        <v>#REF!</v>
      </c>
      <c r="G24" s="108" t="e">
        <f t="shared" si="12"/>
        <v>#REF!</v>
      </c>
      <c r="H24" s="108" t="e">
        <f t="shared" si="12"/>
        <v>#REF!</v>
      </c>
      <c r="I24" s="108" t="e">
        <f>ROUNDUP(I8*0.9,)</f>
        <v>#REF!</v>
      </c>
      <c r="J24" s="108" t="e">
        <f>ROUNDUP(J8*0.9,)</f>
        <v>#REF!</v>
      </c>
      <c r="K24" s="108" t="e">
        <f t="shared" ref="K24:P24" si="13">ROUNDUP(K8*0.9,)</f>
        <v>#REF!</v>
      </c>
      <c r="L24" s="108" t="e">
        <f t="shared" si="13"/>
        <v>#REF!</v>
      </c>
      <c r="M24" s="108" t="e">
        <f t="shared" si="13"/>
        <v>#REF!</v>
      </c>
      <c r="N24" s="108" t="e">
        <f t="shared" si="13"/>
        <v>#REF!</v>
      </c>
      <c r="O24" s="108" t="e">
        <f t="shared" si="13"/>
        <v>#REF!</v>
      </c>
      <c r="P24" s="108" t="e">
        <f t="shared" si="13"/>
        <v>#REF!</v>
      </c>
      <c r="Q24" s="108" t="e">
        <f t="shared" ref="Q24:R24" si="14">ROUNDUP(Q8*0.9,)</f>
        <v>#REF!</v>
      </c>
      <c r="R24" s="108" t="e">
        <f t="shared" si="14"/>
        <v>#REF!</v>
      </c>
      <c r="S24" s="108" t="e">
        <f t="shared" ref="S24:X24" si="15">ROUNDUP(S8*0.9,)</f>
        <v>#REF!</v>
      </c>
      <c r="T24" s="108" t="e">
        <f t="shared" si="15"/>
        <v>#REF!</v>
      </c>
      <c r="U24" s="108" t="e">
        <f t="shared" si="15"/>
        <v>#REF!</v>
      </c>
      <c r="V24" s="108" t="e">
        <f t="shared" si="15"/>
        <v>#REF!</v>
      </c>
      <c r="W24" s="108" t="e">
        <f t="shared" si="15"/>
        <v>#REF!</v>
      </c>
      <c r="X24" s="108" t="e">
        <f t="shared" si="15"/>
        <v>#REF!</v>
      </c>
    </row>
    <row r="25" spans="1:24" x14ac:dyDescent="0.2">
      <c r="A25" s="104" t="s">
        <v>145</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row>
    <row r="26" spans="1:24" x14ac:dyDescent="0.2">
      <c r="A26" s="104">
        <v>1</v>
      </c>
      <c r="B26" s="108" t="e">
        <f t="shared" ref="B26:D27" si="16">B10*0.87</f>
        <v>#REF!</v>
      </c>
      <c r="C26" s="108" t="e">
        <f t="shared" si="16"/>
        <v>#REF!</v>
      </c>
      <c r="D26" s="108" t="e">
        <f t="shared" si="16"/>
        <v>#REF!</v>
      </c>
      <c r="E26" s="108" t="e">
        <f t="shared" si="12"/>
        <v>#REF!</v>
      </c>
      <c r="F26" s="108" t="e">
        <f t="shared" si="12"/>
        <v>#REF!</v>
      </c>
      <c r="G26" s="108" t="e">
        <f t="shared" si="12"/>
        <v>#REF!</v>
      </c>
      <c r="H26" s="108" t="e">
        <f t="shared" si="12"/>
        <v>#REF!</v>
      </c>
      <c r="I26" s="108" t="e">
        <f>ROUNDUP(I10*0.9,)</f>
        <v>#REF!</v>
      </c>
      <c r="J26" s="108" t="e">
        <f>ROUNDUP(J10*0.9,)</f>
        <v>#REF!</v>
      </c>
      <c r="K26" s="108" t="e">
        <f t="shared" ref="K26:P26" si="17">ROUNDUP(K10*0.9,)</f>
        <v>#REF!</v>
      </c>
      <c r="L26" s="108" t="e">
        <f t="shared" si="17"/>
        <v>#REF!</v>
      </c>
      <c r="M26" s="108" t="e">
        <f t="shared" si="17"/>
        <v>#REF!</v>
      </c>
      <c r="N26" s="108" t="e">
        <f t="shared" si="17"/>
        <v>#REF!</v>
      </c>
      <c r="O26" s="108" t="e">
        <f t="shared" si="17"/>
        <v>#REF!</v>
      </c>
      <c r="P26" s="108" t="e">
        <f t="shared" si="17"/>
        <v>#REF!</v>
      </c>
      <c r="Q26" s="108" t="e">
        <f t="shared" ref="Q26:R26" si="18">ROUNDUP(Q10*0.9,)</f>
        <v>#REF!</v>
      </c>
      <c r="R26" s="108" t="e">
        <f t="shared" si="18"/>
        <v>#REF!</v>
      </c>
      <c r="S26" s="108" t="e">
        <f t="shared" ref="S26:X26" si="19">ROUNDUP(S10*0.9,)</f>
        <v>#REF!</v>
      </c>
      <c r="T26" s="108" t="e">
        <f t="shared" si="19"/>
        <v>#REF!</v>
      </c>
      <c r="U26" s="108" t="e">
        <f t="shared" si="19"/>
        <v>#REF!</v>
      </c>
      <c r="V26" s="108" t="e">
        <f t="shared" si="19"/>
        <v>#REF!</v>
      </c>
      <c r="W26" s="108" t="e">
        <f t="shared" si="19"/>
        <v>#REF!</v>
      </c>
      <c r="X26" s="108" t="e">
        <f t="shared" si="19"/>
        <v>#REF!</v>
      </c>
    </row>
    <row r="27" spans="1:24" ht="11.45" customHeight="1" x14ac:dyDescent="0.2">
      <c r="A27" s="104">
        <v>2</v>
      </c>
      <c r="B27" s="108" t="e">
        <f t="shared" si="16"/>
        <v>#REF!</v>
      </c>
      <c r="C27" s="108" t="e">
        <f t="shared" si="16"/>
        <v>#REF!</v>
      </c>
      <c r="D27" s="108" t="e">
        <f t="shared" si="16"/>
        <v>#REF!</v>
      </c>
      <c r="E27" s="108" t="e">
        <f t="shared" si="12"/>
        <v>#REF!</v>
      </c>
      <c r="F27" s="108" t="e">
        <f t="shared" si="12"/>
        <v>#REF!</v>
      </c>
      <c r="G27" s="108" t="e">
        <f t="shared" si="12"/>
        <v>#REF!</v>
      </c>
      <c r="H27" s="108" t="e">
        <f t="shared" si="12"/>
        <v>#REF!</v>
      </c>
      <c r="I27" s="108" t="e">
        <f>ROUNDUP(I11*0.9,)</f>
        <v>#REF!</v>
      </c>
      <c r="J27" s="108" t="e">
        <f>ROUNDUP(J11*0.9,)</f>
        <v>#REF!</v>
      </c>
      <c r="K27" s="108" t="e">
        <f t="shared" ref="K27:P27" si="20">ROUNDUP(K11*0.9,)</f>
        <v>#REF!</v>
      </c>
      <c r="L27" s="108" t="e">
        <f t="shared" si="20"/>
        <v>#REF!</v>
      </c>
      <c r="M27" s="108" t="e">
        <f t="shared" si="20"/>
        <v>#REF!</v>
      </c>
      <c r="N27" s="108" t="e">
        <f t="shared" si="20"/>
        <v>#REF!</v>
      </c>
      <c r="O27" s="108" t="e">
        <f t="shared" si="20"/>
        <v>#REF!</v>
      </c>
      <c r="P27" s="108" t="e">
        <f t="shared" si="20"/>
        <v>#REF!</v>
      </c>
      <c r="Q27" s="108" t="e">
        <f t="shared" ref="Q27:R27" si="21">ROUNDUP(Q11*0.9,)</f>
        <v>#REF!</v>
      </c>
      <c r="R27" s="108" t="e">
        <f t="shared" si="21"/>
        <v>#REF!</v>
      </c>
      <c r="S27" s="108" t="e">
        <f t="shared" ref="S27:X27" si="22">ROUNDUP(S11*0.9,)</f>
        <v>#REF!</v>
      </c>
      <c r="T27" s="108" t="e">
        <f t="shared" si="22"/>
        <v>#REF!</v>
      </c>
      <c r="U27" s="108" t="e">
        <f t="shared" si="22"/>
        <v>#REF!</v>
      </c>
      <c r="V27" s="108" t="e">
        <f t="shared" si="22"/>
        <v>#REF!</v>
      </c>
      <c r="W27" s="108" t="e">
        <f t="shared" si="22"/>
        <v>#REF!</v>
      </c>
      <c r="X27" s="108" t="e">
        <f t="shared" si="22"/>
        <v>#REF!</v>
      </c>
    </row>
    <row r="28" spans="1:24" x14ac:dyDescent="0.2">
      <c r="A28" s="104" t="s">
        <v>134</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row>
    <row r="29" spans="1:24" x14ac:dyDescent="0.2">
      <c r="A29" s="104">
        <v>1</v>
      </c>
      <c r="B29" s="108" t="e">
        <f t="shared" ref="B29:D30" si="23">B13*0.87</f>
        <v>#REF!</v>
      </c>
      <c r="C29" s="108" t="e">
        <f t="shared" si="23"/>
        <v>#REF!</v>
      </c>
      <c r="D29" s="108" t="e">
        <f t="shared" si="23"/>
        <v>#REF!</v>
      </c>
      <c r="E29" s="108" t="e">
        <f t="shared" si="12"/>
        <v>#REF!</v>
      </c>
      <c r="F29" s="108" t="e">
        <f t="shared" si="12"/>
        <v>#REF!</v>
      </c>
      <c r="G29" s="108" t="e">
        <f t="shared" si="12"/>
        <v>#REF!</v>
      </c>
      <c r="H29" s="108" t="e">
        <f t="shared" si="12"/>
        <v>#REF!</v>
      </c>
      <c r="I29" s="108" t="e">
        <f>ROUNDUP(I13*0.9,)</f>
        <v>#REF!</v>
      </c>
      <c r="J29" s="108" t="e">
        <f>ROUNDUP(J13*0.9,)</f>
        <v>#REF!</v>
      </c>
      <c r="K29" s="108" t="e">
        <f t="shared" ref="K29:P29" si="24">ROUNDUP(K13*0.9,)</f>
        <v>#REF!</v>
      </c>
      <c r="L29" s="108" t="e">
        <f t="shared" si="24"/>
        <v>#REF!</v>
      </c>
      <c r="M29" s="108" t="e">
        <f t="shared" si="24"/>
        <v>#REF!</v>
      </c>
      <c r="N29" s="108" t="e">
        <f t="shared" si="24"/>
        <v>#REF!</v>
      </c>
      <c r="O29" s="108" t="e">
        <f t="shared" si="24"/>
        <v>#REF!</v>
      </c>
      <c r="P29" s="108" t="e">
        <f t="shared" si="24"/>
        <v>#REF!</v>
      </c>
      <c r="Q29" s="108" t="e">
        <f t="shared" ref="Q29:R29" si="25">ROUNDUP(Q13*0.9,)</f>
        <v>#REF!</v>
      </c>
      <c r="R29" s="108" t="e">
        <f t="shared" si="25"/>
        <v>#REF!</v>
      </c>
      <c r="S29" s="108" t="e">
        <f t="shared" ref="S29:X29" si="26">ROUNDUP(S13*0.9,)</f>
        <v>#REF!</v>
      </c>
      <c r="T29" s="108" t="e">
        <f t="shared" si="26"/>
        <v>#REF!</v>
      </c>
      <c r="U29" s="108" t="e">
        <f t="shared" si="26"/>
        <v>#REF!</v>
      </c>
      <c r="V29" s="108" t="e">
        <f t="shared" si="26"/>
        <v>#REF!</v>
      </c>
      <c r="W29" s="108" t="e">
        <f t="shared" si="26"/>
        <v>#REF!</v>
      </c>
      <c r="X29" s="108" t="e">
        <f t="shared" si="26"/>
        <v>#REF!</v>
      </c>
    </row>
    <row r="30" spans="1:24" x14ac:dyDescent="0.2">
      <c r="A30" s="104">
        <v>2</v>
      </c>
      <c r="B30" s="108" t="e">
        <f t="shared" si="23"/>
        <v>#REF!</v>
      </c>
      <c r="C30" s="108" t="e">
        <f t="shared" si="23"/>
        <v>#REF!</v>
      </c>
      <c r="D30" s="108" t="e">
        <f t="shared" si="23"/>
        <v>#REF!</v>
      </c>
      <c r="E30" s="108" t="e">
        <f t="shared" si="12"/>
        <v>#REF!</v>
      </c>
      <c r="F30" s="108" t="e">
        <f t="shared" si="12"/>
        <v>#REF!</v>
      </c>
      <c r="G30" s="108" t="e">
        <f t="shared" si="12"/>
        <v>#REF!</v>
      </c>
      <c r="H30" s="108" t="e">
        <f t="shared" si="12"/>
        <v>#REF!</v>
      </c>
      <c r="I30" s="108" t="e">
        <f>ROUNDUP(I14*0.9,)</f>
        <v>#REF!</v>
      </c>
      <c r="J30" s="108" t="e">
        <f>ROUNDUP(J14*0.9,)</f>
        <v>#REF!</v>
      </c>
      <c r="K30" s="108" t="e">
        <f t="shared" ref="K30:P30" si="27">ROUNDUP(K14*0.9,)</f>
        <v>#REF!</v>
      </c>
      <c r="L30" s="108" t="e">
        <f t="shared" si="27"/>
        <v>#REF!</v>
      </c>
      <c r="M30" s="108" t="e">
        <f t="shared" si="27"/>
        <v>#REF!</v>
      </c>
      <c r="N30" s="108" t="e">
        <f t="shared" si="27"/>
        <v>#REF!</v>
      </c>
      <c r="O30" s="108" t="e">
        <f t="shared" si="27"/>
        <v>#REF!</v>
      </c>
      <c r="P30" s="108" t="e">
        <f t="shared" si="27"/>
        <v>#REF!</v>
      </c>
      <c r="Q30" s="108" t="e">
        <f t="shared" ref="Q30:R30" si="28">ROUNDUP(Q14*0.9,)</f>
        <v>#REF!</v>
      </c>
      <c r="R30" s="108" t="e">
        <f t="shared" si="28"/>
        <v>#REF!</v>
      </c>
      <c r="S30" s="108" t="e">
        <f t="shared" ref="S30:X30" si="29">ROUNDUP(S14*0.9,)</f>
        <v>#REF!</v>
      </c>
      <c r="T30" s="108" t="e">
        <f t="shared" si="29"/>
        <v>#REF!</v>
      </c>
      <c r="U30" s="108" t="e">
        <f t="shared" si="29"/>
        <v>#REF!</v>
      </c>
      <c r="V30" s="108" t="e">
        <f t="shared" si="29"/>
        <v>#REF!</v>
      </c>
      <c r="W30" s="108" t="e">
        <f t="shared" si="29"/>
        <v>#REF!</v>
      </c>
      <c r="X30" s="108" t="e">
        <f t="shared" si="29"/>
        <v>#REF!</v>
      </c>
    </row>
    <row r="31" spans="1:24" x14ac:dyDescent="0.2">
      <c r="A31" s="103" t="s">
        <v>136</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row>
    <row r="32" spans="1:24" x14ac:dyDescent="0.2">
      <c r="A32" s="104">
        <v>1</v>
      </c>
      <c r="B32" s="108" t="e">
        <f t="shared" ref="B32:D33" si="30">B16*0.87</f>
        <v>#REF!</v>
      </c>
      <c r="C32" s="108" t="e">
        <f t="shared" si="30"/>
        <v>#REF!</v>
      </c>
      <c r="D32" s="108" t="e">
        <f t="shared" si="30"/>
        <v>#REF!</v>
      </c>
      <c r="E32" s="108" t="e">
        <f t="shared" si="12"/>
        <v>#REF!</v>
      </c>
      <c r="F32" s="108" t="e">
        <f t="shared" si="12"/>
        <v>#REF!</v>
      </c>
      <c r="G32" s="108" t="e">
        <f t="shared" si="12"/>
        <v>#REF!</v>
      </c>
      <c r="H32" s="108" t="e">
        <f t="shared" si="12"/>
        <v>#REF!</v>
      </c>
      <c r="I32" s="108" t="e">
        <f>ROUNDUP(I16*0.9,)</f>
        <v>#REF!</v>
      </c>
      <c r="J32" s="108" t="e">
        <f>ROUNDUP(J16*0.9,)</f>
        <v>#REF!</v>
      </c>
      <c r="K32" s="108" t="e">
        <f t="shared" ref="K32:P32" si="31">ROUNDUP(K16*0.9,)</f>
        <v>#REF!</v>
      </c>
      <c r="L32" s="108" t="e">
        <f t="shared" si="31"/>
        <v>#REF!</v>
      </c>
      <c r="M32" s="108" t="e">
        <f t="shared" si="31"/>
        <v>#REF!</v>
      </c>
      <c r="N32" s="108" t="e">
        <f t="shared" si="31"/>
        <v>#REF!</v>
      </c>
      <c r="O32" s="108" t="e">
        <f t="shared" si="31"/>
        <v>#REF!</v>
      </c>
      <c r="P32" s="108" t="e">
        <f t="shared" si="31"/>
        <v>#REF!</v>
      </c>
      <c r="Q32" s="108" t="e">
        <f t="shared" ref="Q32:R32" si="32">ROUNDUP(Q16*0.9,)</f>
        <v>#REF!</v>
      </c>
      <c r="R32" s="108" t="e">
        <f t="shared" si="32"/>
        <v>#REF!</v>
      </c>
      <c r="S32" s="108" t="e">
        <f t="shared" ref="S32:X32" si="33">ROUNDUP(S16*0.9,)</f>
        <v>#REF!</v>
      </c>
      <c r="T32" s="108" t="e">
        <f t="shared" si="33"/>
        <v>#REF!</v>
      </c>
      <c r="U32" s="108" t="e">
        <f t="shared" si="33"/>
        <v>#REF!</v>
      </c>
      <c r="V32" s="108" t="e">
        <f t="shared" si="33"/>
        <v>#REF!</v>
      </c>
      <c r="W32" s="108" t="e">
        <f t="shared" si="33"/>
        <v>#REF!</v>
      </c>
      <c r="X32" s="108" t="e">
        <f t="shared" si="33"/>
        <v>#REF!</v>
      </c>
    </row>
    <row r="33" spans="1:43" x14ac:dyDescent="0.2">
      <c r="A33" s="104">
        <v>2</v>
      </c>
      <c r="B33" s="108" t="e">
        <f t="shared" si="30"/>
        <v>#REF!</v>
      </c>
      <c r="C33" s="108" t="e">
        <f t="shared" si="30"/>
        <v>#REF!</v>
      </c>
      <c r="D33" s="108" t="e">
        <f t="shared" si="30"/>
        <v>#REF!</v>
      </c>
      <c r="E33" s="108" t="e">
        <f t="shared" si="12"/>
        <v>#REF!</v>
      </c>
      <c r="F33" s="108" t="e">
        <f t="shared" si="12"/>
        <v>#REF!</v>
      </c>
      <c r="G33" s="108" t="e">
        <f t="shared" si="12"/>
        <v>#REF!</v>
      </c>
      <c r="H33" s="108" t="e">
        <f t="shared" si="12"/>
        <v>#REF!</v>
      </c>
      <c r="I33" s="108" t="e">
        <f>ROUNDUP(I17*0.9,)</f>
        <v>#REF!</v>
      </c>
      <c r="J33" s="108" t="e">
        <f>ROUNDUP(J17*0.9,)</f>
        <v>#REF!</v>
      </c>
      <c r="K33" s="108" t="e">
        <f t="shared" ref="K33:P33" si="34">ROUNDUP(K17*0.9,)</f>
        <v>#REF!</v>
      </c>
      <c r="L33" s="108" t="e">
        <f t="shared" si="34"/>
        <v>#REF!</v>
      </c>
      <c r="M33" s="108" t="e">
        <f t="shared" si="34"/>
        <v>#REF!</v>
      </c>
      <c r="N33" s="108" t="e">
        <f t="shared" si="34"/>
        <v>#REF!</v>
      </c>
      <c r="O33" s="108" t="e">
        <f t="shared" si="34"/>
        <v>#REF!</v>
      </c>
      <c r="P33" s="108" t="e">
        <f t="shared" si="34"/>
        <v>#REF!</v>
      </c>
      <c r="Q33" s="108" t="e">
        <f t="shared" ref="Q33:R33" si="35">ROUNDUP(Q17*0.9,)</f>
        <v>#REF!</v>
      </c>
      <c r="R33" s="108" t="e">
        <f t="shared" si="35"/>
        <v>#REF!</v>
      </c>
      <c r="S33" s="108" t="e">
        <f t="shared" ref="S33:X33" si="36">ROUNDUP(S17*0.9,)</f>
        <v>#REF!</v>
      </c>
      <c r="T33" s="108" t="e">
        <f t="shared" si="36"/>
        <v>#REF!</v>
      </c>
      <c r="U33" s="108" t="e">
        <f t="shared" si="36"/>
        <v>#REF!</v>
      </c>
      <c r="V33" s="108" t="e">
        <f t="shared" si="36"/>
        <v>#REF!</v>
      </c>
      <c r="W33" s="108" t="e">
        <f t="shared" si="36"/>
        <v>#REF!</v>
      </c>
      <c r="X33" s="108" t="e">
        <f t="shared" si="36"/>
        <v>#REF!</v>
      </c>
    </row>
    <row r="34" spans="1:43" x14ac:dyDescent="0.2">
      <c r="E34" s="98"/>
      <c r="G34" s="98"/>
    </row>
    <row r="35" spans="1:43" customFormat="1" ht="14.45" customHeight="1" x14ac:dyDescent="0.2">
      <c r="A35" s="332" t="s">
        <v>191</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row>
    <row r="36" spans="1:43" x14ac:dyDescent="0.2">
      <c r="A36" s="84"/>
      <c r="E36" s="98"/>
      <c r="G36" s="98"/>
    </row>
    <row r="37" spans="1:43" s="126" customFormat="1" ht="12" x14ac:dyDescent="0.2">
      <c r="A37" s="136" t="s">
        <v>139</v>
      </c>
      <c r="E37" s="139"/>
      <c r="F37" s="139"/>
      <c r="G37" s="139"/>
      <c r="H37" s="139"/>
    </row>
    <row r="38" spans="1:43" s="126" customFormat="1" ht="12" x14ac:dyDescent="0.2">
      <c r="A38" s="115" t="s">
        <v>155</v>
      </c>
      <c r="B38" s="137"/>
      <c r="C38" s="137"/>
      <c r="D38" s="137"/>
      <c r="E38" s="145"/>
      <c r="F38" s="145"/>
      <c r="G38" s="145"/>
      <c r="H38" s="145"/>
      <c r="I38" s="137"/>
      <c r="J38" s="137"/>
      <c r="K38" s="137"/>
      <c r="L38" s="137"/>
      <c r="M38" s="137"/>
      <c r="N38" s="137"/>
      <c r="O38" s="138"/>
      <c r="P38" s="138"/>
      <c r="Q38" s="138"/>
      <c r="R38" s="138"/>
      <c r="S38" s="138"/>
      <c r="T38" s="138"/>
      <c r="U38" s="138"/>
      <c r="V38" s="138"/>
      <c r="W38" s="138"/>
    </row>
    <row r="39" spans="1:43" s="126" customFormat="1" ht="12" x14ac:dyDescent="0.2">
      <c r="A39" s="115" t="s">
        <v>156</v>
      </c>
      <c r="B39" s="137"/>
      <c r="C39" s="137"/>
      <c r="D39" s="137"/>
      <c r="E39" s="145"/>
      <c r="F39" s="145"/>
      <c r="G39" s="145"/>
      <c r="H39" s="145"/>
      <c r="I39" s="137"/>
      <c r="J39" s="137"/>
      <c r="K39" s="137"/>
      <c r="L39" s="137"/>
      <c r="M39" s="137"/>
      <c r="N39" s="137"/>
      <c r="O39" s="138"/>
      <c r="P39" s="138"/>
      <c r="Q39" s="138"/>
      <c r="R39" s="138"/>
      <c r="S39" s="138"/>
      <c r="T39" s="138"/>
      <c r="U39" s="138"/>
      <c r="V39" s="138"/>
      <c r="W39" s="138"/>
    </row>
    <row r="40" spans="1:43" s="126" customFormat="1" ht="12" x14ac:dyDescent="0.2">
      <c r="A40" s="20"/>
      <c r="E40" s="139"/>
      <c r="F40" s="139"/>
      <c r="G40" s="139"/>
      <c r="H40" s="139"/>
    </row>
    <row r="41" spans="1:43" s="126" customFormat="1" ht="12" x14ac:dyDescent="0.2">
      <c r="A41" s="125" t="s">
        <v>127</v>
      </c>
      <c r="E41" s="139"/>
      <c r="F41" s="139"/>
      <c r="G41" s="139"/>
      <c r="H41" s="139"/>
    </row>
    <row r="42" spans="1:43" s="126" customFormat="1" ht="12" x14ac:dyDescent="0.2">
      <c r="A42" s="117" t="s">
        <v>152</v>
      </c>
      <c r="E42" s="139"/>
      <c r="F42" s="139"/>
      <c r="G42" s="139"/>
      <c r="H42" s="139"/>
    </row>
    <row r="43" spans="1:43" s="126" customFormat="1" ht="12" x14ac:dyDescent="0.2">
      <c r="A43" s="69" t="s">
        <v>128</v>
      </c>
      <c r="E43" s="139"/>
      <c r="F43" s="139"/>
      <c r="G43" s="139"/>
      <c r="H43" s="139"/>
    </row>
    <row r="44" spans="1:43" s="126" customFormat="1" ht="12" x14ac:dyDescent="0.2">
      <c r="A44" s="69" t="s">
        <v>129</v>
      </c>
      <c r="E44" s="139"/>
      <c r="F44" s="139"/>
      <c r="G44" s="139"/>
      <c r="H44" s="139"/>
    </row>
    <row r="45" spans="1:43" s="126" customFormat="1" ht="24" x14ac:dyDescent="0.2">
      <c r="A45" s="72" t="s">
        <v>130</v>
      </c>
      <c r="E45" s="139"/>
      <c r="F45" s="139"/>
      <c r="G45" s="139"/>
      <c r="H45" s="139"/>
    </row>
    <row r="46" spans="1:43" s="126" customFormat="1" ht="12" x14ac:dyDescent="0.2">
      <c r="A46" s="69" t="s">
        <v>154</v>
      </c>
      <c r="E46" s="139"/>
      <c r="F46" s="139"/>
      <c r="G46" s="139"/>
      <c r="H46" s="139"/>
    </row>
    <row r="47" spans="1:43" s="126" customFormat="1" ht="24" x14ac:dyDescent="0.2">
      <c r="A47" s="97" t="s">
        <v>189</v>
      </c>
      <c r="E47" s="139"/>
      <c r="F47" s="139"/>
      <c r="G47" s="139"/>
      <c r="H47" s="139"/>
    </row>
    <row r="48" spans="1:43" s="126" customFormat="1" ht="12" x14ac:dyDescent="0.2">
      <c r="A48" s="97"/>
      <c r="E48" s="139"/>
      <c r="F48" s="139"/>
      <c r="G48" s="139"/>
      <c r="H48" s="139"/>
    </row>
    <row r="49" spans="1:16" s="126" customFormat="1" ht="25.5" x14ac:dyDescent="0.2">
      <c r="A49" s="118" t="s">
        <v>190</v>
      </c>
      <c r="E49" s="139"/>
      <c r="F49" s="139"/>
      <c r="G49" s="139"/>
      <c r="H49" s="139"/>
    </row>
    <row r="50" spans="1:16" s="126" customFormat="1" ht="12" x14ac:dyDescent="0.2">
      <c r="A50" s="128"/>
      <c r="E50" s="135"/>
      <c r="F50" s="135"/>
      <c r="G50" s="135"/>
      <c r="H50" s="135"/>
      <c r="I50" s="135"/>
      <c r="J50" s="135"/>
      <c r="K50" s="135"/>
      <c r="L50" s="135"/>
      <c r="M50" s="135"/>
      <c r="N50" s="135"/>
      <c r="O50" s="135"/>
      <c r="P50" s="135"/>
    </row>
    <row r="51" spans="1:16" s="126" customFormat="1" ht="42" x14ac:dyDescent="0.2">
      <c r="A51" s="159" t="s">
        <v>171</v>
      </c>
      <c r="B51" s="129"/>
      <c r="C51" s="129"/>
      <c r="D51" s="129"/>
      <c r="E51" s="135"/>
      <c r="F51" s="135"/>
      <c r="G51" s="135"/>
      <c r="H51" s="135"/>
      <c r="I51" s="135"/>
      <c r="J51" s="135"/>
      <c r="K51" s="135"/>
      <c r="L51" s="135"/>
      <c r="M51" s="135"/>
      <c r="N51" s="135"/>
      <c r="O51" s="135"/>
      <c r="P51" s="135"/>
    </row>
    <row r="52" spans="1:16" s="126" customFormat="1" ht="31.5" x14ac:dyDescent="0.2">
      <c r="A52" s="159" t="s">
        <v>172</v>
      </c>
      <c r="B52" s="130"/>
      <c r="C52" s="131"/>
      <c r="D52" s="134"/>
      <c r="E52" s="93"/>
      <c r="F52" s="93"/>
      <c r="G52" s="93"/>
      <c r="H52" s="93"/>
      <c r="I52" s="93"/>
      <c r="J52" s="93"/>
      <c r="K52" s="93"/>
      <c r="L52" s="93"/>
      <c r="M52" s="18"/>
      <c r="N52" s="18"/>
      <c r="O52" s="18"/>
      <c r="P52" s="135"/>
    </row>
    <row r="53" spans="1:16" s="126" customFormat="1" ht="63" x14ac:dyDescent="0.2">
      <c r="A53" s="159" t="s">
        <v>173</v>
      </c>
      <c r="B53" s="130"/>
      <c r="C53" s="131"/>
      <c r="D53" s="134"/>
      <c r="E53" s="93"/>
      <c r="F53" s="93"/>
      <c r="G53" s="93"/>
      <c r="H53" s="93"/>
      <c r="I53" s="93"/>
      <c r="J53" s="93"/>
      <c r="K53" s="93"/>
      <c r="L53" s="93"/>
      <c r="M53" s="18"/>
      <c r="N53" s="18"/>
      <c r="O53" s="18"/>
      <c r="P53" s="135"/>
    </row>
    <row r="54" spans="1:16" s="126" customFormat="1" ht="42" x14ac:dyDescent="0.2">
      <c r="A54" s="164" t="s">
        <v>201</v>
      </c>
      <c r="B54" s="133"/>
      <c r="C54" s="133"/>
      <c r="D54" s="133"/>
      <c r="E54" s="93"/>
      <c r="F54" s="93"/>
      <c r="G54" s="93"/>
      <c r="H54" s="93"/>
      <c r="I54" s="93"/>
      <c r="J54" s="93"/>
      <c r="K54" s="93"/>
      <c r="L54" s="93"/>
      <c r="M54" s="18"/>
      <c r="N54" s="18"/>
      <c r="O54" s="18"/>
      <c r="P54" s="135"/>
    </row>
    <row r="55" spans="1:16" s="126" customFormat="1" ht="52.5" x14ac:dyDescent="0.2">
      <c r="A55" s="159" t="s">
        <v>175</v>
      </c>
      <c r="E55" s="135"/>
      <c r="F55" s="135"/>
      <c r="G55" s="135"/>
      <c r="H55" s="135"/>
      <c r="I55" s="135"/>
      <c r="J55" s="135"/>
      <c r="K55" s="135"/>
      <c r="L55" s="135"/>
      <c r="M55" s="135"/>
      <c r="N55" s="135"/>
      <c r="O55" s="135"/>
      <c r="P55" s="135"/>
    </row>
    <row r="56" spans="1:16" s="126" customFormat="1" ht="31.5" customHeight="1" x14ac:dyDescent="0.2">
      <c r="A56" s="164" t="s">
        <v>197</v>
      </c>
      <c r="E56" s="135"/>
      <c r="F56" s="135"/>
      <c r="G56" s="135"/>
      <c r="H56" s="135"/>
      <c r="I56" s="135"/>
      <c r="J56" s="135"/>
      <c r="K56" s="135"/>
      <c r="L56" s="135"/>
      <c r="M56" s="135"/>
      <c r="N56" s="135"/>
      <c r="O56" s="135"/>
      <c r="P56" s="135"/>
    </row>
    <row r="57" spans="1:16" s="126" customFormat="1" ht="42" x14ac:dyDescent="0.2">
      <c r="A57" s="159" t="s">
        <v>202</v>
      </c>
      <c r="E57" s="135"/>
      <c r="F57" s="135"/>
      <c r="G57" s="135"/>
      <c r="H57" s="135"/>
      <c r="I57" s="135"/>
      <c r="J57" s="135"/>
      <c r="K57" s="135"/>
      <c r="L57" s="135"/>
      <c r="M57" s="135"/>
      <c r="N57" s="135"/>
      <c r="O57" s="135"/>
      <c r="P57" s="135"/>
    </row>
    <row r="58" spans="1:16" s="126" customFormat="1" ht="31.5" x14ac:dyDescent="0.2">
      <c r="A58" s="159" t="s">
        <v>203</v>
      </c>
      <c r="E58" s="135"/>
      <c r="F58" s="135"/>
      <c r="G58" s="135"/>
      <c r="H58" s="135"/>
      <c r="I58" s="135"/>
      <c r="J58" s="135"/>
      <c r="K58" s="135"/>
      <c r="L58" s="135"/>
      <c r="M58" s="135"/>
      <c r="N58" s="135"/>
      <c r="O58" s="135"/>
      <c r="P58" s="135"/>
    </row>
    <row r="59" spans="1:16" s="126" customFormat="1" ht="42" x14ac:dyDescent="0.2">
      <c r="A59" s="164" t="s">
        <v>204</v>
      </c>
      <c r="E59" s="139"/>
      <c r="F59" s="139"/>
      <c r="G59" s="139"/>
      <c r="H59" s="139"/>
    </row>
    <row r="60" spans="1:16" s="126" customFormat="1" ht="21" x14ac:dyDescent="0.2">
      <c r="A60" s="164" t="s">
        <v>198</v>
      </c>
      <c r="E60" s="139"/>
      <c r="F60" s="139"/>
      <c r="G60" s="139"/>
      <c r="H60" s="139"/>
    </row>
    <row r="61" spans="1:16" s="126" customFormat="1" ht="12" x14ac:dyDescent="0.2">
      <c r="A61" s="119"/>
      <c r="E61" s="139"/>
      <c r="F61" s="139"/>
      <c r="G61" s="139"/>
      <c r="H61" s="139"/>
    </row>
    <row r="62" spans="1:16" s="126" customFormat="1" ht="31.5" x14ac:dyDescent="0.2">
      <c r="A62" s="120" t="s">
        <v>165</v>
      </c>
      <c r="E62" s="139"/>
      <c r="F62" s="139"/>
      <c r="G62" s="139"/>
      <c r="H62" s="139"/>
    </row>
    <row r="63" spans="1:16" s="126" customFormat="1" ht="42" x14ac:dyDescent="0.2">
      <c r="A63" s="155" t="s">
        <v>166</v>
      </c>
      <c r="E63" s="139"/>
      <c r="F63" s="139"/>
      <c r="G63" s="139"/>
      <c r="H63" s="139"/>
    </row>
    <row r="64" spans="1:16" s="126" customFormat="1" ht="21" x14ac:dyDescent="0.2">
      <c r="A64" s="120" t="s">
        <v>162</v>
      </c>
      <c r="E64" s="139"/>
      <c r="F64" s="139"/>
      <c r="G64" s="139"/>
      <c r="H64" s="139"/>
    </row>
    <row r="65" spans="1:8" s="126" customFormat="1" ht="42.75" x14ac:dyDescent="0.2">
      <c r="A65" s="142" t="s">
        <v>163</v>
      </c>
      <c r="E65" s="139"/>
      <c r="F65" s="139"/>
      <c r="G65" s="139"/>
      <c r="H65" s="139"/>
    </row>
    <row r="66" spans="1:8" s="126" customFormat="1" ht="21" x14ac:dyDescent="0.2">
      <c r="A66" s="120" t="s">
        <v>164</v>
      </c>
      <c r="E66" s="139"/>
      <c r="F66" s="139"/>
      <c r="G66" s="139"/>
      <c r="H66" s="139"/>
    </row>
    <row r="67" spans="1:8" s="126" customFormat="1" ht="12" x14ac:dyDescent="0.2">
      <c r="A67" s="140"/>
      <c r="E67" s="139"/>
      <c r="F67" s="139"/>
      <c r="G67" s="139"/>
      <c r="H67" s="139"/>
    </row>
    <row r="68" spans="1:8" s="126" customFormat="1" ht="12" x14ac:dyDescent="0.2">
      <c r="A68" s="123" t="s">
        <v>132</v>
      </c>
      <c r="E68" s="139"/>
      <c r="F68" s="139"/>
      <c r="G68" s="139"/>
      <c r="H68" s="139"/>
    </row>
    <row r="69" spans="1:8" s="126" customFormat="1" ht="24" x14ac:dyDescent="0.2">
      <c r="A69" s="124" t="s">
        <v>150</v>
      </c>
      <c r="E69" s="139"/>
      <c r="F69" s="139"/>
      <c r="G69" s="139"/>
      <c r="H69" s="139"/>
    </row>
    <row r="70" spans="1:8" s="126" customFormat="1" ht="24" x14ac:dyDescent="0.2">
      <c r="A70" s="124" t="s">
        <v>151</v>
      </c>
      <c r="E70" s="139"/>
      <c r="F70" s="139"/>
      <c r="G70" s="139"/>
      <c r="H70" s="139"/>
    </row>
    <row r="71" spans="1:8" x14ac:dyDescent="0.2">
      <c r="A71" s="124"/>
      <c r="E71" s="98"/>
      <c r="G71" s="98"/>
    </row>
    <row r="72" spans="1:8" x14ac:dyDescent="0.2">
      <c r="E72" s="98"/>
      <c r="G72" s="98"/>
    </row>
    <row r="73" spans="1:8" x14ac:dyDescent="0.2">
      <c r="E73" s="98"/>
      <c r="G73" s="98"/>
    </row>
    <row r="74" spans="1:8" x14ac:dyDescent="0.2">
      <c r="E74" s="98"/>
      <c r="G74" s="98"/>
    </row>
    <row r="75" spans="1:8" x14ac:dyDescent="0.2">
      <c r="E75" s="98"/>
      <c r="G75" s="98"/>
    </row>
    <row r="76" spans="1:8" x14ac:dyDescent="0.2">
      <c r="E76" s="98"/>
      <c r="G76" s="98"/>
    </row>
    <row r="77" spans="1:8" x14ac:dyDescent="0.2">
      <c r="E77" s="98"/>
      <c r="G77" s="98"/>
    </row>
    <row r="78" spans="1:8" x14ac:dyDescent="0.2">
      <c r="E78" s="98"/>
      <c r="G78" s="98"/>
    </row>
    <row r="79" spans="1:8" x14ac:dyDescent="0.2">
      <c r="E79" s="98"/>
      <c r="G79" s="98"/>
    </row>
    <row r="80" spans="1:8" x14ac:dyDescent="0.2">
      <c r="E80" s="98"/>
      <c r="G80" s="98"/>
    </row>
    <row r="81" spans="5:7" x14ac:dyDescent="0.2">
      <c r="E81" s="98"/>
      <c r="G81" s="98"/>
    </row>
    <row r="82" spans="5:7" x14ac:dyDescent="0.2">
      <c r="E82" s="98"/>
      <c r="G82" s="98"/>
    </row>
    <row r="83" spans="5:7" x14ac:dyDescent="0.2">
      <c r="E83" s="98"/>
      <c r="G83" s="98"/>
    </row>
    <row r="84" spans="5:7" x14ac:dyDescent="0.2">
      <c r="E84" s="98"/>
      <c r="G84" s="98"/>
    </row>
    <row r="85" spans="5:7" x14ac:dyDescent="0.2">
      <c r="E85" s="98"/>
      <c r="G85" s="98"/>
    </row>
    <row r="86" spans="5:7" x14ac:dyDescent="0.2">
      <c r="E86" s="98"/>
      <c r="G86" s="98"/>
    </row>
    <row r="87" spans="5:7" x14ac:dyDescent="0.2">
      <c r="E87" s="98"/>
      <c r="G87" s="98"/>
    </row>
    <row r="88" spans="5:7" x14ac:dyDescent="0.2">
      <c r="E88" s="98"/>
      <c r="G88" s="98"/>
    </row>
    <row r="89" spans="5:7" x14ac:dyDescent="0.2">
      <c r="E89" s="98"/>
      <c r="G89" s="98"/>
    </row>
    <row r="90" spans="5:7" x14ac:dyDescent="0.2">
      <c r="E90" s="98"/>
      <c r="G90" s="98"/>
    </row>
    <row r="91" spans="5:7" x14ac:dyDescent="0.2">
      <c r="E91" s="98"/>
      <c r="G91" s="98"/>
    </row>
    <row r="92" spans="5:7" x14ac:dyDescent="0.2">
      <c r="E92" s="98"/>
      <c r="G92" s="98"/>
    </row>
    <row r="93" spans="5:7" x14ac:dyDescent="0.2">
      <c r="E93" s="98"/>
      <c r="G93" s="98"/>
    </row>
    <row r="94" spans="5:7" x14ac:dyDescent="0.2">
      <c r="E94" s="98"/>
      <c r="G94" s="98"/>
    </row>
    <row r="95" spans="5:7" x14ac:dyDescent="0.2">
      <c r="E95" s="98"/>
      <c r="G95" s="98"/>
    </row>
    <row r="96" spans="5:7" x14ac:dyDescent="0.2">
      <c r="E96" s="98"/>
      <c r="G96" s="98"/>
    </row>
    <row r="97" spans="5:7" x14ac:dyDescent="0.2">
      <c r="E97" s="98"/>
      <c r="G97" s="98"/>
    </row>
    <row r="98" spans="5:7" x14ac:dyDescent="0.2">
      <c r="E98" s="98"/>
      <c r="G98" s="98"/>
    </row>
    <row r="99" spans="5:7" x14ac:dyDescent="0.2">
      <c r="E99" s="98"/>
      <c r="G99" s="98"/>
    </row>
    <row r="100" spans="5:7" x14ac:dyDescent="0.2">
      <c r="E100" s="98"/>
      <c r="G100" s="98"/>
    </row>
    <row r="101" spans="5:7" x14ac:dyDescent="0.2">
      <c r="E101" s="98"/>
      <c r="G101" s="98"/>
    </row>
    <row r="102" spans="5:7" x14ac:dyDescent="0.2">
      <c r="E102" s="98"/>
      <c r="G102" s="98"/>
    </row>
    <row r="103" spans="5:7" x14ac:dyDescent="0.2">
      <c r="E103" s="98"/>
      <c r="G103" s="98"/>
    </row>
    <row r="104" spans="5:7" x14ac:dyDescent="0.2">
      <c r="E104" s="98"/>
      <c r="G104" s="98"/>
    </row>
    <row r="105" spans="5:7" x14ac:dyDescent="0.2">
      <c r="E105" s="98"/>
      <c r="G105" s="98"/>
    </row>
    <row r="106" spans="5:7" x14ac:dyDescent="0.2">
      <c r="E106" s="98"/>
      <c r="G106" s="98"/>
    </row>
    <row r="107" spans="5:7" x14ac:dyDescent="0.2">
      <c r="E107" s="98"/>
      <c r="G107" s="98"/>
    </row>
    <row r="108" spans="5:7" x14ac:dyDescent="0.2">
      <c r="E108" s="98"/>
      <c r="G108" s="98"/>
    </row>
    <row r="109" spans="5:7" x14ac:dyDescent="0.2">
      <c r="E109" s="98"/>
      <c r="G109" s="98"/>
    </row>
    <row r="110" spans="5:7" x14ac:dyDescent="0.2">
      <c r="E110" s="98"/>
      <c r="G110" s="98"/>
    </row>
  </sheetData>
  <mergeCells count="1">
    <mergeCell ref="A35:AQ35"/>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1"/>
  <dimension ref="A1:AV93"/>
  <sheetViews>
    <sheetView workbookViewId="0">
      <pane xSplit="4" topLeftCell="E1" activePane="topRight" state="frozen"/>
      <selection pane="topRight" activeCell="U1" sqref="U1:V1048576"/>
    </sheetView>
  </sheetViews>
  <sheetFormatPr defaultColWidth="8.7109375" defaultRowHeight="12.75" x14ac:dyDescent="0.2"/>
  <cols>
    <col min="1" max="1" width="82.5703125" style="98" customWidth="1"/>
    <col min="2" max="4" width="0" style="98" hidden="1" customWidth="1"/>
    <col min="5" max="5" width="0" style="80" hidden="1" customWidth="1"/>
    <col min="6" max="6" width="0" style="98" hidden="1" customWidth="1"/>
    <col min="7" max="7" width="0" style="80" hidden="1" customWidth="1"/>
    <col min="8" max="22" width="0" style="98" hidden="1" customWidth="1"/>
    <col min="23" max="16384" width="8.7109375" style="98"/>
  </cols>
  <sheetData>
    <row r="1" spans="1:24" x14ac:dyDescent="0.2">
      <c r="A1" s="68" t="s">
        <v>133</v>
      </c>
      <c r="E1" s="98"/>
      <c r="G1" s="98"/>
    </row>
    <row r="2" spans="1:24" x14ac:dyDescent="0.2">
      <c r="E2" s="98"/>
      <c r="G2" s="98"/>
    </row>
    <row r="3" spans="1:24" x14ac:dyDescent="0.2">
      <c r="A3" s="162" t="s">
        <v>188</v>
      </c>
      <c r="E3" s="98"/>
      <c r="G3" s="98"/>
    </row>
    <row r="4" spans="1:24" x14ac:dyDescent="0.2">
      <c r="A4" s="162" t="s">
        <v>125</v>
      </c>
      <c r="E4" s="106" t="e">
        <f>'C завтраками| Bed and breakfast'!#REF!</f>
        <v>#REF!</v>
      </c>
      <c r="F4" s="106" t="e">
        <f>'C завтраками| Bed and breakfast'!#REF!</f>
        <v>#REF!</v>
      </c>
      <c r="G4" s="106" t="e">
        <f>'C завтраками| Bed and breakfast'!#REF!</f>
        <v>#REF!</v>
      </c>
      <c r="H4" s="106" t="e">
        <f>'C завтраками| Bed and breakfast'!#REF!</f>
        <v>#REF!</v>
      </c>
      <c r="I4" s="106" t="e">
        <f>'C завтраками| Bed and breakfast'!#REF!</f>
        <v>#REF!</v>
      </c>
      <c r="J4" s="106" t="e">
        <f>'C завтраками| Bed and breakfast'!#REF!</f>
        <v>#REF!</v>
      </c>
      <c r="K4" s="106" t="e">
        <f>'C завтраками| Bed and breakfast'!#REF!</f>
        <v>#REF!</v>
      </c>
      <c r="L4" s="106" t="e">
        <f>'C завтраками| Bed and breakfast'!#REF!</f>
        <v>#REF!</v>
      </c>
      <c r="M4" s="106" t="e">
        <f>'C завтраками| Bed and breakfast'!#REF!</f>
        <v>#REF!</v>
      </c>
      <c r="N4" s="106" t="e">
        <f>'C завтраками| Bed and breakfast'!#REF!</f>
        <v>#REF!</v>
      </c>
      <c r="O4" s="106" t="e">
        <f>'C завтраками| Bed and breakfast'!#REF!</f>
        <v>#REF!</v>
      </c>
      <c r="P4" s="106" t="e">
        <f>'C завтраками| Bed and breakfast'!#REF!</f>
        <v>#REF!</v>
      </c>
      <c r="Q4" s="106" t="e">
        <f>'C завтраками| Bed and breakfast'!#REF!</f>
        <v>#REF!</v>
      </c>
      <c r="R4" s="106" t="e">
        <f>'C завтраками| Bed and breakfast'!#REF!</f>
        <v>#REF!</v>
      </c>
      <c r="S4" s="106" t="e">
        <f>'C завтраками| Bed and breakfast'!#REF!</f>
        <v>#REF!</v>
      </c>
      <c r="T4" s="106" t="e">
        <f>'C завтраками| Bed and breakfast'!#REF!</f>
        <v>#REF!</v>
      </c>
      <c r="U4" s="106" t="e">
        <f>'C завтраками| Bed and breakfast'!#REF!</f>
        <v>#REF!</v>
      </c>
      <c r="V4" s="106" t="e">
        <f>'C завтраками| Bed and breakfast'!#REF!</f>
        <v>#REF!</v>
      </c>
      <c r="W4" s="106" t="e">
        <f>'C завтраками| Bed and breakfast'!#REF!</f>
        <v>#REF!</v>
      </c>
      <c r="X4" s="106" t="e">
        <f>'C завтраками| Bed and breakfast'!#REF!</f>
        <v>#REF!</v>
      </c>
    </row>
    <row r="5" spans="1:24" x14ac:dyDescent="0.2">
      <c r="A5" s="99" t="s">
        <v>124</v>
      </c>
      <c r="B5" s="106" t="e">
        <f>'C завтраками| Bed and breakfast'!#REF!</f>
        <v>#REF!</v>
      </c>
      <c r="C5" s="106" t="e">
        <f>'C завтраками| Bed and breakfast'!#REF!</f>
        <v>#REF!</v>
      </c>
      <c r="D5" s="106" t="e">
        <f>'C завтраками| Bed and breakfast'!#REF!</f>
        <v>#REF!</v>
      </c>
      <c r="E5" s="106" t="e">
        <f>'C завтраками| Bed and breakfast'!#REF!</f>
        <v>#REF!</v>
      </c>
      <c r="F5" s="106" t="e">
        <f>'C завтраками| Bed and breakfast'!#REF!</f>
        <v>#REF!</v>
      </c>
      <c r="G5" s="106" t="e">
        <f>'C завтраками| Bed and breakfast'!#REF!</f>
        <v>#REF!</v>
      </c>
      <c r="H5" s="106" t="e">
        <f>'C завтраками| Bed and breakfast'!#REF!</f>
        <v>#REF!</v>
      </c>
      <c r="I5" s="106" t="e">
        <f>'C завтраками| Bed and breakfast'!#REF!</f>
        <v>#REF!</v>
      </c>
      <c r="J5" s="106" t="e">
        <f>'C завтраками| Bed and breakfast'!#REF!</f>
        <v>#REF!</v>
      </c>
      <c r="K5" s="106" t="e">
        <f>'C завтраками| Bed and breakfast'!#REF!</f>
        <v>#REF!</v>
      </c>
      <c r="L5" s="106" t="e">
        <f>'C завтраками| Bed and breakfast'!#REF!</f>
        <v>#REF!</v>
      </c>
      <c r="M5" s="106" t="e">
        <f>'C завтраками| Bed and breakfast'!#REF!</f>
        <v>#REF!</v>
      </c>
      <c r="N5" s="106" t="e">
        <f>'C завтраками| Bed and breakfast'!#REF!</f>
        <v>#REF!</v>
      </c>
      <c r="O5" s="106" t="e">
        <f>'C завтраками| Bed and breakfast'!#REF!</f>
        <v>#REF!</v>
      </c>
      <c r="P5" s="106" t="e">
        <f>'C завтраками| Bed and breakfast'!#REF!</f>
        <v>#REF!</v>
      </c>
      <c r="Q5" s="106" t="e">
        <f>'C завтраками| Bed and breakfast'!#REF!</f>
        <v>#REF!</v>
      </c>
      <c r="R5" s="106" t="e">
        <f>'C завтраками| Bed and breakfast'!#REF!</f>
        <v>#REF!</v>
      </c>
      <c r="S5" s="106" t="e">
        <f>'C завтраками| Bed and breakfast'!#REF!</f>
        <v>#REF!</v>
      </c>
      <c r="T5" s="106" t="e">
        <f>'C завтраками| Bed and breakfast'!#REF!</f>
        <v>#REF!</v>
      </c>
      <c r="U5" s="106" t="e">
        <f>'C завтраками| Bed and breakfast'!#REF!</f>
        <v>#REF!</v>
      </c>
      <c r="V5" s="106" t="e">
        <f>'C завтраками| Bed and breakfast'!#REF!</f>
        <v>#REF!</v>
      </c>
      <c r="W5" s="106" t="e">
        <f>'C завтраками| Bed and breakfast'!#REF!</f>
        <v>#REF!</v>
      </c>
      <c r="X5" s="106" t="e">
        <f>'C завтраками| Bed and breakfast'!#REF!</f>
        <v>#REF!</v>
      </c>
    </row>
    <row r="6" spans="1:24" x14ac:dyDescent="0.2">
      <c r="A6" s="102" t="s">
        <v>144</v>
      </c>
      <c r="E6" s="98"/>
      <c r="G6" s="98"/>
    </row>
    <row r="7" spans="1:24" x14ac:dyDescent="0.2">
      <c r="A7" s="104">
        <v>1</v>
      </c>
      <c r="B7" s="66" t="e">
        <f>'C завтраками| Bed and breakfast'!#REF!*0.9</f>
        <v>#REF!</v>
      </c>
      <c r="C7" s="66" t="e">
        <f>'C завтраками| Bed and breakfast'!#REF!*0.9</f>
        <v>#REF!</v>
      </c>
      <c r="D7" s="66" t="e">
        <f>'C завтраками| Bed and breakfast'!#REF!*0.9</f>
        <v>#REF!</v>
      </c>
      <c r="E7" s="66" t="e">
        <f>'C завтраками| Bed and breakfast'!#REF!*0.9</f>
        <v>#REF!</v>
      </c>
      <c r="F7" s="66" t="e">
        <f>'C завтраками| Bed and breakfast'!#REF!*0.9</f>
        <v>#REF!</v>
      </c>
      <c r="G7" s="66" t="e">
        <f>'C завтраками| Bed and breakfast'!#REF!*0.9</f>
        <v>#REF!</v>
      </c>
      <c r="H7" s="66" t="e">
        <f>'C завтраками| Bed and breakfast'!#REF!*0.9</f>
        <v>#REF!</v>
      </c>
      <c r="I7" s="66" t="e">
        <f>'C завтраками| Bed and breakfast'!#REF!*0.9</f>
        <v>#REF!</v>
      </c>
      <c r="J7" s="66" t="e">
        <f>'C завтраками| Bed and breakfast'!#REF!*0.9</f>
        <v>#REF!</v>
      </c>
      <c r="K7" s="66" t="e">
        <f>'C завтраками| Bed and breakfast'!#REF!*0.9</f>
        <v>#REF!</v>
      </c>
      <c r="L7" s="66" t="e">
        <f>'C завтраками| Bed and breakfast'!#REF!*0.9</f>
        <v>#REF!</v>
      </c>
      <c r="M7" s="66" t="e">
        <f>'C завтраками| Bed and breakfast'!#REF!*0.9</f>
        <v>#REF!</v>
      </c>
      <c r="N7" s="66" t="e">
        <f>'C завтраками| Bed and breakfast'!#REF!*0.9</f>
        <v>#REF!</v>
      </c>
      <c r="O7" s="66" t="e">
        <f>'C завтраками| Bed and breakfast'!#REF!*0.9</f>
        <v>#REF!</v>
      </c>
      <c r="P7" s="66" t="e">
        <f>'C завтраками| Bed and breakfast'!#REF!*0.9</f>
        <v>#REF!</v>
      </c>
      <c r="Q7" s="66" t="e">
        <f>'C завтраками| Bed and breakfast'!#REF!*0.9</f>
        <v>#REF!</v>
      </c>
      <c r="R7" s="66" t="e">
        <f>'C завтраками| Bed and breakfast'!#REF!*0.9</f>
        <v>#REF!</v>
      </c>
      <c r="S7" s="66" t="e">
        <f>'C завтраками| Bed and breakfast'!#REF!*0.9</f>
        <v>#REF!</v>
      </c>
      <c r="T7" s="66" t="e">
        <f>'C завтраками| Bed and breakfast'!#REF!*0.9</f>
        <v>#REF!</v>
      </c>
      <c r="U7" s="66" t="e">
        <f>'C завтраками| Bed and breakfast'!#REF!*0.9</f>
        <v>#REF!</v>
      </c>
      <c r="V7" s="66" t="e">
        <f>'C завтраками| Bed and breakfast'!#REF!*0.9</f>
        <v>#REF!</v>
      </c>
      <c r="W7" s="66" t="e">
        <f>'C завтраками| Bed and breakfast'!#REF!*0.9</f>
        <v>#REF!</v>
      </c>
      <c r="X7" s="66" t="e">
        <f>'C завтраками| Bed and breakfast'!#REF!*0.9</f>
        <v>#REF!</v>
      </c>
    </row>
    <row r="8" spans="1:24" x14ac:dyDescent="0.2">
      <c r="A8" s="104">
        <v>2</v>
      </c>
      <c r="B8" s="66" t="e">
        <f>'C завтраками| Bed and breakfast'!#REF!*0.9</f>
        <v>#REF!</v>
      </c>
      <c r="C8" s="66" t="e">
        <f>'C завтраками| Bed and breakfast'!#REF!*0.9</f>
        <v>#REF!</v>
      </c>
      <c r="D8" s="66" t="e">
        <f>'C завтраками| Bed and breakfast'!#REF!*0.9</f>
        <v>#REF!</v>
      </c>
      <c r="E8" s="66" t="e">
        <f>'C завтраками| Bed and breakfast'!#REF!*0.9</f>
        <v>#REF!</v>
      </c>
      <c r="F8" s="66" t="e">
        <f>'C завтраками| Bed and breakfast'!#REF!*0.9</f>
        <v>#REF!</v>
      </c>
      <c r="G8" s="66" t="e">
        <f>'C завтраками| Bed and breakfast'!#REF!*0.9</f>
        <v>#REF!</v>
      </c>
      <c r="H8" s="66" t="e">
        <f>'C завтраками| Bed and breakfast'!#REF!*0.9</f>
        <v>#REF!</v>
      </c>
      <c r="I8" s="66" t="e">
        <f>'C завтраками| Bed and breakfast'!#REF!*0.9</f>
        <v>#REF!</v>
      </c>
      <c r="J8" s="66" t="e">
        <f>'C завтраками| Bed and breakfast'!#REF!*0.9</f>
        <v>#REF!</v>
      </c>
      <c r="K8" s="66" t="e">
        <f>'C завтраками| Bed and breakfast'!#REF!*0.9</f>
        <v>#REF!</v>
      </c>
      <c r="L8" s="66" t="e">
        <f>'C завтраками| Bed and breakfast'!#REF!*0.9</f>
        <v>#REF!</v>
      </c>
      <c r="M8" s="66" t="e">
        <f>'C завтраками| Bed and breakfast'!#REF!*0.9</f>
        <v>#REF!</v>
      </c>
      <c r="N8" s="66" t="e">
        <f>'C завтраками| Bed and breakfast'!#REF!*0.9</f>
        <v>#REF!</v>
      </c>
      <c r="O8" s="66" t="e">
        <f>'C завтраками| Bed and breakfast'!#REF!*0.9</f>
        <v>#REF!</v>
      </c>
      <c r="P8" s="66" t="e">
        <f>'C завтраками| Bed and breakfast'!#REF!*0.9</f>
        <v>#REF!</v>
      </c>
      <c r="Q8" s="66" t="e">
        <f>'C завтраками| Bed and breakfast'!#REF!*0.9</f>
        <v>#REF!</v>
      </c>
      <c r="R8" s="66" t="e">
        <f>'C завтраками| Bed and breakfast'!#REF!*0.9</f>
        <v>#REF!</v>
      </c>
      <c r="S8" s="66" t="e">
        <f>'C завтраками| Bed and breakfast'!#REF!*0.9</f>
        <v>#REF!</v>
      </c>
      <c r="T8" s="66" t="e">
        <f>'C завтраками| Bed and breakfast'!#REF!*0.9</f>
        <v>#REF!</v>
      </c>
      <c r="U8" s="66" t="e">
        <f>'C завтраками| Bed and breakfast'!#REF!*0.9</f>
        <v>#REF!</v>
      </c>
      <c r="V8" s="66" t="e">
        <f>'C завтраками| Bed and breakfast'!#REF!*0.9</f>
        <v>#REF!</v>
      </c>
      <c r="W8" s="66" t="e">
        <f>'C завтраками| Bed and breakfast'!#REF!*0.9</f>
        <v>#REF!</v>
      </c>
      <c r="X8" s="66" t="e">
        <f>'C завтраками| Bed and breakfast'!#REF!*0.9</f>
        <v>#REF!</v>
      </c>
    </row>
    <row r="9" spans="1:24" x14ac:dyDescent="0.2">
      <c r="A9" s="104" t="s">
        <v>145</v>
      </c>
      <c r="B9" s="66"/>
      <c r="C9" s="66"/>
      <c r="D9" s="66"/>
      <c r="E9" s="66"/>
      <c r="F9" s="66"/>
      <c r="G9" s="66"/>
      <c r="H9" s="66"/>
      <c r="I9" s="66"/>
      <c r="J9" s="66"/>
      <c r="K9" s="66"/>
      <c r="L9" s="66"/>
      <c r="M9" s="66"/>
      <c r="N9" s="66"/>
      <c r="O9" s="66"/>
      <c r="P9" s="66"/>
      <c r="Q9" s="66"/>
      <c r="R9" s="66"/>
      <c r="S9" s="66"/>
      <c r="T9" s="66"/>
      <c r="U9" s="66"/>
      <c r="V9" s="66"/>
      <c r="W9" s="66"/>
      <c r="X9" s="66"/>
    </row>
    <row r="10" spans="1:24" x14ac:dyDescent="0.2">
      <c r="A10" s="104">
        <v>1</v>
      </c>
      <c r="B10" s="66" t="e">
        <f>'C завтраками| Bed and breakfast'!#REF!*0.9</f>
        <v>#REF!</v>
      </c>
      <c r="C10" s="66" t="e">
        <f>'C завтраками| Bed and breakfast'!#REF!*0.9</f>
        <v>#REF!</v>
      </c>
      <c r="D10" s="66" t="e">
        <f>'C завтраками| Bed and breakfast'!#REF!*0.9</f>
        <v>#REF!</v>
      </c>
      <c r="E10" s="66" t="e">
        <f>'C завтраками| Bed and breakfast'!#REF!*0.9</f>
        <v>#REF!</v>
      </c>
      <c r="F10" s="66" t="e">
        <f>'C завтраками| Bed and breakfast'!#REF!*0.9</f>
        <v>#REF!</v>
      </c>
      <c r="G10" s="66" t="e">
        <f>'C завтраками| Bed and breakfast'!#REF!*0.9</f>
        <v>#REF!</v>
      </c>
      <c r="H10" s="66" t="e">
        <f>'C завтраками| Bed and breakfast'!#REF!*0.9</f>
        <v>#REF!</v>
      </c>
      <c r="I10" s="66" t="e">
        <f>'C завтраками| Bed and breakfast'!#REF!*0.9</f>
        <v>#REF!</v>
      </c>
      <c r="J10" s="66" t="e">
        <f>'C завтраками| Bed and breakfast'!#REF!*0.9</f>
        <v>#REF!</v>
      </c>
      <c r="K10" s="66" t="e">
        <f>'C завтраками| Bed and breakfast'!#REF!*0.9</f>
        <v>#REF!</v>
      </c>
      <c r="L10" s="66" t="e">
        <f>'C завтраками| Bed and breakfast'!#REF!*0.9</f>
        <v>#REF!</v>
      </c>
      <c r="M10" s="66" t="e">
        <f>'C завтраками| Bed and breakfast'!#REF!*0.9</f>
        <v>#REF!</v>
      </c>
      <c r="N10" s="66" t="e">
        <f>'C завтраками| Bed and breakfast'!#REF!*0.9</f>
        <v>#REF!</v>
      </c>
      <c r="O10" s="66" t="e">
        <f>'C завтраками| Bed and breakfast'!#REF!*0.9</f>
        <v>#REF!</v>
      </c>
      <c r="P10" s="66" t="e">
        <f>'C завтраками| Bed and breakfast'!#REF!*0.9</f>
        <v>#REF!</v>
      </c>
      <c r="Q10" s="66" t="e">
        <f>'C завтраками| Bed and breakfast'!#REF!*0.9</f>
        <v>#REF!</v>
      </c>
      <c r="R10" s="66" t="e">
        <f>'C завтраками| Bed and breakfast'!#REF!*0.9</f>
        <v>#REF!</v>
      </c>
      <c r="S10" s="66" t="e">
        <f>'C завтраками| Bed and breakfast'!#REF!*0.9</f>
        <v>#REF!</v>
      </c>
      <c r="T10" s="66" t="e">
        <f>'C завтраками| Bed and breakfast'!#REF!*0.9</f>
        <v>#REF!</v>
      </c>
      <c r="U10" s="66" t="e">
        <f>'C завтраками| Bed and breakfast'!#REF!*0.9</f>
        <v>#REF!</v>
      </c>
      <c r="V10" s="66" t="e">
        <f>'C завтраками| Bed and breakfast'!#REF!*0.9</f>
        <v>#REF!</v>
      </c>
      <c r="W10" s="66" t="e">
        <f>'C завтраками| Bed and breakfast'!#REF!*0.9</f>
        <v>#REF!</v>
      </c>
      <c r="X10" s="66" t="e">
        <f>'C завтраками| Bed and breakfast'!#REF!*0.9</f>
        <v>#REF!</v>
      </c>
    </row>
    <row r="11" spans="1:24" x14ac:dyDescent="0.2">
      <c r="A11" s="104">
        <v>2</v>
      </c>
      <c r="B11" s="66" t="e">
        <f>'C завтраками| Bed and breakfast'!#REF!*0.9</f>
        <v>#REF!</v>
      </c>
      <c r="C11" s="66" t="e">
        <f>'C завтраками| Bed and breakfast'!#REF!*0.9</f>
        <v>#REF!</v>
      </c>
      <c r="D11" s="66" t="e">
        <f>'C завтраками| Bed and breakfast'!#REF!*0.9</f>
        <v>#REF!</v>
      </c>
      <c r="E11" s="66" t="e">
        <f>'C завтраками| Bed and breakfast'!#REF!*0.9</f>
        <v>#REF!</v>
      </c>
      <c r="F11" s="66" t="e">
        <f>'C завтраками| Bed and breakfast'!#REF!*0.9</f>
        <v>#REF!</v>
      </c>
      <c r="G11" s="66" t="e">
        <f>'C завтраками| Bed and breakfast'!#REF!*0.9</f>
        <v>#REF!</v>
      </c>
      <c r="H11" s="66" t="e">
        <f>'C завтраками| Bed and breakfast'!#REF!*0.9</f>
        <v>#REF!</v>
      </c>
      <c r="I11" s="66" t="e">
        <f>'C завтраками| Bed and breakfast'!#REF!*0.9</f>
        <v>#REF!</v>
      </c>
      <c r="J11" s="66" t="e">
        <f>'C завтраками| Bed and breakfast'!#REF!*0.9</f>
        <v>#REF!</v>
      </c>
      <c r="K11" s="66" t="e">
        <f>'C завтраками| Bed and breakfast'!#REF!*0.9</f>
        <v>#REF!</v>
      </c>
      <c r="L11" s="66" t="e">
        <f>'C завтраками| Bed and breakfast'!#REF!*0.9</f>
        <v>#REF!</v>
      </c>
      <c r="M11" s="66" t="e">
        <f>'C завтраками| Bed and breakfast'!#REF!*0.9</f>
        <v>#REF!</v>
      </c>
      <c r="N11" s="66" t="e">
        <f>'C завтраками| Bed and breakfast'!#REF!*0.9</f>
        <v>#REF!</v>
      </c>
      <c r="O11" s="66" t="e">
        <f>'C завтраками| Bed and breakfast'!#REF!*0.9</f>
        <v>#REF!</v>
      </c>
      <c r="P11" s="66" t="e">
        <f>'C завтраками| Bed and breakfast'!#REF!*0.9</f>
        <v>#REF!</v>
      </c>
      <c r="Q11" s="66" t="e">
        <f>'C завтраками| Bed and breakfast'!#REF!*0.9</f>
        <v>#REF!</v>
      </c>
      <c r="R11" s="66" t="e">
        <f>'C завтраками| Bed and breakfast'!#REF!*0.9</f>
        <v>#REF!</v>
      </c>
      <c r="S11" s="66" t="e">
        <f>'C завтраками| Bed and breakfast'!#REF!*0.9</f>
        <v>#REF!</v>
      </c>
      <c r="T11" s="66" t="e">
        <f>'C завтраками| Bed and breakfast'!#REF!*0.9</f>
        <v>#REF!</v>
      </c>
      <c r="U11" s="66" t="e">
        <f>'C завтраками| Bed and breakfast'!#REF!*0.9</f>
        <v>#REF!</v>
      </c>
      <c r="V11" s="66" t="e">
        <f>'C завтраками| Bed and breakfast'!#REF!*0.9</f>
        <v>#REF!</v>
      </c>
      <c r="W11" s="66" t="e">
        <f>'C завтраками| Bed and breakfast'!#REF!*0.9</f>
        <v>#REF!</v>
      </c>
      <c r="X11" s="66" t="e">
        <f>'C завтраками| Bed and breakfast'!#REF!*0.9</f>
        <v>#REF!</v>
      </c>
    </row>
    <row r="12" spans="1:24" x14ac:dyDescent="0.2">
      <c r="A12" s="104" t="s">
        <v>134</v>
      </c>
      <c r="B12" s="66"/>
      <c r="C12" s="66"/>
      <c r="D12" s="66"/>
      <c r="E12" s="66"/>
      <c r="F12" s="66"/>
      <c r="G12" s="66"/>
      <c r="H12" s="66"/>
      <c r="I12" s="66"/>
      <c r="J12" s="66"/>
      <c r="K12" s="66"/>
      <c r="L12" s="66"/>
      <c r="M12" s="66"/>
      <c r="N12" s="66"/>
      <c r="O12" s="66"/>
      <c r="P12" s="66"/>
      <c r="Q12" s="66"/>
      <c r="R12" s="66"/>
      <c r="S12" s="66"/>
      <c r="T12" s="66"/>
      <c r="U12" s="66"/>
      <c r="V12" s="66"/>
      <c r="W12" s="66"/>
      <c r="X12" s="66"/>
    </row>
    <row r="13" spans="1:24" x14ac:dyDescent="0.2">
      <c r="A13" s="104">
        <v>1</v>
      </c>
      <c r="B13" s="66" t="e">
        <f>'C завтраками| Bed and breakfast'!#REF!*0.9</f>
        <v>#REF!</v>
      </c>
      <c r="C13" s="66" t="e">
        <f>'C завтраками| Bed and breakfast'!#REF!*0.9</f>
        <v>#REF!</v>
      </c>
      <c r="D13" s="66" t="e">
        <f>'C завтраками| Bed and breakfast'!#REF!*0.9</f>
        <v>#REF!</v>
      </c>
      <c r="E13" s="66" t="e">
        <f>'C завтраками| Bed and breakfast'!#REF!*0.9</f>
        <v>#REF!</v>
      </c>
      <c r="F13" s="66" t="e">
        <f>'C завтраками| Bed and breakfast'!#REF!*0.9</f>
        <v>#REF!</v>
      </c>
      <c r="G13" s="66" t="e">
        <f>'C завтраками| Bed and breakfast'!#REF!*0.9</f>
        <v>#REF!</v>
      </c>
      <c r="H13" s="66" t="e">
        <f>'C завтраками| Bed and breakfast'!#REF!*0.9</f>
        <v>#REF!</v>
      </c>
      <c r="I13" s="66" t="e">
        <f>'C завтраками| Bed and breakfast'!#REF!*0.9</f>
        <v>#REF!</v>
      </c>
      <c r="J13" s="66" t="e">
        <f>'C завтраками| Bed and breakfast'!#REF!*0.9</f>
        <v>#REF!</v>
      </c>
      <c r="K13" s="66" t="e">
        <f>'C завтраками| Bed and breakfast'!#REF!*0.9</f>
        <v>#REF!</v>
      </c>
      <c r="L13" s="66" t="e">
        <f>'C завтраками| Bed and breakfast'!#REF!*0.9</f>
        <v>#REF!</v>
      </c>
      <c r="M13" s="66" t="e">
        <f>'C завтраками| Bed and breakfast'!#REF!*0.9</f>
        <v>#REF!</v>
      </c>
      <c r="N13" s="66" t="e">
        <f>'C завтраками| Bed and breakfast'!#REF!*0.9</f>
        <v>#REF!</v>
      </c>
      <c r="O13" s="66" t="e">
        <f>'C завтраками| Bed and breakfast'!#REF!*0.9</f>
        <v>#REF!</v>
      </c>
      <c r="P13" s="66" t="e">
        <f>'C завтраками| Bed and breakfast'!#REF!*0.9</f>
        <v>#REF!</v>
      </c>
      <c r="Q13" s="66" t="e">
        <f>'C завтраками| Bed and breakfast'!#REF!*0.9</f>
        <v>#REF!</v>
      </c>
      <c r="R13" s="66" t="e">
        <f>'C завтраками| Bed and breakfast'!#REF!*0.9</f>
        <v>#REF!</v>
      </c>
      <c r="S13" s="66" t="e">
        <f>'C завтраками| Bed and breakfast'!#REF!*0.9</f>
        <v>#REF!</v>
      </c>
      <c r="T13" s="66" t="e">
        <f>'C завтраками| Bed and breakfast'!#REF!*0.9</f>
        <v>#REF!</v>
      </c>
      <c r="U13" s="66" t="e">
        <f>'C завтраками| Bed and breakfast'!#REF!*0.9</f>
        <v>#REF!</v>
      </c>
      <c r="V13" s="66" t="e">
        <f>'C завтраками| Bed and breakfast'!#REF!*0.9</f>
        <v>#REF!</v>
      </c>
      <c r="W13" s="66" t="e">
        <f>'C завтраками| Bed and breakfast'!#REF!*0.9</f>
        <v>#REF!</v>
      </c>
      <c r="X13" s="66" t="e">
        <f>'C завтраками| Bed and breakfast'!#REF!*0.9</f>
        <v>#REF!</v>
      </c>
    </row>
    <row r="14" spans="1:24" x14ac:dyDescent="0.2">
      <c r="A14" s="104">
        <v>2</v>
      </c>
      <c r="B14" s="66" t="e">
        <f>'C завтраками| Bed and breakfast'!#REF!*0.9</f>
        <v>#REF!</v>
      </c>
      <c r="C14" s="66" t="e">
        <f>'C завтраками| Bed and breakfast'!#REF!*0.9</f>
        <v>#REF!</v>
      </c>
      <c r="D14" s="66" t="e">
        <f>'C завтраками| Bed and breakfast'!#REF!*0.9</f>
        <v>#REF!</v>
      </c>
      <c r="E14" s="66" t="e">
        <f>'C завтраками| Bed and breakfast'!#REF!*0.9</f>
        <v>#REF!</v>
      </c>
      <c r="F14" s="66" t="e">
        <f>'C завтраками| Bed and breakfast'!#REF!*0.9</f>
        <v>#REF!</v>
      </c>
      <c r="G14" s="66" t="e">
        <f>'C завтраками| Bed and breakfast'!#REF!*0.9</f>
        <v>#REF!</v>
      </c>
      <c r="H14" s="66" t="e">
        <f>'C завтраками| Bed and breakfast'!#REF!*0.9</f>
        <v>#REF!</v>
      </c>
      <c r="I14" s="66" t="e">
        <f>'C завтраками| Bed and breakfast'!#REF!*0.9</f>
        <v>#REF!</v>
      </c>
      <c r="J14" s="66" t="e">
        <f>'C завтраками| Bed and breakfast'!#REF!*0.9</f>
        <v>#REF!</v>
      </c>
      <c r="K14" s="66" t="e">
        <f>'C завтраками| Bed and breakfast'!#REF!*0.9</f>
        <v>#REF!</v>
      </c>
      <c r="L14" s="66" t="e">
        <f>'C завтраками| Bed and breakfast'!#REF!*0.9</f>
        <v>#REF!</v>
      </c>
      <c r="M14" s="66" t="e">
        <f>'C завтраками| Bed and breakfast'!#REF!*0.9</f>
        <v>#REF!</v>
      </c>
      <c r="N14" s="66" t="e">
        <f>'C завтраками| Bed and breakfast'!#REF!*0.9</f>
        <v>#REF!</v>
      </c>
      <c r="O14" s="66" t="e">
        <f>'C завтраками| Bed and breakfast'!#REF!*0.9</f>
        <v>#REF!</v>
      </c>
      <c r="P14" s="66" t="e">
        <f>'C завтраками| Bed and breakfast'!#REF!*0.9</f>
        <v>#REF!</v>
      </c>
      <c r="Q14" s="66" t="e">
        <f>'C завтраками| Bed and breakfast'!#REF!*0.9</f>
        <v>#REF!</v>
      </c>
      <c r="R14" s="66" t="e">
        <f>'C завтраками| Bed and breakfast'!#REF!*0.9</f>
        <v>#REF!</v>
      </c>
      <c r="S14" s="66" t="e">
        <f>'C завтраками| Bed and breakfast'!#REF!*0.9</f>
        <v>#REF!</v>
      </c>
      <c r="T14" s="66" t="e">
        <f>'C завтраками| Bed and breakfast'!#REF!*0.9</f>
        <v>#REF!</v>
      </c>
      <c r="U14" s="66" t="e">
        <f>'C завтраками| Bed and breakfast'!#REF!*0.9</f>
        <v>#REF!</v>
      </c>
      <c r="V14" s="66" t="e">
        <f>'C завтраками| Bed and breakfast'!#REF!*0.9</f>
        <v>#REF!</v>
      </c>
      <c r="W14" s="66" t="e">
        <f>'C завтраками| Bed and breakfast'!#REF!*0.9</f>
        <v>#REF!</v>
      </c>
      <c r="X14" s="66" t="e">
        <f>'C завтраками| Bed and breakfast'!#REF!*0.9</f>
        <v>#REF!</v>
      </c>
    </row>
    <row r="15" spans="1:24" x14ac:dyDescent="0.2">
      <c r="A15" s="103" t="s">
        <v>136</v>
      </c>
      <c r="B15" s="66"/>
      <c r="C15" s="66"/>
      <c r="D15" s="66"/>
      <c r="E15" s="66"/>
      <c r="F15" s="66"/>
      <c r="G15" s="66"/>
      <c r="H15" s="66"/>
      <c r="I15" s="66"/>
      <c r="J15" s="66"/>
      <c r="K15" s="66"/>
      <c r="L15" s="66"/>
      <c r="M15" s="66"/>
      <c r="N15" s="66"/>
      <c r="O15" s="66"/>
      <c r="P15" s="66"/>
      <c r="Q15" s="66"/>
      <c r="R15" s="66"/>
      <c r="S15" s="66"/>
      <c r="T15" s="66"/>
      <c r="U15" s="66"/>
      <c r="V15" s="66"/>
      <c r="W15" s="66"/>
      <c r="X15" s="66"/>
    </row>
    <row r="16" spans="1:24" x14ac:dyDescent="0.2">
      <c r="A16" s="104">
        <v>1</v>
      </c>
      <c r="B16" s="66" t="e">
        <f>'C завтраками| Bed and breakfast'!#REF!*0.9</f>
        <v>#REF!</v>
      </c>
      <c r="C16" s="66" t="e">
        <f>'C завтраками| Bed and breakfast'!#REF!*0.9</f>
        <v>#REF!</v>
      </c>
      <c r="D16" s="66" t="e">
        <f>'C завтраками| Bed and breakfast'!#REF!*0.9</f>
        <v>#REF!</v>
      </c>
      <c r="E16" s="66" t="e">
        <f>'C завтраками| Bed and breakfast'!#REF!*0.9</f>
        <v>#REF!</v>
      </c>
      <c r="F16" s="66" t="e">
        <f>'C завтраками| Bed and breakfast'!#REF!*0.9</f>
        <v>#REF!</v>
      </c>
      <c r="G16" s="66" t="e">
        <f>'C завтраками| Bed and breakfast'!#REF!*0.9</f>
        <v>#REF!</v>
      </c>
      <c r="H16" s="66" t="e">
        <f>'C завтраками| Bed and breakfast'!#REF!*0.9</f>
        <v>#REF!</v>
      </c>
      <c r="I16" s="66" t="e">
        <f>'C завтраками| Bed and breakfast'!#REF!*0.9</f>
        <v>#REF!</v>
      </c>
      <c r="J16" s="66" t="e">
        <f>'C завтраками| Bed and breakfast'!#REF!*0.9</f>
        <v>#REF!</v>
      </c>
      <c r="K16" s="66" t="e">
        <f>'C завтраками| Bed and breakfast'!#REF!*0.9</f>
        <v>#REF!</v>
      </c>
      <c r="L16" s="66" t="e">
        <f>'C завтраками| Bed and breakfast'!#REF!*0.9</f>
        <v>#REF!</v>
      </c>
      <c r="M16" s="66" t="e">
        <f>'C завтраками| Bed and breakfast'!#REF!*0.9</f>
        <v>#REF!</v>
      </c>
      <c r="N16" s="66" t="e">
        <f>'C завтраками| Bed and breakfast'!#REF!*0.9</f>
        <v>#REF!</v>
      </c>
      <c r="O16" s="66" t="e">
        <f>'C завтраками| Bed and breakfast'!#REF!*0.9</f>
        <v>#REF!</v>
      </c>
      <c r="P16" s="66" t="e">
        <f>'C завтраками| Bed and breakfast'!#REF!*0.9</f>
        <v>#REF!</v>
      </c>
      <c r="Q16" s="66" t="e">
        <f>'C завтраками| Bed and breakfast'!#REF!*0.9</f>
        <v>#REF!</v>
      </c>
      <c r="R16" s="66" t="e">
        <f>'C завтраками| Bed and breakfast'!#REF!*0.9</f>
        <v>#REF!</v>
      </c>
      <c r="S16" s="66" t="e">
        <f>'C завтраками| Bed and breakfast'!#REF!*0.9</f>
        <v>#REF!</v>
      </c>
      <c r="T16" s="66" t="e">
        <f>'C завтраками| Bed and breakfast'!#REF!*0.9</f>
        <v>#REF!</v>
      </c>
      <c r="U16" s="66" t="e">
        <f>'C завтраками| Bed and breakfast'!#REF!*0.9</f>
        <v>#REF!</v>
      </c>
      <c r="V16" s="66" t="e">
        <f>'C завтраками| Bed and breakfast'!#REF!*0.9</f>
        <v>#REF!</v>
      </c>
      <c r="W16" s="66" t="e">
        <f>'C завтраками| Bed and breakfast'!#REF!*0.9</f>
        <v>#REF!</v>
      </c>
      <c r="X16" s="66" t="e">
        <f>'C завтраками| Bed and breakfast'!#REF!*0.9</f>
        <v>#REF!</v>
      </c>
    </row>
    <row r="17" spans="1:24" x14ac:dyDescent="0.2">
      <c r="A17" s="104">
        <v>2</v>
      </c>
      <c r="B17" s="66" t="e">
        <f>'C завтраками| Bed and breakfast'!#REF!*0.9</f>
        <v>#REF!</v>
      </c>
      <c r="C17" s="66" t="e">
        <f>'C завтраками| Bed and breakfast'!#REF!*0.9</f>
        <v>#REF!</v>
      </c>
      <c r="D17" s="66" t="e">
        <f>'C завтраками| Bed and breakfast'!#REF!*0.9</f>
        <v>#REF!</v>
      </c>
      <c r="E17" s="66" t="e">
        <f>'C завтраками| Bed and breakfast'!#REF!*0.9</f>
        <v>#REF!</v>
      </c>
      <c r="F17" s="66" t="e">
        <f>'C завтраками| Bed and breakfast'!#REF!*0.9</f>
        <v>#REF!</v>
      </c>
      <c r="G17" s="66" t="e">
        <f>'C завтраками| Bed and breakfast'!#REF!*0.9</f>
        <v>#REF!</v>
      </c>
      <c r="H17" s="66" t="e">
        <f>'C завтраками| Bed and breakfast'!#REF!*0.9</f>
        <v>#REF!</v>
      </c>
      <c r="I17" s="66" t="e">
        <f>'C завтраками| Bed and breakfast'!#REF!*0.9</f>
        <v>#REF!</v>
      </c>
      <c r="J17" s="66" t="e">
        <f>'C завтраками| Bed and breakfast'!#REF!*0.9</f>
        <v>#REF!</v>
      </c>
      <c r="K17" s="66" t="e">
        <f>'C завтраками| Bed and breakfast'!#REF!*0.9</f>
        <v>#REF!</v>
      </c>
      <c r="L17" s="66" t="e">
        <f>'C завтраками| Bed and breakfast'!#REF!*0.9</f>
        <v>#REF!</v>
      </c>
      <c r="M17" s="66" t="e">
        <f>'C завтраками| Bed and breakfast'!#REF!*0.9</f>
        <v>#REF!</v>
      </c>
      <c r="N17" s="66" t="e">
        <f>'C завтраками| Bed and breakfast'!#REF!*0.9</f>
        <v>#REF!</v>
      </c>
      <c r="O17" s="66" t="e">
        <f>'C завтраками| Bed and breakfast'!#REF!*0.9</f>
        <v>#REF!</v>
      </c>
      <c r="P17" s="66" t="e">
        <f>'C завтраками| Bed and breakfast'!#REF!*0.9</f>
        <v>#REF!</v>
      </c>
      <c r="Q17" s="66" t="e">
        <f>'C завтраками| Bed and breakfast'!#REF!*0.9</f>
        <v>#REF!</v>
      </c>
      <c r="R17" s="66" t="e">
        <f>'C завтраками| Bed and breakfast'!#REF!*0.9</f>
        <v>#REF!</v>
      </c>
      <c r="S17" s="66" t="e">
        <f>'C завтраками| Bed and breakfast'!#REF!*0.9</f>
        <v>#REF!</v>
      </c>
      <c r="T17" s="66" t="e">
        <f>'C завтраками| Bed and breakfast'!#REF!*0.9</f>
        <v>#REF!</v>
      </c>
      <c r="U17" s="66" t="e">
        <f>'C завтраками| Bed and breakfast'!#REF!*0.9</f>
        <v>#REF!</v>
      </c>
      <c r="V17" s="66" t="e">
        <f>'C завтраками| Bed and breakfast'!#REF!*0.9</f>
        <v>#REF!</v>
      </c>
      <c r="W17" s="66" t="e">
        <f>'C завтраками| Bed and breakfast'!#REF!*0.9</f>
        <v>#REF!</v>
      </c>
      <c r="X17" s="66" t="e">
        <f>'C завтраками| Bed and breakfast'!#REF!*0.9</f>
        <v>#REF!</v>
      </c>
    </row>
    <row r="18" spans="1:24" x14ac:dyDescent="0.2">
      <c r="A18" s="78"/>
      <c r="E18" s="98"/>
      <c r="G18" s="98"/>
    </row>
    <row r="19" spans="1:24" x14ac:dyDescent="0.2">
      <c r="A19" s="153" t="s">
        <v>159</v>
      </c>
      <c r="E19" s="98"/>
      <c r="G19" s="98"/>
    </row>
    <row r="20" spans="1:24" x14ac:dyDescent="0.2">
      <c r="A20" s="78"/>
      <c r="B20" s="106" t="e">
        <f>B5</f>
        <v>#REF!</v>
      </c>
      <c r="C20" s="106" t="e">
        <f>C5</f>
        <v>#REF!</v>
      </c>
      <c r="D20" s="106" t="e">
        <f>D5</f>
        <v>#REF!</v>
      </c>
      <c r="E20" s="106" t="e">
        <f t="shared" ref="E20:J21" si="0">E4</f>
        <v>#REF!</v>
      </c>
      <c r="F20" s="106" t="e">
        <f t="shared" si="0"/>
        <v>#REF!</v>
      </c>
      <c r="G20" s="106" t="e">
        <f t="shared" si="0"/>
        <v>#REF!</v>
      </c>
      <c r="H20" s="156" t="e">
        <f t="shared" si="0"/>
        <v>#REF!</v>
      </c>
      <c r="I20" s="156" t="e">
        <f t="shared" si="0"/>
        <v>#REF!</v>
      </c>
      <c r="J20" s="156" t="e">
        <f t="shared" si="0"/>
        <v>#REF!</v>
      </c>
      <c r="K20" s="156" t="e">
        <f t="shared" ref="K20:P20" si="1">K4</f>
        <v>#REF!</v>
      </c>
      <c r="L20" s="156" t="e">
        <f t="shared" si="1"/>
        <v>#REF!</v>
      </c>
      <c r="M20" s="156" t="e">
        <f t="shared" si="1"/>
        <v>#REF!</v>
      </c>
      <c r="N20" s="156" t="e">
        <f t="shared" si="1"/>
        <v>#REF!</v>
      </c>
      <c r="O20" s="156" t="e">
        <f t="shared" si="1"/>
        <v>#REF!</v>
      </c>
      <c r="P20" s="156" t="e">
        <f t="shared" si="1"/>
        <v>#REF!</v>
      </c>
      <c r="Q20" s="156" t="e">
        <f t="shared" ref="Q20:R20" si="2">Q4</f>
        <v>#REF!</v>
      </c>
      <c r="R20" s="144" t="e">
        <f t="shared" si="2"/>
        <v>#REF!</v>
      </c>
      <c r="S20" s="144" t="e">
        <f t="shared" ref="S20:W20" si="3">S4</f>
        <v>#REF!</v>
      </c>
      <c r="T20" s="144" t="e">
        <f t="shared" si="3"/>
        <v>#REF!</v>
      </c>
      <c r="U20" s="156" t="e">
        <f t="shared" si="3"/>
        <v>#REF!</v>
      </c>
      <c r="V20" s="156" t="e">
        <f t="shared" si="3"/>
        <v>#REF!</v>
      </c>
      <c r="W20" s="156" t="e">
        <f t="shared" si="3"/>
        <v>#REF!</v>
      </c>
      <c r="X20" s="156" t="e">
        <f t="shared" ref="X20" si="4">X4</f>
        <v>#REF!</v>
      </c>
    </row>
    <row r="21" spans="1:24" x14ac:dyDescent="0.2">
      <c r="A21" s="101" t="s">
        <v>124</v>
      </c>
      <c r="B21" s="107"/>
      <c r="C21" s="107"/>
      <c r="D21" s="107"/>
      <c r="E21" s="106" t="e">
        <f t="shared" si="0"/>
        <v>#REF!</v>
      </c>
      <c r="F21" s="106" t="e">
        <f t="shared" si="0"/>
        <v>#REF!</v>
      </c>
      <c r="G21" s="106" t="e">
        <f t="shared" si="0"/>
        <v>#REF!</v>
      </c>
      <c r="H21" s="156" t="e">
        <f t="shared" si="0"/>
        <v>#REF!</v>
      </c>
      <c r="I21" s="156" t="e">
        <f t="shared" si="0"/>
        <v>#REF!</v>
      </c>
      <c r="J21" s="156" t="e">
        <f t="shared" si="0"/>
        <v>#REF!</v>
      </c>
      <c r="K21" s="156" t="e">
        <f t="shared" ref="K21:P21" si="5">K5</f>
        <v>#REF!</v>
      </c>
      <c r="L21" s="156" t="e">
        <f t="shared" si="5"/>
        <v>#REF!</v>
      </c>
      <c r="M21" s="156" t="e">
        <f t="shared" si="5"/>
        <v>#REF!</v>
      </c>
      <c r="N21" s="156" t="e">
        <f t="shared" si="5"/>
        <v>#REF!</v>
      </c>
      <c r="O21" s="156" t="e">
        <f t="shared" si="5"/>
        <v>#REF!</v>
      </c>
      <c r="P21" s="156" t="e">
        <f t="shared" si="5"/>
        <v>#REF!</v>
      </c>
      <c r="Q21" s="156" t="e">
        <f t="shared" ref="Q21:R21" si="6">Q5</f>
        <v>#REF!</v>
      </c>
      <c r="R21" s="144" t="e">
        <f t="shared" si="6"/>
        <v>#REF!</v>
      </c>
      <c r="S21" s="144" t="e">
        <f t="shared" ref="S21:W21" si="7">S5</f>
        <v>#REF!</v>
      </c>
      <c r="T21" s="144" t="e">
        <f t="shared" si="7"/>
        <v>#REF!</v>
      </c>
      <c r="U21" s="156" t="e">
        <f t="shared" si="7"/>
        <v>#REF!</v>
      </c>
      <c r="V21" s="156" t="e">
        <f t="shared" si="7"/>
        <v>#REF!</v>
      </c>
      <c r="W21" s="156" t="e">
        <f t="shared" si="7"/>
        <v>#REF!</v>
      </c>
      <c r="X21" s="156" t="e">
        <f t="shared" ref="X21" si="8">X5</f>
        <v>#REF!</v>
      </c>
    </row>
    <row r="22" spans="1:24" x14ac:dyDescent="0.2">
      <c r="A22" s="102" t="s">
        <v>144</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row>
    <row r="23" spans="1:24" x14ac:dyDescent="0.2">
      <c r="A23" s="104">
        <v>1</v>
      </c>
      <c r="B23" s="108" t="e">
        <f t="shared" ref="B23:D24" si="9">B7*0.87</f>
        <v>#REF!</v>
      </c>
      <c r="C23" s="108" t="e">
        <f t="shared" si="9"/>
        <v>#REF!</v>
      </c>
      <c r="D23" s="108" t="e">
        <f t="shared" si="9"/>
        <v>#REF!</v>
      </c>
      <c r="E23" s="108" t="e">
        <f t="shared" ref="E23:J23" si="10">ROUNDUP(E7*0.87,)</f>
        <v>#REF!</v>
      </c>
      <c r="F23" s="108" t="e">
        <f t="shared" si="10"/>
        <v>#REF!</v>
      </c>
      <c r="G23" s="108" t="e">
        <f t="shared" si="10"/>
        <v>#REF!</v>
      </c>
      <c r="H23" s="108" t="e">
        <f t="shared" si="10"/>
        <v>#REF!</v>
      </c>
      <c r="I23" s="108" t="e">
        <f t="shared" si="10"/>
        <v>#REF!</v>
      </c>
      <c r="J23" s="108" t="e">
        <f t="shared" si="10"/>
        <v>#REF!</v>
      </c>
      <c r="K23" s="108" t="e">
        <f t="shared" ref="K23:P23" si="11">ROUNDUP(K7*0.87,)</f>
        <v>#REF!</v>
      </c>
      <c r="L23" s="108" t="e">
        <f t="shared" si="11"/>
        <v>#REF!</v>
      </c>
      <c r="M23" s="108" t="e">
        <f t="shared" si="11"/>
        <v>#REF!</v>
      </c>
      <c r="N23" s="108" t="e">
        <f t="shared" si="11"/>
        <v>#REF!</v>
      </c>
      <c r="O23" s="108" t="e">
        <f t="shared" si="11"/>
        <v>#REF!</v>
      </c>
      <c r="P23" s="108" t="e">
        <f t="shared" si="11"/>
        <v>#REF!</v>
      </c>
      <c r="Q23" s="108" t="e">
        <f t="shared" ref="Q23:R23" si="12">ROUNDUP(Q7*0.87,)</f>
        <v>#REF!</v>
      </c>
      <c r="R23" s="108" t="e">
        <f t="shared" si="12"/>
        <v>#REF!</v>
      </c>
      <c r="S23" s="108" t="e">
        <f t="shared" ref="S23:W23" si="13">ROUNDUP(S7*0.87,)</f>
        <v>#REF!</v>
      </c>
      <c r="T23" s="108" t="e">
        <f t="shared" si="13"/>
        <v>#REF!</v>
      </c>
      <c r="U23" s="108" t="e">
        <f t="shared" si="13"/>
        <v>#REF!</v>
      </c>
      <c r="V23" s="108" t="e">
        <f t="shared" si="13"/>
        <v>#REF!</v>
      </c>
      <c r="W23" s="108" t="e">
        <f t="shared" si="13"/>
        <v>#REF!</v>
      </c>
      <c r="X23" s="108" t="e">
        <f t="shared" ref="X23" si="14">ROUNDUP(X7*0.87,)</f>
        <v>#REF!</v>
      </c>
    </row>
    <row r="24" spans="1:24" x14ac:dyDescent="0.2">
      <c r="A24" s="104">
        <v>2</v>
      </c>
      <c r="B24" s="108" t="e">
        <f t="shared" si="9"/>
        <v>#REF!</v>
      </c>
      <c r="C24" s="108" t="e">
        <f t="shared" si="9"/>
        <v>#REF!</v>
      </c>
      <c r="D24" s="108" t="e">
        <f t="shared" si="9"/>
        <v>#REF!</v>
      </c>
      <c r="E24" s="108" t="e">
        <f t="shared" ref="E24:H33" si="15">ROUNDUP(E8*0.87,)</f>
        <v>#REF!</v>
      </c>
      <c r="F24" s="108" t="e">
        <f t="shared" si="15"/>
        <v>#REF!</v>
      </c>
      <c r="G24" s="108" t="e">
        <f t="shared" si="15"/>
        <v>#REF!</v>
      </c>
      <c r="H24" s="108" t="e">
        <f t="shared" si="15"/>
        <v>#REF!</v>
      </c>
      <c r="I24" s="108" t="e">
        <f>ROUNDUP(I8*0.87,)</f>
        <v>#REF!</v>
      </c>
      <c r="J24" s="108" t="e">
        <f>ROUNDUP(J8*0.87,)</f>
        <v>#REF!</v>
      </c>
      <c r="K24" s="108" t="e">
        <f t="shared" ref="K24:P24" si="16">ROUNDUP(K8*0.87,)</f>
        <v>#REF!</v>
      </c>
      <c r="L24" s="108" t="e">
        <f t="shared" si="16"/>
        <v>#REF!</v>
      </c>
      <c r="M24" s="108" t="e">
        <f t="shared" si="16"/>
        <v>#REF!</v>
      </c>
      <c r="N24" s="108" t="e">
        <f t="shared" si="16"/>
        <v>#REF!</v>
      </c>
      <c r="O24" s="108" t="e">
        <f t="shared" si="16"/>
        <v>#REF!</v>
      </c>
      <c r="P24" s="108" t="e">
        <f t="shared" si="16"/>
        <v>#REF!</v>
      </c>
      <c r="Q24" s="108" t="e">
        <f t="shared" ref="Q24:R24" si="17">ROUNDUP(Q8*0.87,)</f>
        <v>#REF!</v>
      </c>
      <c r="R24" s="108" t="e">
        <f t="shared" si="17"/>
        <v>#REF!</v>
      </c>
      <c r="S24" s="108" t="e">
        <f t="shared" ref="S24:W24" si="18">ROUNDUP(S8*0.87,)</f>
        <v>#REF!</v>
      </c>
      <c r="T24" s="108" t="e">
        <f t="shared" si="18"/>
        <v>#REF!</v>
      </c>
      <c r="U24" s="108" t="e">
        <f t="shared" si="18"/>
        <v>#REF!</v>
      </c>
      <c r="V24" s="108" t="e">
        <f t="shared" si="18"/>
        <v>#REF!</v>
      </c>
      <c r="W24" s="108" t="e">
        <f t="shared" si="18"/>
        <v>#REF!</v>
      </c>
      <c r="X24" s="108" t="e">
        <f t="shared" ref="X24" si="19">ROUNDUP(X8*0.87,)</f>
        <v>#REF!</v>
      </c>
    </row>
    <row r="25" spans="1:24" x14ac:dyDescent="0.2">
      <c r="A25" s="104" t="s">
        <v>145</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row>
    <row r="26" spans="1:24" x14ac:dyDescent="0.2">
      <c r="A26" s="104">
        <v>1</v>
      </c>
      <c r="B26" s="108" t="e">
        <f t="shared" ref="B26:D27" si="20">B10*0.87</f>
        <v>#REF!</v>
      </c>
      <c r="C26" s="108" t="e">
        <f t="shared" si="20"/>
        <v>#REF!</v>
      </c>
      <c r="D26" s="108" t="e">
        <f t="shared" si="20"/>
        <v>#REF!</v>
      </c>
      <c r="E26" s="108" t="e">
        <f t="shared" si="15"/>
        <v>#REF!</v>
      </c>
      <c r="F26" s="108" t="e">
        <f t="shared" si="15"/>
        <v>#REF!</v>
      </c>
      <c r="G26" s="108" t="e">
        <f t="shared" si="15"/>
        <v>#REF!</v>
      </c>
      <c r="H26" s="108" t="e">
        <f t="shared" si="15"/>
        <v>#REF!</v>
      </c>
      <c r="I26" s="108" t="e">
        <f>ROUNDUP(I10*0.87,)</f>
        <v>#REF!</v>
      </c>
      <c r="J26" s="108" t="e">
        <f>ROUNDUP(J10*0.87,)</f>
        <v>#REF!</v>
      </c>
      <c r="K26" s="108" t="e">
        <f t="shared" ref="K26:P26" si="21">ROUNDUP(K10*0.87,)</f>
        <v>#REF!</v>
      </c>
      <c r="L26" s="108" t="e">
        <f t="shared" si="21"/>
        <v>#REF!</v>
      </c>
      <c r="M26" s="108" t="e">
        <f t="shared" si="21"/>
        <v>#REF!</v>
      </c>
      <c r="N26" s="108" t="e">
        <f t="shared" si="21"/>
        <v>#REF!</v>
      </c>
      <c r="O26" s="108" t="e">
        <f t="shared" si="21"/>
        <v>#REF!</v>
      </c>
      <c r="P26" s="108" t="e">
        <f t="shared" si="21"/>
        <v>#REF!</v>
      </c>
      <c r="Q26" s="108" t="e">
        <f t="shared" ref="Q26:R26" si="22">ROUNDUP(Q10*0.87,)</f>
        <v>#REF!</v>
      </c>
      <c r="R26" s="108" t="e">
        <f t="shared" si="22"/>
        <v>#REF!</v>
      </c>
      <c r="S26" s="108" t="e">
        <f t="shared" ref="S26:W26" si="23">ROUNDUP(S10*0.87,)</f>
        <v>#REF!</v>
      </c>
      <c r="T26" s="108" t="e">
        <f t="shared" si="23"/>
        <v>#REF!</v>
      </c>
      <c r="U26" s="108" t="e">
        <f t="shared" si="23"/>
        <v>#REF!</v>
      </c>
      <c r="V26" s="108" t="e">
        <f t="shared" si="23"/>
        <v>#REF!</v>
      </c>
      <c r="W26" s="108" t="e">
        <f t="shared" si="23"/>
        <v>#REF!</v>
      </c>
      <c r="X26" s="108" t="e">
        <f t="shared" ref="X26" si="24">ROUNDUP(X10*0.87,)</f>
        <v>#REF!</v>
      </c>
    </row>
    <row r="27" spans="1:24" ht="11.45" customHeight="1" x14ac:dyDescent="0.2">
      <c r="A27" s="104">
        <v>2</v>
      </c>
      <c r="B27" s="108" t="e">
        <f t="shared" si="20"/>
        <v>#REF!</v>
      </c>
      <c r="C27" s="108" t="e">
        <f t="shared" si="20"/>
        <v>#REF!</v>
      </c>
      <c r="D27" s="108" t="e">
        <f t="shared" si="20"/>
        <v>#REF!</v>
      </c>
      <c r="E27" s="108" t="e">
        <f t="shared" si="15"/>
        <v>#REF!</v>
      </c>
      <c r="F27" s="108" t="e">
        <f t="shared" si="15"/>
        <v>#REF!</v>
      </c>
      <c r="G27" s="108" t="e">
        <f t="shared" si="15"/>
        <v>#REF!</v>
      </c>
      <c r="H27" s="108" t="e">
        <f t="shared" si="15"/>
        <v>#REF!</v>
      </c>
      <c r="I27" s="108" t="e">
        <f>ROUNDUP(I11*0.87,)</f>
        <v>#REF!</v>
      </c>
      <c r="J27" s="108" t="e">
        <f>ROUNDUP(J11*0.87,)</f>
        <v>#REF!</v>
      </c>
      <c r="K27" s="108" t="e">
        <f t="shared" ref="K27:P27" si="25">ROUNDUP(K11*0.87,)</f>
        <v>#REF!</v>
      </c>
      <c r="L27" s="108" t="e">
        <f t="shared" si="25"/>
        <v>#REF!</v>
      </c>
      <c r="M27" s="108" t="e">
        <f t="shared" si="25"/>
        <v>#REF!</v>
      </c>
      <c r="N27" s="108" t="e">
        <f t="shared" si="25"/>
        <v>#REF!</v>
      </c>
      <c r="O27" s="108" t="e">
        <f t="shared" si="25"/>
        <v>#REF!</v>
      </c>
      <c r="P27" s="108" t="e">
        <f t="shared" si="25"/>
        <v>#REF!</v>
      </c>
      <c r="Q27" s="108" t="e">
        <f t="shared" ref="Q27:R27" si="26">ROUNDUP(Q11*0.87,)</f>
        <v>#REF!</v>
      </c>
      <c r="R27" s="108" t="e">
        <f t="shared" si="26"/>
        <v>#REF!</v>
      </c>
      <c r="S27" s="108" t="e">
        <f t="shared" ref="S27:W27" si="27">ROUNDUP(S11*0.87,)</f>
        <v>#REF!</v>
      </c>
      <c r="T27" s="108" t="e">
        <f t="shared" si="27"/>
        <v>#REF!</v>
      </c>
      <c r="U27" s="108" t="e">
        <f t="shared" si="27"/>
        <v>#REF!</v>
      </c>
      <c r="V27" s="108" t="e">
        <f t="shared" si="27"/>
        <v>#REF!</v>
      </c>
      <c r="W27" s="108" t="e">
        <f t="shared" si="27"/>
        <v>#REF!</v>
      </c>
      <c r="X27" s="108" t="e">
        <f t="shared" ref="X27" si="28">ROUNDUP(X11*0.87,)</f>
        <v>#REF!</v>
      </c>
    </row>
    <row r="28" spans="1:24" x14ac:dyDescent="0.2">
      <c r="A28" s="104" t="s">
        <v>134</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row>
    <row r="29" spans="1:24" x14ac:dyDescent="0.2">
      <c r="A29" s="104">
        <v>1</v>
      </c>
      <c r="B29" s="108" t="e">
        <f t="shared" ref="B29:D30" si="29">B13*0.87</f>
        <v>#REF!</v>
      </c>
      <c r="C29" s="108" t="e">
        <f t="shared" si="29"/>
        <v>#REF!</v>
      </c>
      <c r="D29" s="108" t="e">
        <f t="shared" si="29"/>
        <v>#REF!</v>
      </c>
      <c r="E29" s="108" t="e">
        <f t="shared" si="15"/>
        <v>#REF!</v>
      </c>
      <c r="F29" s="108" t="e">
        <f t="shared" si="15"/>
        <v>#REF!</v>
      </c>
      <c r="G29" s="108" t="e">
        <f t="shared" si="15"/>
        <v>#REF!</v>
      </c>
      <c r="H29" s="108" t="e">
        <f t="shared" si="15"/>
        <v>#REF!</v>
      </c>
      <c r="I29" s="108" t="e">
        <f>ROUNDUP(I13*0.87,)</f>
        <v>#REF!</v>
      </c>
      <c r="J29" s="108" t="e">
        <f>ROUNDUP(J13*0.87,)</f>
        <v>#REF!</v>
      </c>
      <c r="K29" s="108" t="e">
        <f t="shared" ref="K29:P29" si="30">ROUNDUP(K13*0.87,)</f>
        <v>#REF!</v>
      </c>
      <c r="L29" s="108" t="e">
        <f t="shared" si="30"/>
        <v>#REF!</v>
      </c>
      <c r="M29" s="108" t="e">
        <f t="shared" si="30"/>
        <v>#REF!</v>
      </c>
      <c r="N29" s="108" t="e">
        <f t="shared" si="30"/>
        <v>#REF!</v>
      </c>
      <c r="O29" s="108" t="e">
        <f t="shared" si="30"/>
        <v>#REF!</v>
      </c>
      <c r="P29" s="108" t="e">
        <f t="shared" si="30"/>
        <v>#REF!</v>
      </c>
      <c r="Q29" s="108" t="e">
        <f t="shared" ref="Q29:R29" si="31">ROUNDUP(Q13*0.87,)</f>
        <v>#REF!</v>
      </c>
      <c r="R29" s="108" t="e">
        <f t="shared" si="31"/>
        <v>#REF!</v>
      </c>
      <c r="S29" s="108" t="e">
        <f t="shared" ref="S29:W29" si="32">ROUNDUP(S13*0.87,)</f>
        <v>#REF!</v>
      </c>
      <c r="T29" s="108" t="e">
        <f t="shared" si="32"/>
        <v>#REF!</v>
      </c>
      <c r="U29" s="108" t="e">
        <f t="shared" si="32"/>
        <v>#REF!</v>
      </c>
      <c r="V29" s="108" t="e">
        <f t="shared" si="32"/>
        <v>#REF!</v>
      </c>
      <c r="W29" s="108" t="e">
        <f t="shared" si="32"/>
        <v>#REF!</v>
      </c>
      <c r="X29" s="108" t="e">
        <f t="shared" ref="X29" si="33">ROUNDUP(X13*0.87,)</f>
        <v>#REF!</v>
      </c>
    </row>
    <row r="30" spans="1:24" x14ac:dyDescent="0.2">
      <c r="A30" s="104">
        <v>2</v>
      </c>
      <c r="B30" s="108" t="e">
        <f t="shared" si="29"/>
        <v>#REF!</v>
      </c>
      <c r="C30" s="108" t="e">
        <f t="shared" si="29"/>
        <v>#REF!</v>
      </c>
      <c r="D30" s="108" t="e">
        <f t="shared" si="29"/>
        <v>#REF!</v>
      </c>
      <c r="E30" s="108" t="e">
        <f t="shared" si="15"/>
        <v>#REF!</v>
      </c>
      <c r="F30" s="108" t="e">
        <f t="shared" si="15"/>
        <v>#REF!</v>
      </c>
      <c r="G30" s="108" t="e">
        <f t="shared" si="15"/>
        <v>#REF!</v>
      </c>
      <c r="H30" s="108" t="e">
        <f t="shared" si="15"/>
        <v>#REF!</v>
      </c>
      <c r="I30" s="108" t="e">
        <f>ROUNDUP(I14*0.87,)</f>
        <v>#REF!</v>
      </c>
      <c r="J30" s="108" t="e">
        <f>ROUNDUP(J14*0.87,)</f>
        <v>#REF!</v>
      </c>
      <c r="K30" s="108" t="e">
        <f t="shared" ref="K30:P30" si="34">ROUNDUP(K14*0.87,)</f>
        <v>#REF!</v>
      </c>
      <c r="L30" s="108" t="e">
        <f t="shared" si="34"/>
        <v>#REF!</v>
      </c>
      <c r="M30" s="108" t="e">
        <f t="shared" si="34"/>
        <v>#REF!</v>
      </c>
      <c r="N30" s="108" t="e">
        <f t="shared" si="34"/>
        <v>#REF!</v>
      </c>
      <c r="O30" s="108" t="e">
        <f t="shared" si="34"/>
        <v>#REF!</v>
      </c>
      <c r="P30" s="108" t="e">
        <f t="shared" si="34"/>
        <v>#REF!</v>
      </c>
      <c r="Q30" s="108" t="e">
        <f t="shared" ref="Q30:R30" si="35">ROUNDUP(Q14*0.87,)</f>
        <v>#REF!</v>
      </c>
      <c r="R30" s="108" t="e">
        <f t="shared" si="35"/>
        <v>#REF!</v>
      </c>
      <c r="S30" s="108" t="e">
        <f t="shared" ref="S30:W30" si="36">ROUNDUP(S14*0.87,)</f>
        <v>#REF!</v>
      </c>
      <c r="T30" s="108" t="e">
        <f t="shared" si="36"/>
        <v>#REF!</v>
      </c>
      <c r="U30" s="108" t="e">
        <f t="shared" si="36"/>
        <v>#REF!</v>
      </c>
      <c r="V30" s="108" t="e">
        <f t="shared" si="36"/>
        <v>#REF!</v>
      </c>
      <c r="W30" s="108" t="e">
        <f t="shared" si="36"/>
        <v>#REF!</v>
      </c>
      <c r="X30" s="108" t="e">
        <f t="shared" ref="X30" si="37">ROUNDUP(X14*0.87,)</f>
        <v>#REF!</v>
      </c>
    </row>
    <row r="31" spans="1:24" x14ac:dyDescent="0.2">
      <c r="A31" s="103" t="s">
        <v>136</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row>
    <row r="32" spans="1:24" x14ac:dyDescent="0.2">
      <c r="A32" s="104">
        <v>1</v>
      </c>
      <c r="B32" s="108" t="e">
        <f t="shared" ref="B32:D33" si="38">B16*0.87</f>
        <v>#REF!</v>
      </c>
      <c r="C32" s="108" t="e">
        <f t="shared" si="38"/>
        <v>#REF!</v>
      </c>
      <c r="D32" s="108" t="e">
        <f t="shared" si="38"/>
        <v>#REF!</v>
      </c>
      <c r="E32" s="108" t="e">
        <f t="shared" si="15"/>
        <v>#REF!</v>
      </c>
      <c r="F32" s="108" t="e">
        <f t="shared" si="15"/>
        <v>#REF!</v>
      </c>
      <c r="G32" s="108" t="e">
        <f t="shared" si="15"/>
        <v>#REF!</v>
      </c>
      <c r="H32" s="108" t="e">
        <f t="shared" si="15"/>
        <v>#REF!</v>
      </c>
      <c r="I32" s="108" t="e">
        <f>ROUNDUP(I16*0.87,)</f>
        <v>#REF!</v>
      </c>
      <c r="J32" s="108" t="e">
        <f>ROUNDUP(J16*0.87,)</f>
        <v>#REF!</v>
      </c>
      <c r="K32" s="108" t="e">
        <f t="shared" ref="K32:P32" si="39">ROUNDUP(K16*0.87,)</f>
        <v>#REF!</v>
      </c>
      <c r="L32" s="108" t="e">
        <f t="shared" si="39"/>
        <v>#REF!</v>
      </c>
      <c r="M32" s="108" t="e">
        <f t="shared" si="39"/>
        <v>#REF!</v>
      </c>
      <c r="N32" s="108" t="e">
        <f t="shared" si="39"/>
        <v>#REF!</v>
      </c>
      <c r="O32" s="108" t="e">
        <f t="shared" si="39"/>
        <v>#REF!</v>
      </c>
      <c r="P32" s="108" t="e">
        <f t="shared" si="39"/>
        <v>#REF!</v>
      </c>
      <c r="Q32" s="108" t="e">
        <f t="shared" ref="Q32:R32" si="40">ROUNDUP(Q16*0.87,)</f>
        <v>#REF!</v>
      </c>
      <c r="R32" s="108" t="e">
        <f t="shared" si="40"/>
        <v>#REF!</v>
      </c>
      <c r="S32" s="108" t="e">
        <f t="shared" ref="S32:W32" si="41">ROUNDUP(S16*0.87,)</f>
        <v>#REF!</v>
      </c>
      <c r="T32" s="108" t="e">
        <f t="shared" si="41"/>
        <v>#REF!</v>
      </c>
      <c r="U32" s="108" t="e">
        <f t="shared" si="41"/>
        <v>#REF!</v>
      </c>
      <c r="V32" s="108" t="e">
        <f t="shared" si="41"/>
        <v>#REF!</v>
      </c>
      <c r="W32" s="108" t="e">
        <f t="shared" si="41"/>
        <v>#REF!</v>
      </c>
      <c r="X32" s="108" t="e">
        <f t="shared" ref="X32" si="42">ROUNDUP(X16*0.87,)</f>
        <v>#REF!</v>
      </c>
    </row>
    <row r="33" spans="1:48" x14ac:dyDescent="0.2">
      <c r="A33" s="104">
        <v>2</v>
      </c>
      <c r="B33" s="108" t="e">
        <f t="shared" si="38"/>
        <v>#REF!</v>
      </c>
      <c r="C33" s="108" t="e">
        <f t="shared" si="38"/>
        <v>#REF!</v>
      </c>
      <c r="D33" s="108" t="e">
        <f t="shared" si="38"/>
        <v>#REF!</v>
      </c>
      <c r="E33" s="108" t="e">
        <f t="shared" si="15"/>
        <v>#REF!</v>
      </c>
      <c r="F33" s="108" t="e">
        <f t="shared" si="15"/>
        <v>#REF!</v>
      </c>
      <c r="G33" s="108" t="e">
        <f t="shared" si="15"/>
        <v>#REF!</v>
      </c>
      <c r="H33" s="108" t="e">
        <f t="shared" si="15"/>
        <v>#REF!</v>
      </c>
      <c r="I33" s="108" t="e">
        <f>ROUNDUP(I17*0.87,)</f>
        <v>#REF!</v>
      </c>
      <c r="J33" s="108" t="e">
        <f>ROUNDUP(J17*0.87,)</f>
        <v>#REF!</v>
      </c>
      <c r="K33" s="108" t="e">
        <f t="shared" ref="K33:P33" si="43">ROUNDUP(K17*0.87,)</f>
        <v>#REF!</v>
      </c>
      <c r="L33" s="108" t="e">
        <f t="shared" si="43"/>
        <v>#REF!</v>
      </c>
      <c r="M33" s="108" t="e">
        <f t="shared" si="43"/>
        <v>#REF!</v>
      </c>
      <c r="N33" s="108" t="e">
        <f t="shared" si="43"/>
        <v>#REF!</v>
      </c>
      <c r="O33" s="108" t="e">
        <f t="shared" si="43"/>
        <v>#REF!</v>
      </c>
      <c r="P33" s="108" t="e">
        <f t="shared" si="43"/>
        <v>#REF!</v>
      </c>
      <c r="Q33" s="108" t="e">
        <f t="shared" ref="Q33:R33" si="44">ROUNDUP(Q17*0.87,)</f>
        <v>#REF!</v>
      </c>
      <c r="R33" s="108" t="e">
        <f t="shared" si="44"/>
        <v>#REF!</v>
      </c>
      <c r="S33" s="108" t="e">
        <f t="shared" ref="S33:W33" si="45">ROUNDUP(S17*0.87,)</f>
        <v>#REF!</v>
      </c>
      <c r="T33" s="108" t="e">
        <f t="shared" si="45"/>
        <v>#REF!</v>
      </c>
      <c r="U33" s="108" t="e">
        <f t="shared" si="45"/>
        <v>#REF!</v>
      </c>
      <c r="V33" s="108" t="e">
        <f t="shared" si="45"/>
        <v>#REF!</v>
      </c>
      <c r="W33" s="108" t="e">
        <f t="shared" si="45"/>
        <v>#REF!</v>
      </c>
      <c r="X33" s="108" t="e">
        <f t="shared" ref="X33" si="46">ROUNDUP(X17*0.87,)</f>
        <v>#REF!</v>
      </c>
    </row>
    <row r="34" spans="1:48" x14ac:dyDescent="0.2">
      <c r="E34" s="98"/>
      <c r="G34" s="98"/>
    </row>
    <row r="35" spans="1:48" customFormat="1" ht="14.45" customHeight="1" x14ac:dyDescent="0.2">
      <c r="A35" s="332" t="s">
        <v>191</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row>
    <row r="36" spans="1:48" x14ac:dyDescent="0.2">
      <c r="A36" s="84"/>
      <c r="E36" s="98"/>
      <c r="G36" s="98"/>
    </row>
    <row r="37" spans="1:48" s="126" customFormat="1" ht="12" x14ac:dyDescent="0.2">
      <c r="A37" s="136" t="s">
        <v>139</v>
      </c>
      <c r="E37" s="139"/>
      <c r="F37" s="139"/>
      <c r="G37" s="139"/>
      <c r="H37" s="139"/>
    </row>
    <row r="38" spans="1:48" s="126" customFormat="1" ht="12" x14ac:dyDescent="0.2">
      <c r="A38" s="115" t="s">
        <v>155</v>
      </c>
      <c r="B38" s="137"/>
      <c r="C38" s="137"/>
      <c r="D38" s="137"/>
      <c r="E38" s="145"/>
      <c r="F38" s="145"/>
      <c r="G38" s="145"/>
      <c r="H38" s="145"/>
      <c r="I38" s="137"/>
      <c r="J38" s="137"/>
      <c r="K38" s="137"/>
      <c r="L38" s="137"/>
      <c r="M38" s="137"/>
      <c r="N38" s="137"/>
      <c r="O38" s="137"/>
      <c r="P38" s="138"/>
      <c r="Q38" s="138"/>
      <c r="R38" s="138"/>
      <c r="S38" s="138"/>
      <c r="T38" s="138"/>
      <c r="U38" s="138"/>
      <c r="V38" s="138"/>
      <c r="W38" s="138"/>
      <c r="X38" s="138"/>
      <c r="Y38" s="138"/>
      <c r="Z38" s="138"/>
      <c r="AA38" s="138"/>
      <c r="AB38" s="138"/>
      <c r="AC38" s="138"/>
    </row>
    <row r="39" spans="1:48" s="126" customFormat="1" ht="12" x14ac:dyDescent="0.2">
      <c r="A39" s="115" t="s">
        <v>156</v>
      </c>
      <c r="B39" s="137"/>
      <c r="C39" s="137"/>
      <c r="D39" s="137"/>
      <c r="E39" s="145"/>
      <c r="F39" s="145"/>
      <c r="G39" s="145"/>
      <c r="H39" s="145"/>
      <c r="I39" s="137"/>
      <c r="J39" s="137"/>
      <c r="K39" s="137"/>
      <c r="L39" s="137"/>
      <c r="M39" s="137"/>
      <c r="N39" s="137"/>
      <c r="O39" s="137"/>
      <c r="P39" s="138"/>
      <c r="Q39" s="138"/>
      <c r="R39" s="138"/>
      <c r="S39" s="138"/>
      <c r="T39" s="138"/>
      <c r="U39" s="138"/>
      <c r="V39" s="138"/>
      <c r="W39" s="138"/>
      <c r="X39" s="138"/>
      <c r="Y39" s="138"/>
      <c r="Z39" s="138"/>
      <c r="AA39" s="138"/>
      <c r="AB39" s="138"/>
      <c r="AC39" s="138"/>
    </row>
    <row r="40" spans="1:48" s="126" customFormat="1" ht="12" x14ac:dyDescent="0.2">
      <c r="A40" s="20"/>
      <c r="E40" s="139"/>
      <c r="F40" s="139"/>
      <c r="G40" s="139"/>
      <c r="H40" s="139"/>
    </row>
    <row r="41" spans="1:48" s="126" customFormat="1" ht="12" x14ac:dyDescent="0.2">
      <c r="A41" s="125" t="s">
        <v>127</v>
      </c>
      <c r="E41" s="139"/>
      <c r="F41" s="139"/>
      <c r="G41" s="139"/>
      <c r="H41" s="139"/>
    </row>
    <row r="42" spans="1:48" s="126" customFormat="1" ht="12" x14ac:dyDescent="0.2">
      <c r="A42" s="117" t="s">
        <v>152</v>
      </c>
      <c r="E42" s="139"/>
      <c r="F42" s="139"/>
      <c r="G42" s="139"/>
      <c r="H42" s="139"/>
    </row>
    <row r="43" spans="1:48" s="126" customFormat="1" ht="12" x14ac:dyDescent="0.2">
      <c r="A43" s="69" t="s">
        <v>128</v>
      </c>
      <c r="E43" s="139"/>
      <c r="F43" s="139"/>
      <c r="G43" s="139"/>
      <c r="H43" s="139"/>
    </row>
    <row r="44" spans="1:48" s="126" customFormat="1" ht="12" x14ac:dyDescent="0.2">
      <c r="A44" s="69" t="s">
        <v>129</v>
      </c>
      <c r="E44" s="139"/>
      <c r="F44" s="139"/>
      <c r="G44" s="139"/>
      <c r="H44" s="139"/>
    </row>
    <row r="45" spans="1:48" s="126" customFormat="1" ht="24" x14ac:dyDescent="0.2">
      <c r="A45" s="72" t="s">
        <v>130</v>
      </c>
      <c r="E45" s="139"/>
      <c r="F45" s="139"/>
      <c r="G45" s="139"/>
      <c r="H45" s="139"/>
    </row>
    <row r="46" spans="1:48" s="126" customFormat="1" ht="12" x14ac:dyDescent="0.2">
      <c r="A46" s="69" t="s">
        <v>154</v>
      </c>
      <c r="E46" s="139"/>
      <c r="F46" s="139"/>
      <c r="G46" s="139"/>
      <c r="H46" s="139"/>
    </row>
    <row r="47" spans="1:48" s="126" customFormat="1" ht="24" x14ac:dyDescent="0.2">
      <c r="A47" s="97" t="s">
        <v>189</v>
      </c>
      <c r="E47" s="139"/>
      <c r="F47" s="139"/>
      <c r="G47" s="139"/>
      <c r="H47" s="139"/>
    </row>
    <row r="48" spans="1:48" s="126" customFormat="1" ht="12" x14ac:dyDescent="0.2">
      <c r="A48" s="97"/>
      <c r="E48" s="139"/>
      <c r="F48" s="139"/>
      <c r="G48" s="139"/>
      <c r="H48" s="139"/>
    </row>
    <row r="49" spans="1:16" s="126" customFormat="1" ht="25.5" x14ac:dyDescent="0.2">
      <c r="A49" s="118" t="s">
        <v>190</v>
      </c>
      <c r="E49" s="139"/>
      <c r="F49" s="139"/>
      <c r="G49" s="139"/>
      <c r="H49" s="139"/>
    </row>
    <row r="50" spans="1:16" s="126" customFormat="1" ht="12" x14ac:dyDescent="0.2">
      <c r="A50" s="128"/>
      <c r="E50" s="135"/>
      <c r="F50" s="135"/>
      <c r="G50" s="135"/>
      <c r="H50" s="135"/>
      <c r="I50" s="135"/>
      <c r="J50" s="135"/>
      <c r="K50" s="135"/>
      <c r="L50" s="135"/>
      <c r="M50" s="135"/>
      <c r="N50" s="135"/>
      <c r="O50" s="135"/>
      <c r="P50" s="135"/>
    </row>
    <row r="51" spans="1:16" s="126" customFormat="1" ht="42" x14ac:dyDescent="0.2">
      <c r="A51" s="159" t="s">
        <v>171</v>
      </c>
      <c r="B51" s="129"/>
      <c r="C51" s="129"/>
      <c r="D51" s="129"/>
      <c r="E51" s="135"/>
      <c r="F51" s="135"/>
      <c r="G51" s="135"/>
      <c r="H51" s="135"/>
      <c r="I51" s="135"/>
      <c r="J51" s="135"/>
      <c r="K51" s="135"/>
      <c r="L51" s="135"/>
      <c r="M51" s="135"/>
      <c r="N51" s="135"/>
      <c r="O51" s="135"/>
      <c r="P51" s="135"/>
    </row>
    <row r="52" spans="1:16" s="126" customFormat="1" ht="31.5" x14ac:dyDescent="0.2">
      <c r="A52" s="159" t="s">
        <v>172</v>
      </c>
      <c r="B52" s="130"/>
      <c r="C52" s="131"/>
      <c r="D52" s="134"/>
      <c r="E52" s="93"/>
      <c r="F52" s="93"/>
      <c r="G52" s="93"/>
      <c r="H52" s="93"/>
      <c r="I52" s="93"/>
      <c r="J52" s="93"/>
      <c r="K52" s="93"/>
      <c r="L52" s="93"/>
      <c r="M52" s="93"/>
      <c r="N52" s="18"/>
      <c r="O52" s="18"/>
      <c r="P52" s="18"/>
    </row>
    <row r="53" spans="1:16" s="126" customFormat="1" ht="63" x14ac:dyDescent="0.2">
      <c r="A53" s="159" t="s">
        <v>173</v>
      </c>
      <c r="B53" s="130"/>
      <c r="C53" s="131"/>
      <c r="D53" s="134"/>
      <c r="E53" s="93"/>
      <c r="F53" s="93"/>
      <c r="G53" s="93"/>
      <c r="H53" s="93"/>
      <c r="I53" s="93"/>
      <c r="J53" s="93"/>
      <c r="K53" s="93"/>
      <c r="L53" s="93"/>
      <c r="M53" s="93"/>
      <c r="N53" s="18"/>
      <c r="O53" s="18"/>
      <c r="P53" s="18"/>
    </row>
    <row r="54" spans="1:16" s="126" customFormat="1" ht="42" x14ac:dyDescent="0.2">
      <c r="A54" s="164" t="s">
        <v>201</v>
      </c>
      <c r="B54" s="133"/>
      <c r="C54" s="133"/>
      <c r="D54" s="133"/>
      <c r="E54" s="93"/>
      <c r="F54" s="93"/>
      <c r="G54" s="93"/>
      <c r="H54" s="93"/>
      <c r="I54" s="93"/>
      <c r="J54" s="93"/>
      <c r="K54" s="93"/>
      <c r="L54" s="93"/>
      <c r="M54" s="93"/>
      <c r="N54" s="18"/>
      <c r="O54" s="18"/>
      <c r="P54" s="18"/>
    </row>
    <row r="55" spans="1:16" s="126" customFormat="1" ht="52.5" x14ac:dyDescent="0.2">
      <c r="A55" s="159" t="s">
        <v>175</v>
      </c>
      <c r="E55" s="135"/>
      <c r="F55" s="135"/>
      <c r="G55" s="135"/>
      <c r="H55" s="135"/>
      <c r="I55" s="135"/>
      <c r="J55" s="135"/>
      <c r="K55" s="135"/>
      <c r="L55" s="135"/>
      <c r="M55" s="135"/>
      <c r="N55" s="135"/>
      <c r="O55" s="135"/>
      <c r="P55" s="135"/>
    </row>
    <row r="56" spans="1:16" s="126" customFormat="1" ht="21" x14ac:dyDescent="0.2">
      <c r="A56" s="164" t="s">
        <v>197</v>
      </c>
      <c r="E56" s="135"/>
      <c r="F56" s="135"/>
      <c r="G56" s="135"/>
      <c r="H56" s="135"/>
      <c r="I56" s="135"/>
      <c r="J56" s="135"/>
      <c r="K56" s="135"/>
      <c r="L56" s="135"/>
      <c r="M56" s="135"/>
      <c r="N56" s="135"/>
      <c r="O56" s="135"/>
      <c r="P56" s="135"/>
    </row>
    <row r="57" spans="1:16" s="126" customFormat="1" ht="42" x14ac:dyDescent="0.2">
      <c r="A57" s="159" t="s">
        <v>202</v>
      </c>
      <c r="E57" s="135"/>
      <c r="F57" s="135"/>
      <c r="G57" s="135"/>
      <c r="H57" s="135"/>
      <c r="I57" s="135"/>
      <c r="J57" s="135"/>
      <c r="K57" s="135"/>
      <c r="L57" s="135"/>
      <c r="M57" s="135"/>
      <c r="N57" s="135"/>
      <c r="O57" s="135"/>
      <c r="P57" s="135"/>
    </row>
    <row r="58" spans="1:16" s="126" customFormat="1" ht="31.5" x14ac:dyDescent="0.2">
      <c r="A58" s="159" t="s">
        <v>203</v>
      </c>
      <c r="E58" s="135"/>
      <c r="F58" s="135"/>
      <c r="G58" s="135"/>
      <c r="H58" s="135"/>
      <c r="I58" s="135"/>
      <c r="J58" s="135"/>
      <c r="K58" s="135"/>
      <c r="L58" s="135"/>
      <c r="M58" s="135"/>
      <c r="N58" s="135"/>
      <c r="O58" s="135"/>
      <c r="P58" s="135"/>
    </row>
    <row r="59" spans="1:16" s="126" customFormat="1" ht="42" x14ac:dyDescent="0.2">
      <c r="A59" s="164" t="s">
        <v>204</v>
      </c>
      <c r="E59" s="139"/>
      <c r="F59" s="139"/>
      <c r="G59" s="139"/>
      <c r="H59" s="139"/>
    </row>
    <row r="60" spans="1:16" s="126" customFormat="1" ht="21" x14ac:dyDescent="0.2">
      <c r="A60" s="164" t="s">
        <v>198</v>
      </c>
      <c r="E60" s="139"/>
      <c r="F60" s="139"/>
      <c r="G60" s="139"/>
      <c r="H60" s="139"/>
    </row>
    <row r="61" spans="1:16" s="126" customFormat="1" ht="12" x14ac:dyDescent="0.2">
      <c r="A61" s="119"/>
      <c r="E61" s="139"/>
      <c r="F61" s="139"/>
      <c r="G61" s="139"/>
      <c r="H61" s="139"/>
    </row>
    <row r="62" spans="1:16" s="126" customFormat="1" ht="31.5" x14ac:dyDescent="0.2">
      <c r="A62" s="120" t="s">
        <v>165</v>
      </c>
      <c r="E62" s="139"/>
      <c r="F62" s="139"/>
      <c r="G62" s="139"/>
      <c r="H62" s="139"/>
    </row>
    <row r="63" spans="1:16" s="126" customFormat="1" ht="42" x14ac:dyDescent="0.2">
      <c r="A63" s="155" t="s">
        <v>166</v>
      </c>
      <c r="E63" s="139"/>
      <c r="F63" s="139"/>
      <c r="G63" s="139"/>
      <c r="H63" s="139"/>
    </row>
    <row r="64" spans="1:16" s="126" customFormat="1" ht="21" x14ac:dyDescent="0.2">
      <c r="A64" s="120" t="s">
        <v>162</v>
      </c>
      <c r="E64" s="139"/>
      <c r="F64" s="139"/>
      <c r="G64" s="139"/>
      <c r="H64" s="139"/>
    </row>
    <row r="65" spans="1:8" s="126" customFormat="1" ht="42.75" x14ac:dyDescent="0.2">
      <c r="A65" s="142" t="s">
        <v>163</v>
      </c>
      <c r="E65" s="139"/>
      <c r="F65" s="139"/>
      <c r="G65" s="139"/>
      <c r="H65" s="139"/>
    </row>
    <row r="66" spans="1:8" s="126" customFormat="1" ht="21" x14ac:dyDescent="0.2">
      <c r="A66" s="120" t="s">
        <v>164</v>
      </c>
      <c r="E66" s="139"/>
      <c r="F66" s="139"/>
      <c r="G66" s="139"/>
      <c r="H66" s="139"/>
    </row>
    <row r="67" spans="1:8" s="126" customFormat="1" ht="12" x14ac:dyDescent="0.2">
      <c r="A67" s="140"/>
      <c r="E67" s="139"/>
      <c r="F67" s="139"/>
      <c r="G67" s="139"/>
      <c r="H67" s="139"/>
    </row>
    <row r="68" spans="1:8" s="126" customFormat="1" ht="12" x14ac:dyDescent="0.2">
      <c r="A68" s="123" t="s">
        <v>132</v>
      </c>
      <c r="E68" s="139"/>
      <c r="F68" s="139"/>
      <c r="G68" s="139"/>
      <c r="H68" s="139"/>
    </row>
    <row r="69" spans="1:8" s="126" customFormat="1" ht="24" x14ac:dyDescent="0.2">
      <c r="A69" s="124" t="s">
        <v>150</v>
      </c>
      <c r="E69" s="139"/>
      <c r="F69" s="139"/>
      <c r="G69" s="139"/>
      <c r="H69" s="139"/>
    </row>
    <row r="70" spans="1:8" s="126" customFormat="1" ht="44.25" customHeight="1" x14ac:dyDescent="0.2">
      <c r="A70" s="124" t="s">
        <v>151</v>
      </c>
      <c r="E70" s="139"/>
      <c r="F70" s="139"/>
      <c r="G70" s="139"/>
      <c r="H70" s="139"/>
    </row>
    <row r="71" spans="1:8" x14ac:dyDescent="0.2">
      <c r="A71" s="124"/>
      <c r="E71" s="98"/>
      <c r="G71" s="98"/>
    </row>
    <row r="72" spans="1:8" x14ac:dyDescent="0.2">
      <c r="E72" s="98"/>
      <c r="G72" s="98"/>
    </row>
    <row r="73" spans="1:8" x14ac:dyDescent="0.2">
      <c r="E73" s="98"/>
      <c r="G73" s="98"/>
    </row>
    <row r="74" spans="1:8" x14ac:dyDescent="0.2">
      <c r="E74" s="98"/>
      <c r="G74" s="98"/>
    </row>
    <row r="75" spans="1:8" x14ac:dyDescent="0.2">
      <c r="E75" s="98"/>
      <c r="G75" s="98"/>
    </row>
    <row r="76" spans="1:8" x14ac:dyDescent="0.2">
      <c r="E76" s="98"/>
      <c r="G76" s="98"/>
    </row>
    <row r="77" spans="1:8" x14ac:dyDescent="0.2">
      <c r="E77" s="98"/>
      <c r="G77" s="98"/>
    </row>
    <row r="78" spans="1:8" x14ac:dyDescent="0.2">
      <c r="E78" s="98"/>
      <c r="G78" s="98"/>
    </row>
    <row r="79" spans="1:8" x14ac:dyDescent="0.2">
      <c r="E79" s="98"/>
      <c r="G79" s="98"/>
    </row>
    <row r="80" spans="1:8" x14ac:dyDescent="0.2">
      <c r="E80" s="98"/>
      <c r="G80" s="98"/>
    </row>
    <row r="81" spans="5:7" x14ac:dyDescent="0.2">
      <c r="E81" s="98"/>
      <c r="G81" s="98"/>
    </row>
    <row r="82" spans="5:7" x14ac:dyDescent="0.2">
      <c r="E82" s="98"/>
      <c r="G82" s="98"/>
    </row>
    <row r="83" spans="5:7" x14ac:dyDescent="0.2">
      <c r="E83" s="98"/>
      <c r="G83" s="98"/>
    </row>
    <row r="84" spans="5:7" x14ac:dyDescent="0.2">
      <c r="E84" s="98"/>
      <c r="G84" s="98"/>
    </row>
    <row r="85" spans="5:7" x14ac:dyDescent="0.2">
      <c r="E85" s="98"/>
      <c r="G85" s="98"/>
    </row>
    <row r="86" spans="5:7" x14ac:dyDescent="0.2">
      <c r="E86" s="98"/>
      <c r="G86" s="98"/>
    </row>
    <row r="87" spans="5:7" x14ac:dyDescent="0.2">
      <c r="E87" s="98"/>
      <c r="G87" s="98"/>
    </row>
    <row r="88" spans="5:7" x14ac:dyDescent="0.2">
      <c r="E88" s="98"/>
      <c r="G88" s="98"/>
    </row>
    <row r="89" spans="5:7" x14ac:dyDescent="0.2">
      <c r="E89" s="98"/>
      <c r="G89" s="98"/>
    </row>
    <row r="90" spans="5:7" x14ac:dyDescent="0.2">
      <c r="E90" s="98"/>
      <c r="G90" s="98"/>
    </row>
    <row r="91" spans="5:7" x14ac:dyDescent="0.2">
      <c r="E91" s="98"/>
      <c r="G91" s="98"/>
    </row>
    <row r="92" spans="5:7" x14ac:dyDescent="0.2">
      <c r="E92" s="98"/>
      <c r="G92" s="98"/>
    </row>
    <row r="93" spans="5:7" x14ac:dyDescent="0.2">
      <c r="E93" s="98"/>
      <c r="G93" s="98"/>
    </row>
  </sheetData>
  <mergeCells count="1">
    <mergeCell ref="A35:AV3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2"/>
  <dimension ref="A1:AX77"/>
  <sheetViews>
    <sheetView workbookViewId="0">
      <pane xSplit="4" topLeftCell="O1" activePane="topRight" state="frozen"/>
      <selection pane="topRight" activeCell="U1" sqref="U1:V1048576"/>
    </sheetView>
  </sheetViews>
  <sheetFormatPr defaultColWidth="8.7109375" defaultRowHeight="12.75" x14ac:dyDescent="0.2"/>
  <cols>
    <col min="1" max="1" width="82.5703125" style="98" customWidth="1"/>
    <col min="2" max="4" width="0" style="98" hidden="1" customWidth="1"/>
    <col min="5" max="5" width="0" style="80" hidden="1" customWidth="1"/>
    <col min="6" max="6" width="0" style="98" hidden="1" customWidth="1"/>
    <col min="7" max="7" width="0" style="80" hidden="1" customWidth="1"/>
    <col min="8" max="22" width="0" style="98" hidden="1" customWidth="1"/>
    <col min="23" max="16384" width="8.7109375" style="98"/>
  </cols>
  <sheetData>
    <row r="1" spans="1:24" x14ac:dyDescent="0.2">
      <c r="A1" s="68" t="s">
        <v>133</v>
      </c>
      <c r="E1" s="98"/>
      <c r="G1" s="98"/>
    </row>
    <row r="2" spans="1:24" x14ac:dyDescent="0.2">
      <c r="E2" s="98"/>
      <c r="G2" s="98"/>
    </row>
    <row r="3" spans="1:24" x14ac:dyDescent="0.2">
      <c r="A3" s="162" t="s">
        <v>188</v>
      </c>
      <c r="E3" s="98"/>
      <c r="G3" s="98"/>
    </row>
    <row r="4" spans="1:24" x14ac:dyDescent="0.2">
      <c r="A4" s="162" t="s">
        <v>125</v>
      </c>
      <c r="E4" s="106" t="e">
        <f>'C завтраками| Bed and breakfast'!#REF!</f>
        <v>#REF!</v>
      </c>
      <c r="F4" s="106" t="e">
        <f>'C завтраками| Bed and breakfast'!#REF!</f>
        <v>#REF!</v>
      </c>
      <c r="G4" s="106" t="e">
        <f>'C завтраками| Bed and breakfast'!#REF!</f>
        <v>#REF!</v>
      </c>
      <c r="H4" s="156" t="e">
        <f>'C завтраками| Bed and breakfast'!#REF!</f>
        <v>#REF!</v>
      </c>
      <c r="I4" s="156" t="e">
        <f>'C завтраками| Bed and breakfast'!#REF!</f>
        <v>#REF!</v>
      </c>
      <c r="J4" s="156" t="e">
        <f>'C завтраками| Bed and breakfast'!#REF!</f>
        <v>#REF!</v>
      </c>
      <c r="K4" s="156" t="e">
        <f>'C завтраками| Bed and breakfast'!#REF!</f>
        <v>#REF!</v>
      </c>
      <c r="L4" s="156" t="e">
        <f>'C завтраками| Bed and breakfast'!#REF!</f>
        <v>#REF!</v>
      </c>
      <c r="M4" s="156" t="e">
        <f>'C завтраками| Bed and breakfast'!#REF!</f>
        <v>#REF!</v>
      </c>
      <c r="N4" s="156" t="e">
        <f>'C завтраками| Bed and breakfast'!#REF!</f>
        <v>#REF!</v>
      </c>
      <c r="O4" s="156" t="e">
        <f>'C завтраками| Bed and breakfast'!#REF!</f>
        <v>#REF!</v>
      </c>
      <c r="P4" s="156" t="e">
        <f>'C завтраками| Bed and breakfast'!#REF!</f>
        <v>#REF!</v>
      </c>
      <c r="Q4" s="156" t="e">
        <f>'C завтраками| Bed and breakfast'!#REF!</f>
        <v>#REF!</v>
      </c>
      <c r="R4" s="144" t="e">
        <f>'C завтраками| Bed and breakfast'!#REF!</f>
        <v>#REF!</v>
      </c>
      <c r="S4" s="144" t="e">
        <f>'C завтраками| Bed and breakfast'!#REF!</f>
        <v>#REF!</v>
      </c>
      <c r="T4" s="144" t="e">
        <f>'C завтраками| Bed and breakfast'!#REF!</f>
        <v>#REF!</v>
      </c>
      <c r="U4" s="156" t="e">
        <f>'C завтраками| Bed and breakfast'!#REF!</f>
        <v>#REF!</v>
      </c>
      <c r="V4" s="156" t="e">
        <f>'C завтраками| Bed and breakfast'!#REF!</f>
        <v>#REF!</v>
      </c>
      <c r="W4" s="156" t="e">
        <f>'C завтраками| Bed and breakfast'!#REF!</f>
        <v>#REF!</v>
      </c>
      <c r="X4" s="156" t="e">
        <f>'C завтраками| Bed and breakfast'!#REF!</f>
        <v>#REF!</v>
      </c>
    </row>
    <row r="5" spans="1:24" x14ac:dyDescent="0.2">
      <c r="A5" s="99" t="s">
        <v>124</v>
      </c>
      <c r="B5" s="106" t="e">
        <f>'C завтраками| Bed and breakfast'!#REF!</f>
        <v>#REF!</v>
      </c>
      <c r="C5" s="106" t="e">
        <f>'C завтраками| Bed and breakfast'!#REF!</f>
        <v>#REF!</v>
      </c>
      <c r="D5" s="106" t="e">
        <f>'C завтраками| Bed and breakfast'!#REF!</f>
        <v>#REF!</v>
      </c>
      <c r="E5" s="106" t="e">
        <f>'C завтраками| Bed and breakfast'!#REF!</f>
        <v>#REF!</v>
      </c>
      <c r="F5" s="106" t="e">
        <f>'C завтраками| Bed and breakfast'!#REF!</f>
        <v>#REF!</v>
      </c>
      <c r="G5" s="106" t="e">
        <f>'C завтраками| Bed and breakfast'!#REF!</f>
        <v>#REF!</v>
      </c>
      <c r="H5" s="156" t="e">
        <f>'C завтраками| Bed and breakfast'!#REF!</f>
        <v>#REF!</v>
      </c>
      <c r="I5" s="156" t="e">
        <f>'C завтраками| Bed and breakfast'!#REF!</f>
        <v>#REF!</v>
      </c>
      <c r="J5" s="156" t="e">
        <f>'C завтраками| Bed and breakfast'!#REF!</f>
        <v>#REF!</v>
      </c>
      <c r="K5" s="156" t="e">
        <f>'C завтраками| Bed and breakfast'!#REF!</f>
        <v>#REF!</v>
      </c>
      <c r="L5" s="156" t="e">
        <f>'C завтраками| Bed and breakfast'!#REF!</f>
        <v>#REF!</v>
      </c>
      <c r="M5" s="156" t="e">
        <f>'C завтраками| Bed and breakfast'!#REF!</f>
        <v>#REF!</v>
      </c>
      <c r="N5" s="156" t="e">
        <f>'C завтраками| Bed and breakfast'!#REF!</f>
        <v>#REF!</v>
      </c>
      <c r="O5" s="156" t="e">
        <f>'C завтраками| Bed and breakfast'!#REF!</f>
        <v>#REF!</v>
      </c>
      <c r="P5" s="156" t="e">
        <f>'C завтраками| Bed and breakfast'!#REF!</f>
        <v>#REF!</v>
      </c>
      <c r="Q5" s="156" t="e">
        <f>'C завтраками| Bed and breakfast'!#REF!</f>
        <v>#REF!</v>
      </c>
      <c r="R5" s="144" t="e">
        <f>'C завтраками| Bed and breakfast'!#REF!</f>
        <v>#REF!</v>
      </c>
      <c r="S5" s="144" t="e">
        <f>'C завтраками| Bed and breakfast'!#REF!</f>
        <v>#REF!</v>
      </c>
      <c r="T5" s="144" t="e">
        <f>'C завтраками| Bed and breakfast'!#REF!</f>
        <v>#REF!</v>
      </c>
      <c r="U5" s="156" t="e">
        <f>'C завтраками| Bed and breakfast'!#REF!</f>
        <v>#REF!</v>
      </c>
      <c r="V5" s="156" t="e">
        <f>'C завтраками| Bed and breakfast'!#REF!</f>
        <v>#REF!</v>
      </c>
      <c r="W5" s="156" t="e">
        <f>'C завтраками| Bed and breakfast'!#REF!</f>
        <v>#REF!</v>
      </c>
      <c r="X5" s="156" t="e">
        <f>'C завтраками| Bed and breakfast'!#REF!</f>
        <v>#REF!</v>
      </c>
    </row>
    <row r="6" spans="1:24" x14ac:dyDescent="0.2">
      <c r="A6" s="102" t="s">
        <v>144</v>
      </c>
      <c r="E6" s="98"/>
      <c r="G6" s="98"/>
    </row>
    <row r="7" spans="1:24" x14ac:dyDescent="0.2">
      <c r="A7" s="104">
        <v>1</v>
      </c>
      <c r="B7" s="66" t="e">
        <f>'C завтраками| Bed and breakfast'!#REF!*0.9</f>
        <v>#REF!</v>
      </c>
      <c r="C7" s="66" t="e">
        <f>'C завтраками| Bed and breakfast'!#REF!*0.9</f>
        <v>#REF!</v>
      </c>
      <c r="D7" s="66" t="e">
        <f>'C завтраками| Bed and breakfast'!#REF!*0.9</f>
        <v>#REF!</v>
      </c>
      <c r="E7" s="66" t="e">
        <f>'C завтраками| Bed and breakfast'!#REF!*0.9</f>
        <v>#REF!</v>
      </c>
      <c r="F7" s="66" t="e">
        <f>'C завтраками| Bed and breakfast'!#REF!*0.9</f>
        <v>#REF!</v>
      </c>
      <c r="G7" s="66" t="e">
        <f>'C завтраками| Bed and breakfast'!#REF!*0.9</f>
        <v>#REF!</v>
      </c>
      <c r="H7" s="66" t="e">
        <f>'C завтраками| Bed and breakfast'!#REF!*0.9</f>
        <v>#REF!</v>
      </c>
      <c r="I7" s="66" t="e">
        <f>'C завтраками| Bed and breakfast'!#REF!*0.9</f>
        <v>#REF!</v>
      </c>
      <c r="J7" s="66" t="e">
        <f>'C завтраками| Bed and breakfast'!#REF!*0.9</f>
        <v>#REF!</v>
      </c>
      <c r="K7" s="66" t="e">
        <f>'C завтраками| Bed and breakfast'!#REF!*0.9</f>
        <v>#REF!</v>
      </c>
      <c r="L7" s="66" t="e">
        <f>'C завтраками| Bed and breakfast'!#REF!*0.9</f>
        <v>#REF!</v>
      </c>
      <c r="M7" s="66" t="e">
        <f>'C завтраками| Bed and breakfast'!#REF!*0.9</f>
        <v>#REF!</v>
      </c>
      <c r="N7" s="66" t="e">
        <f>'C завтраками| Bed and breakfast'!#REF!*0.9</f>
        <v>#REF!</v>
      </c>
      <c r="O7" s="66" t="e">
        <f>'C завтраками| Bed and breakfast'!#REF!*0.9</f>
        <v>#REF!</v>
      </c>
      <c r="P7" s="66" t="e">
        <f>'C завтраками| Bed and breakfast'!#REF!*0.9</f>
        <v>#REF!</v>
      </c>
      <c r="Q7" s="66" t="e">
        <f>'C завтраками| Bed and breakfast'!#REF!*0.9</f>
        <v>#REF!</v>
      </c>
      <c r="R7" s="66" t="e">
        <f>'C завтраками| Bed and breakfast'!#REF!*0.9</f>
        <v>#REF!</v>
      </c>
      <c r="S7" s="66" t="e">
        <f>'C завтраками| Bed and breakfast'!#REF!*0.9</f>
        <v>#REF!</v>
      </c>
      <c r="T7" s="66" t="e">
        <f>'C завтраками| Bed and breakfast'!#REF!*0.9</f>
        <v>#REF!</v>
      </c>
      <c r="U7" s="66" t="e">
        <f>'C завтраками| Bed and breakfast'!#REF!*0.9</f>
        <v>#REF!</v>
      </c>
      <c r="V7" s="66" t="e">
        <f>'C завтраками| Bed and breakfast'!#REF!*0.9</f>
        <v>#REF!</v>
      </c>
      <c r="W7" s="66" t="e">
        <f>'C завтраками| Bed and breakfast'!#REF!*0.9</f>
        <v>#REF!</v>
      </c>
      <c r="X7" s="66" t="e">
        <f>'C завтраками| Bed and breakfast'!#REF!*0.9</f>
        <v>#REF!</v>
      </c>
    </row>
    <row r="8" spans="1:24" x14ac:dyDescent="0.2">
      <c r="A8" s="104">
        <v>2</v>
      </c>
      <c r="B8" s="66" t="e">
        <f>'C завтраками| Bed and breakfast'!#REF!*0.9</f>
        <v>#REF!</v>
      </c>
      <c r="C8" s="66" t="e">
        <f>'C завтраками| Bed and breakfast'!#REF!*0.9</f>
        <v>#REF!</v>
      </c>
      <c r="D8" s="66" t="e">
        <f>'C завтраками| Bed and breakfast'!#REF!*0.9</f>
        <v>#REF!</v>
      </c>
      <c r="E8" s="66" t="e">
        <f>'C завтраками| Bed and breakfast'!#REF!*0.9</f>
        <v>#REF!</v>
      </c>
      <c r="F8" s="66" t="e">
        <f>'C завтраками| Bed and breakfast'!#REF!*0.9</f>
        <v>#REF!</v>
      </c>
      <c r="G8" s="66" t="e">
        <f>'C завтраками| Bed and breakfast'!#REF!*0.9</f>
        <v>#REF!</v>
      </c>
      <c r="H8" s="66" t="e">
        <f>'C завтраками| Bed and breakfast'!#REF!*0.9</f>
        <v>#REF!</v>
      </c>
      <c r="I8" s="66" t="e">
        <f>'C завтраками| Bed and breakfast'!#REF!*0.9</f>
        <v>#REF!</v>
      </c>
      <c r="J8" s="66" t="e">
        <f>'C завтраками| Bed and breakfast'!#REF!*0.9</f>
        <v>#REF!</v>
      </c>
      <c r="K8" s="66" t="e">
        <f>'C завтраками| Bed and breakfast'!#REF!*0.9</f>
        <v>#REF!</v>
      </c>
      <c r="L8" s="66" t="e">
        <f>'C завтраками| Bed and breakfast'!#REF!*0.9</f>
        <v>#REF!</v>
      </c>
      <c r="M8" s="66" t="e">
        <f>'C завтраками| Bed and breakfast'!#REF!*0.9</f>
        <v>#REF!</v>
      </c>
      <c r="N8" s="66" t="e">
        <f>'C завтраками| Bed and breakfast'!#REF!*0.9</f>
        <v>#REF!</v>
      </c>
      <c r="O8" s="66" t="e">
        <f>'C завтраками| Bed and breakfast'!#REF!*0.9</f>
        <v>#REF!</v>
      </c>
      <c r="P8" s="66" t="e">
        <f>'C завтраками| Bed and breakfast'!#REF!*0.9</f>
        <v>#REF!</v>
      </c>
      <c r="Q8" s="66" t="e">
        <f>'C завтраками| Bed and breakfast'!#REF!*0.9</f>
        <v>#REF!</v>
      </c>
      <c r="R8" s="66" t="e">
        <f>'C завтраками| Bed and breakfast'!#REF!*0.9</f>
        <v>#REF!</v>
      </c>
      <c r="S8" s="66" t="e">
        <f>'C завтраками| Bed and breakfast'!#REF!*0.9</f>
        <v>#REF!</v>
      </c>
      <c r="T8" s="66" t="e">
        <f>'C завтраками| Bed and breakfast'!#REF!*0.9</f>
        <v>#REF!</v>
      </c>
      <c r="U8" s="66" t="e">
        <f>'C завтраками| Bed and breakfast'!#REF!*0.9</f>
        <v>#REF!</v>
      </c>
      <c r="V8" s="66" t="e">
        <f>'C завтраками| Bed and breakfast'!#REF!*0.9</f>
        <v>#REF!</v>
      </c>
      <c r="W8" s="66" t="e">
        <f>'C завтраками| Bed and breakfast'!#REF!*0.9</f>
        <v>#REF!</v>
      </c>
      <c r="X8" s="66" t="e">
        <f>'C завтраками| Bed and breakfast'!#REF!*0.9</f>
        <v>#REF!</v>
      </c>
    </row>
    <row r="9" spans="1:24" x14ac:dyDescent="0.2">
      <c r="A9" s="104" t="s">
        <v>145</v>
      </c>
      <c r="B9" s="66"/>
      <c r="C9" s="66"/>
      <c r="D9" s="66"/>
      <c r="E9" s="66"/>
      <c r="F9" s="66"/>
      <c r="G9" s="66"/>
      <c r="H9" s="66"/>
      <c r="I9" s="66"/>
      <c r="J9" s="66"/>
      <c r="K9" s="66"/>
      <c r="L9" s="66"/>
      <c r="M9" s="66"/>
      <c r="N9" s="66"/>
      <c r="O9" s="66"/>
      <c r="P9" s="66"/>
      <c r="Q9" s="66"/>
      <c r="R9" s="66"/>
      <c r="S9" s="66"/>
      <c r="T9" s="66"/>
      <c r="U9" s="66"/>
      <c r="V9" s="66"/>
      <c r="W9" s="66"/>
      <c r="X9" s="66"/>
    </row>
    <row r="10" spans="1:24" x14ac:dyDescent="0.2">
      <c r="A10" s="104">
        <v>1</v>
      </c>
      <c r="B10" s="66" t="e">
        <f>'C завтраками| Bed and breakfast'!#REF!*0.9</f>
        <v>#REF!</v>
      </c>
      <c r="C10" s="66" t="e">
        <f>'C завтраками| Bed and breakfast'!#REF!*0.9</f>
        <v>#REF!</v>
      </c>
      <c r="D10" s="66" t="e">
        <f>'C завтраками| Bed and breakfast'!#REF!*0.9</f>
        <v>#REF!</v>
      </c>
      <c r="E10" s="66" t="e">
        <f>'C завтраками| Bed and breakfast'!#REF!*0.9</f>
        <v>#REF!</v>
      </c>
      <c r="F10" s="66" t="e">
        <f>'C завтраками| Bed and breakfast'!#REF!*0.9</f>
        <v>#REF!</v>
      </c>
      <c r="G10" s="66" t="e">
        <f>'C завтраками| Bed and breakfast'!#REF!*0.9</f>
        <v>#REF!</v>
      </c>
      <c r="H10" s="66" t="e">
        <f>'C завтраками| Bed and breakfast'!#REF!*0.9</f>
        <v>#REF!</v>
      </c>
      <c r="I10" s="66" t="e">
        <f>'C завтраками| Bed and breakfast'!#REF!*0.9</f>
        <v>#REF!</v>
      </c>
      <c r="J10" s="66" t="e">
        <f>'C завтраками| Bed and breakfast'!#REF!*0.9</f>
        <v>#REF!</v>
      </c>
      <c r="K10" s="66" t="e">
        <f>'C завтраками| Bed and breakfast'!#REF!*0.9</f>
        <v>#REF!</v>
      </c>
      <c r="L10" s="66" t="e">
        <f>'C завтраками| Bed and breakfast'!#REF!*0.9</f>
        <v>#REF!</v>
      </c>
      <c r="M10" s="66" t="e">
        <f>'C завтраками| Bed and breakfast'!#REF!*0.9</f>
        <v>#REF!</v>
      </c>
      <c r="N10" s="66" t="e">
        <f>'C завтраками| Bed and breakfast'!#REF!*0.9</f>
        <v>#REF!</v>
      </c>
      <c r="O10" s="66" t="e">
        <f>'C завтраками| Bed and breakfast'!#REF!*0.9</f>
        <v>#REF!</v>
      </c>
      <c r="P10" s="66" t="e">
        <f>'C завтраками| Bed and breakfast'!#REF!*0.9</f>
        <v>#REF!</v>
      </c>
      <c r="Q10" s="66" t="e">
        <f>'C завтраками| Bed and breakfast'!#REF!*0.9</f>
        <v>#REF!</v>
      </c>
      <c r="R10" s="66" t="e">
        <f>'C завтраками| Bed and breakfast'!#REF!*0.9</f>
        <v>#REF!</v>
      </c>
      <c r="S10" s="66" t="e">
        <f>'C завтраками| Bed and breakfast'!#REF!*0.9</f>
        <v>#REF!</v>
      </c>
      <c r="T10" s="66" t="e">
        <f>'C завтраками| Bed and breakfast'!#REF!*0.9</f>
        <v>#REF!</v>
      </c>
      <c r="U10" s="66" t="e">
        <f>'C завтраками| Bed and breakfast'!#REF!*0.9</f>
        <v>#REF!</v>
      </c>
      <c r="V10" s="66" t="e">
        <f>'C завтраками| Bed and breakfast'!#REF!*0.9</f>
        <v>#REF!</v>
      </c>
      <c r="W10" s="66" t="e">
        <f>'C завтраками| Bed and breakfast'!#REF!*0.9</f>
        <v>#REF!</v>
      </c>
      <c r="X10" s="66" t="e">
        <f>'C завтраками| Bed and breakfast'!#REF!*0.9</f>
        <v>#REF!</v>
      </c>
    </row>
    <row r="11" spans="1:24" x14ac:dyDescent="0.2">
      <c r="A11" s="104">
        <v>2</v>
      </c>
      <c r="B11" s="66" t="e">
        <f>'C завтраками| Bed and breakfast'!#REF!*0.9</f>
        <v>#REF!</v>
      </c>
      <c r="C11" s="66" t="e">
        <f>'C завтраками| Bed and breakfast'!#REF!*0.9</f>
        <v>#REF!</v>
      </c>
      <c r="D11" s="66" t="e">
        <f>'C завтраками| Bed and breakfast'!#REF!*0.9</f>
        <v>#REF!</v>
      </c>
      <c r="E11" s="66" t="e">
        <f>'C завтраками| Bed and breakfast'!#REF!*0.9</f>
        <v>#REF!</v>
      </c>
      <c r="F11" s="66" t="e">
        <f>'C завтраками| Bed and breakfast'!#REF!*0.9</f>
        <v>#REF!</v>
      </c>
      <c r="G11" s="66" t="e">
        <f>'C завтраками| Bed and breakfast'!#REF!*0.9</f>
        <v>#REF!</v>
      </c>
      <c r="H11" s="66" t="e">
        <f>'C завтраками| Bed and breakfast'!#REF!*0.9</f>
        <v>#REF!</v>
      </c>
      <c r="I11" s="66" t="e">
        <f>'C завтраками| Bed and breakfast'!#REF!*0.9</f>
        <v>#REF!</v>
      </c>
      <c r="J11" s="66" t="e">
        <f>'C завтраками| Bed and breakfast'!#REF!*0.9</f>
        <v>#REF!</v>
      </c>
      <c r="K11" s="66" t="e">
        <f>'C завтраками| Bed and breakfast'!#REF!*0.9</f>
        <v>#REF!</v>
      </c>
      <c r="L11" s="66" t="e">
        <f>'C завтраками| Bed and breakfast'!#REF!*0.9</f>
        <v>#REF!</v>
      </c>
      <c r="M11" s="66" t="e">
        <f>'C завтраками| Bed and breakfast'!#REF!*0.9</f>
        <v>#REF!</v>
      </c>
      <c r="N11" s="66" t="e">
        <f>'C завтраками| Bed and breakfast'!#REF!*0.9</f>
        <v>#REF!</v>
      </c>
      <c r="O11" s="66" t="e">
        <f>'C завтраками| Bed and breakfast'!#REF!*0.9</f>
        <v>#REF!</v>
      </c>
      <c r="P11" s="66" t="e">
        <f>'C завтраками| Bed and breakfast'!#REF!*0.9</f>
        <v>#REF!</v>
      </c>
      <c r="Q11" s="66" t="e">
        <f>'C завтраками| Bed and breakfast'!#REF!*0.9</f>
        <v>#REF!</v>
      </c>
      <c r="R11" s="66" t="e">
        <f>'C завтраками| Bed and breakfast'!#REF!*0.9</f>
        <v>#REF!</v>
      </c>
      <c r="S11" s="66" t="e">
        <f>'C завтраками| Bed and breakfast'!#REF!*0.9</f>
        <v>#REF!</v>
      </c>
      <c r="T11" s="66" t="e">
        <f>'C завтраками| Bed and breakfast'!#REF!*0.9</f>
        <v>#REF!</v>
      </c>
      <c r="U11" s="66" t="e">
        <f>'C завтраками| Bed and breakfast'!#REF!*0.9</f>
        <v>#REF!</v>
      </c>
      <c r="V11" s="66" t="e">
        <f>'C завтраками| Bed and breakfast'!#REF!*0.9</f>
        <v>#REF!</v>
      </c>
      <c r="W11" s="66" t="e">
        <f>'C завтраками| Bed and breakfast'!#REF!*0.9</f>
        <v>#REF!</v>
      </c>
      <c r="X11" s="66" t="e">
        <f>'C завтраками| Bed and breakfast'!#REF!*0.9</f>
        <v>#REF!</v>
      </c>
    </row>
    <row r="12" spans="1:24" x14ac:dyDescent="0.2">
      <c r="A12" s="104" t="s">
        <v>134</v>
      </c>
      <c r="B12" s="66"/>
      <c r="C12" s="66"/>
      <c r="D12" s="66"/>
      <c r="E12" s="66"/>
      <c r="F12" s="66"/>
      <c r="G12" s="66"/>
      <c r="H12" s="66"/>
      <c r="I12" s="66"/>
      <c r="J12" s="66"/>
      <c r="K12" s="66"/>
      <c r="L12" s="66"/>
      <c r="M12" s="66"/>
      <c r="N12" s="66"/>
      <c r="O12" s="66"/>
      <c r="P12" s="66"/>
      <c r="Q12" s="66"/>
      <c r="R12" s="66"/>
      <c r="S12" s="66"/>
      <c r="T12" s="66"/>
      <c r="U12" s="66"/>
      <c r="V12" s="66"/>
      <c r="W12" s="66"/>
      <c r="X12" s="66"/>
    </row>
    <row r="13" spans="1:24" x14ac:dyDescent="0.2">
      <c r="A13" s="104">
        <v>1</v>
      </c>
      <c r="B13" s="66" t="e">
        <f>'C завтраками| Bed and breakfast'!#REF!*0.9</f>
        <v>#REF!</v>
      </c>
      <c r="C13" s="66" t="e">
        <f>'C завтраками| Bed and breakfast'!#REF!*0.9</f>
        <v>#REF!</v>
      </c>
      <c r="D13" s="66" t="e">
        <f>'C завтраками| Bed and breakfast'!#REF!*0.9</f>
        <v>#REF!</v>
      </c>
      <c r="E13" s="66" t="e">
        <f>'C завтраками| Bed and breakfast'!#REF!*0.9</f>
        <v>#REF!</v>
      </c>
      <c r="F13" s="66" t="e">
        <f>'C завтраками| Bed and breakfast'!#REF!*0.9</f>
        <v>#REF!</v>
      </c>
      <c r="G13" s="66" t="e">
        <f>'C завтраками| Bed and breakfast'!#REF!*0.9</f>
        <v>#REF!</v>
      </c>
      <c r="H13" s="66" t="e">
        <f>'C завтраками| Bed and breakfast'!#REF!*0.9</f>
        <v>#REF!</v>
      </c>
      <c r="I13" s="66" t="e">
        <f>'C завтраками| Bed and breakfast'!#REF!*0.9</f>
        <v>#REF!</v>
      </c>
      <c r="J13" s="66" t="e">
        <f>'C завтраками| Bed and breakfast'!#REF!*0.9</f>
        <v>#REF!</v>
      </c>
      <c r="K13" s="66" t="e">
        <f>'C завтраками| Bed and breakfast'!#REF!*0.9</f>
        <v>#REF!</v>
      </c>
      <c r="L13" s="66" t="e">
        <f>'C завтраками| Bed and breakfast'!#REF!*0.9</f>
        <v>#REF!</v>
      </c>
      <c r="M13" s="66" t="e">
        <f>'C завтраками| Bed and breakfast'!#REF!*0.9</f>
        <v>#REF!</v>
      </c>
      <c r="N13" s="66" t="e">
        <f>'C завтраками| Bed and breakfast'!#REF!*0.9</f>
        <v>#REF!</v>
      </c>
      <c r="O13" s="66" t="e">
        <f>'C завтраками| Bed and breakfast'!#REF!*0.9</f>
        <v>#REF!</v>
      </c>
      <c r="P13" s="66" t="e">
        <f>'C завтраками| Bed and breakfast'!#REF!*0.9</f>
        <v>#REF!</v>
      </c>
      <c r="Q13" s="66" t="e">
        <f>'C завтраками| Bed and breakfast'!#REF!*0.9</f>
        <v>#REF!</v>
      </c>
      <c r="R13" s="66" t="e">
        <f>'C завтраками| Bed and breakfast'!#REF!*0.9</f>
        <v>#REF!</v>
      </c>
      <c r="S13" s="66" t="e">
        <f>'C завтраками| Bed and breakfast'!#REF!*0.9</f>
        <v>#REF!</v>
      </c>
      <c r="T13" s="66" t="e">
        <f>'C завтраками| Bed and breakfast'!#REF!*0.9</f>
        <v>#REF!</v>
      </c>
      <c r="U13" s="66" t="e">
        <f>'C завтраками| Bed and breakfast'!#REF!*0.9</f>
        <v>#REF!</v>
      </c>
      <c r="V13" s="66" t="e">
        <f>'C завтраками| Bed and breakfast'!#REF!*0.9</f>
        <v>#REF!</v>
      </c>
      <c r="W13" s="66" t="e">
        <f>'C завтраками| Bed and breakfast'!#REF!*0.9</f>
        <v>#REF!</v>
      </c>
      <c r="X13" s="66" t="e">
        <f>'C завтраками| Bed and breakfast'!#REF!*0.9</f>
        <v>#REF!</v>
      </c>
    </row>
    <row r="14" spans="1:24" x14ac:dyDescent="0.2">
      <c r="A14" s="104">
        <v>2</v>
      </c>
      <c r="B14" s="66" t="e">
        <f>'C завтраками| Bed and breakfast'!#REF!*0.9</f>
        <v>#REF!</v>
      </c>
      <c r="C14" s="66" t="e">
        <f>'C завтраками| Bed and breakfast'!#REF!*0.9</f>
        <v>#REF!</v>
      </c>
      <c r="D14" s="66" t="e">
        <f>'C завтраками| Bed and breakfast'!#REF!*0.9</f>
        <v>#REF!</v>
      </c>
      <c r="E14" s="66" t="e">
        <f>'C завтраками| Bed and breakfast'!#REF!*0.9</f>
        <v>#REF!</v>
      </c>
      <c r="F14" s="66" t="e">
        <f>'C завтраками| Bed and breakfast'!#REF!*0.9</f>
        <v>#REF!</v>
      </c>
      <c r="G14" s="66" t="e">
        <f>'C завтраками| Bed and breakfast'!#REF!*0.9</f>
        <v>#REF!</v>
      </c>
      <c r="H14" s="66" t="e">
        <f>'C завтраками| Bed and breakfast'!#REF!*0.9</f>
        <v>#REF!</v>
      </c>
      <c r="I14" s="66" t="e">
        <f>'C завтраками| Bed and breakfast'!#REF!*0.9</f>
        <v>#REF!</v>
      </c>
      <c r="J14" s="66" t="e">
        <f>'C завтраками| Bed and breakfast'!#REF!*0.9</f>
        <v>#REF!</v>
      </c>
      <c r="K14" s="66" t="e">
        <f>'C завтраками| Bed and breakfast'!#REF!*0.9</f>
        <v>#REF!</v>
      </c>
      <c r="L14" s="66" t="e">
        <f>'C завтраками| Bed and breakfast'!#REF!*0.9</f>
        <v>#REF!</v>
      </c>
      <c r="M14" s="66" t="e">
        <f>'C завтраками| Bed and breakfast'!#REF!*0.9</f>
        <v>#REF!</v>
      </c>
      <c r="N14" s="66" t="e">
        <f>'C завтраками| Bed and breakfast'!#REF!*0.9</f>
        <v>#REF!</v>
      </c>
      <c r="O14" s="66" t="e">
        <f>'C завтраками| Bed and breakfast'!#REF!*0.9</f>
        <v>#REF!</v>
      </c>
      <c r="P14" s="66" t="e">
        <f>'C завтраками| Bed and breakfast'!#REF!*0.9</f>
        <v>#REF!</v>
      </c>
      <c r="Q14" s="66" t="e">
        <f>'C завтраками| Bed and breakfast'!#REF!*0.9</f>
        <v>#REF!</v>
      </c>
      <c r="R14" s="66" t="e">
        <f>'C завтраками| Bed and breakfast'!#REF!*0.9</f>
        <v>#REF!</v>
      </c>
      <c r="S14" s="66" t="e">
        <f>'C завтраками| Bed and breakfast'!#REF!*0.9</f>
        <v>#REF!</v>
      </c>
      <c r="T14" s="66" t="e">
        <f>'C завтраками| Bed and breakfast'!#REF!*0.9</f>
        <v>#REF!</v>
      </c>
      <c r="U14" s="66" t="e">
        <f>'C завтраками| Bed and breakfast'!#REF!*0.9</f>
        <v>#REF!</v>
      </c>
      <c r="V14" s="66" t="e">
        <f>'C завтраками| Bed and breakfast'!#REF!*0.9</f>
        <v>#REF!</v>
      </c>
      <c r="W14" s="66" t="e">
        <f>'C завтраками| Bed and breakfast'!#REF!*0.9</f>
        <v>#REF!</v>
      </c>
      <c r="X14" s="66" t="e">
        <f>'C завтраками| Bed and breakfast'!#REF!*0.9</f>
        <v>#REF!</v>
      </c>
    </row>
    <row r="15" spans="1:24" x14ac:dyDescent="0.2">
      <c r="A15" s="103" t="s">
        <v>136</v>
      </c>
      <c r="B15" s="66"/>
      <c r="C15" s="66"/>
      <c r="D15" s="66"/>
      <c r="E15" s="66"/>
      <c r="F15" s="66"/>
      <c r="G15" s="66"/>
      <c r="H15" s="66"/>
      <c r="I15" s="66"/>
      <c r="J15" s="66"/>
      <c r="K15" s="66"/>
      <c r="L15" s="66"/>
      <c r="M15" s="66"/>
      <c r="N15" s="66"/>
      <c r="O15" s="66"/>
      <c r="P15" s="66"/>
      <c r="Q15" s="66"/>
      <c r="R15" s="66"/>
      <c r="S15" s="66"/>
      <c r="T15" s="66"/>
      <c r="U15" s="66"/>
      <c r="V15" s="66"/>
      <c r="W15" s="66"/>
      <c r="X15" s="66"/>
    </row>
    <row r="16" spans="1:24" x14ac:dyDescent="0.2">
      <c r="A16" s="104">
        <v>1</v>
      </c>
      <c r="B16" s="66" t="e">
        <f>'C завтраками| Bed and breakfast'!#REF!*0.9</f>
        <v>#REF!</v>
      </c>
      <c r="C16" s="66" t="e">
        <f>'C завтраками| Bed and breakfast'!#REF!*0.9</f>
        <v>#REF!</v>
      </c>
      <c r="D16" s="66" t="e">
        <f>'C завтраками| Bed and breakfast'!#REF!*0.9</f>
        <v>#REF!</v>
      </c>
      <c r="E16" s="66" t="e">
        <f>'C завтраками| Bed and breakfast'!#REF!*0.9</f>
        <v>#REF!</v>
      </c>
      <c r="F16" s="66" t="e">
        <f>'C завтраками| Bed and breakfast'!#REF!*0.9</f>
        <v>#REF!</v>
      </c>
      <c r="G16" s="66" t="e">
        <f>'C завтраками| Bed and breakfast'!#REF!*0.9</f>
        <v>#REF!</v>
      </c>
      <c r="H16" s="66" t="e">
        <f>'C завтраками| Bed and breakfast'!#REF!*0.9</f>
        <v>#REF!</v>
      </c>
      <c r="I16" s="66" t="e">
        <f>'C завтраками| Bed and breakfast'!#REF!*0.9</f>
        <v>#REF!</v>
      </c>
      <c r="J16" s="66" t="e">
        <f>'C завтраками| Bed and breakfast'!#REF!*0.9</f>
        <v>#REF!</v>
      </c>
      <c r="K16" s="66" t="e">
        <f>'C завтраками| Bed and breakfast'!#REF!*0.9</f>
        <v>#REF!</v>
      </c>
      <c r="L16" s="66" t="e">
        <f>'C завтраками| Bed and breakfast'!#REF!*0.9</f>
        <v>#REF!</v>
      </c>
      <c r="M16" s="66" t="e">
        <f>'C завтраками| Bed and breakfast'!#REF!*0.9</f>
        <v>#REF!</v>
      </c>
      <c r="N16" s="66" t="e">
        <f>'C завтраками| Bed and breakfast'!#REF!*0.9</f>
        <v>#REF!</v>
      </c>
      <c r="O16" s="66" t="e">
        <f>'C завтраками| Bed and breakfast'!#REF!*0.9</f>
        <v>#REF!</v>
      </c>
      <c r="P16" s="66" t="e">
        <f>'C завтраками| Bed and breakfast'!#REF!*0.9</f>
        <v>#REF!</v>
      </c>
      <c r="Q16" s="66" t="e">
        <f>'C завтраками| Bed and breakfast'!#REF!*0.9</f>
        <v>#REF!</v>
      </c>
      <c r="R16" s="66" t="e">
        <f>'C завтраками| Bed and breakfast'!#REF!*0.9</f>
        <v>#REF!</v>
      </c>
      <c r="S16" s="66" t="e">
        <f>'C завтраками| Bed and breakfast'!#REF!*0.9</f>
        <v>#REF!</v>
      </c>
      <c r="T16" s="66" t="e">
        <f>'C завтраками| Bed and breakfast'!#REF!*0.9</f>
        <v>#REF!</v>
      </c>
      <c r="U16" s="66" t="e">
        <f>'C завтраками| Bed and breakfast'!#REF!*0.9</f>
        <v>#REF!</v>
      </c>
      <c r="V16" s="66" t="e">
        <f>'C завтраками| Bed and breakfast'!#REF!*0.9</f>
        <v>#REF!</v>
      </c>
      <c r="W16" s="66" t="e">
        <f>'C завтраками| Bed and breakfast'!#REF!*0.9</f>
        <v>#REF!</v>
      </c>
      <c r="X16" s="66" t="e">
        <f>'C завтраками| Bed and breakfast'!#REF!*0.9</f>
        <v>#REF!</v>
      </c>
    </row>
    <row r="17" spans="1:50" x14ac:dyDescent="0.2">
      <c r="A17" s="104">
        <v>2</v>
      </c>
      <c r="B17" s="66" t="e">
        <f>'C завтраками| Bed and breakfast'!#REF!*0.9</f>
        <v>#REF!</v>
      </c>
      <c r="C17" s="66" t="e">
        <f>'C завтраками| Bed and breakfast'!#REF!*0.9</f>
        <v>#REF!</v>
      </c>
      <c r="D17" s="66" t="e">
        <f>'C завтраками| Bed and breakfast'!#REF!*0.9</f>
        <v>#REF!</v>
      </c>
      <c r="E17" s="66" t="e">
        <f>'C завтраками| Bed and breakfast'!#REF!*0.9</f>
        <v>#REF!</v>
      </c>
      <c r="F17" s="66" t="e">
        <f>'C завтраками| Bed and breakfast'!#REF!*0.9</f>
        <v>#REF!</v>
      </c>
      <c r="G17" s="66" t="e">
        <f>'C завтраками| Bed and breakfast'!#REF!*0.9</f>
        <v>#REF!</v>
      </c>
      <c r="H17" s="66" t="e">
        <f>'C завтраками| Bed and breakfast'!#REF!*0.9</f>
        <v>#REF!</v>
      </c>
      <c r="I17" s="66" t="e">
        <f>'C завтраками| Bed and breakfast'!#REF!*0.9</f>
        <v>#REF!</v>
      </c>
      <c r="J17" s="66" t="e">
        <f>'C завтраками| Bed and breakfast'!#REF!*0.9</f>
        <v>#REF!</v>
      </c>
      <c r="K17" s="66" t="e">
        <f>'C завтраками| Bed and breakfast'!#REF!*0.9</f>
        <v>#REF!</v>
      </c>
      <c r="L17" s="66" t="e">
        <f>'C завтраками| Bed and breakfast'!#REF!*0.9</f>
        <v>#REF!</v>
      </c>
      <c r="M17" s="66" t="e">
        <f>'C завтраками| Bed and breakfast'!#REF!*0.9</f>
        <v>#REF!</v>
      </c>
      <c r="N17" s="66" t="e">
        <f>'C завтраками| Bed and breakfast'!#REF!*0.9</f>
        <v>#REF!</v>
      </c>
      <c r="O17" s="66" t="e">
        <f>'C завтраками| Bed and breakfast'!#REF!*0.9</f>
        <v>#REF!</v>
      </c>
      <c r="P17" s="66" t="e">
        <f>'C завтраками| Bed and breakfast'!#REF!*0.9</f>
        <v>#REF!</v>
      </c>
      <c r="Q17" s="66" t="e">
        <f>'C завтраками| Bed and breakfast'!#REF!*0.9</f>
        <v>#REF!</v>
      </c>
      <c r="R17" s="66" t="e">
        <f>'C завтраками| Bed and breakfast'!#REF!*0.9</f>
        <v>#REF!</v>
      </c>
      <c r="S17" s="66" t="e">
        <f>'C завтраками| Bed and breakfast'!#REF!*0.9</f>
        <v>#REF!</v>
      </c>
      <c r="T17" s="66" t="e">
        <f>'C завтраками| Bed and breakfast'!#REF!*0.9</f>
        <v>#REF!</v>
      </c>
      <c r="U17" s="66" t="e">
        <f>'C завтраками| Bed and breakfast'!#REF!*0.9</f>
        <v>#REF!</v>
      </c>
      <c r="V17" s="66" t="e">
        <f>'C завтраками| Bed and breakfast'!#REF!*0.9</f>
        <v>#REF!</v>
      </c>
      <c r="W17" s="66" t="e">
        <f>'C завтраками| Bed and breakfast'!#REF!*0.9</f>
        <v>#REF!</v>
      </c>
      <c r="X17" s="66" t="e">
        <f>'C завтраками| Bed and breakfast'!#REF!*0.9</f>
        <v>#REF!</v>
      </c>
    </row>
    <row r="18" spans="1:50" x14ac:dyDescent="0.2">
      <c r="E18" s="98"/>
      <c r="G18" s="98"/>
    </row>
    <row r="19" spans="1:50" customFormat="1" ht="14.45" customHeight="1" x14ac:dyDescent="0.2">
      <c r="A19" s="332" t="s">
        <v>191</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row>
    <row r="20" spans="1:50" x14ac:dyDescent="0.2">
      <c r="A20" s="84"/>
      <c r="E20" s="98"/>
      <c r="G20" s="98"/>
    </row>
    <row r="21" spans="1:50" s="126" customFormat="1" ht="12" x14ac:dyDescent="0.2">
      <c r="A21" s="136" t="s">
        <v>139</v>
      </c>
      <c r="E21" s="139"/>
      <c r="F21" s="139"/>
      <c r="G21" s="139"/>
      <c r="H21" s="139"/>
    </row>
    <row r="22" spans="1:50" s="126" customFormat="1" ht="12" x14ac:dyDescent="0.2">
      <c r="A22" s="115" t="s">
        <v>155</v>
      </c>
      <c r="B22" s="137"/>
      <c r="C22" s="137"/>
      <c r="D22" s="137"/>
      <c r="E22" s="145"/>
      <c r="F22" s="145"/>
      <c r="G22" s="145"/>
      <c r="H22" s="145"/>
      <c r="I22" s="137"/>
      <c r="J22" s="137"/>
      <c r="K22" s="137"/>
      <c r="L22" s="137"/>
      <c r="M22" s="137"/>
      <c r="N22" s="137"/>
      <c r="O22" s="137"/>
      <c r="P22" s="137"/>
      <c r="Q22" s="138"/>
      <c r="R22" s="138"/>
      <c r="S22" s="138"/>
      <c r="T22" s="138"/>
      <c r="U22" s="138"/>
      <c r="V22" s="138"/>
      <c r="W22" s="138"/>
      <c r="X22" s="138"/>
      <c r="Y22" s="138"/>
      <c r="Z22" s="138"/>
      <c r="AA22" s="138"/>
      <c r="AB22" s="138"/>
      <c r="AC22" s="138"/>
      <c r="AD22" s="138"/>
      <c r="AE22" s="138"/>
      <c r="AF22" s="138"/>
      <c r="AG22" s="138"/>
      <c r="AH22" s="138"/>
      <c r="AI22" s="138"/>
    </row>
    <row r="23" spans="1:50" s="126" customFormat="1" ht="12" x14ac:dyDescent="0.2">
      <c r="A23" s="115" t="s">
        <v>156</v>
      </c>
      <c r="B23" s="137"/>
      <c r="C23" s="137"/>
      <c r="D23" s="137"/>
      <c r="E23" s="145"/>
      <c r="F23" s="145"/>
      <c r="G23" s="145"/>
      <c r="H23" s="145"/>
      <c r="I23" s="137"/>
      <c r="J23" s="137"/>
      <c r="K23" s="137"/>
      <c r="L23" s="137"/>
      <c r="M23" s="137"/>
      <c r="N23" s="137"/>
      <c r="O23" s="137"/>
      <c r="P23" s="137"/>
      <c r="Q23" s="138"/>
      <c r="R23" s="138"/>
      <c r="S23" s="138"/>
      <c r="T23" s="138"/>
      <c r="U23" s="138"/>
      <c r="V23" s="138"/>
      <c r="W23" s="138"/>
      <c r="X23" s="138"/>
      <c r="Y23" s="138"/>
      <c r="Z23" s="138"/>
      <c r="AA23" s="138"/>
      <c r="AB23" s="138"/>
      <c r="AC23" s="138"/>
      <c r="AD23" s="138"/>
      <c r="AE23" s="138"/>
      <c r="AF23" s="138"/>
      <c r="AG23" s="138"/>
      <c r="AH23" s="138"/>
      <c r="AI23" s="138"/>
    </row>
    <row r="24" spans="1:50" s="126" customFormat="1" ht="12" x14ac:dyDescent="0.2">
      <c r="A24" s="20"/>
      <c r="E24" s="139"/>
      <c r="F24" s="139"/>
      <c r="G24" s="139"/>
      <c r="H24" s="139"/>
    </row>
    <row r="25" spans="1:50" s="126" customFormat="1" ht="12" x14ac:dyDescent="0.2">
      <c r="A25" s="125" t="s">
        <v>127</v>
      </c>
      <c r="E25" s="139"/>
      <c r="F25" s="139"/>
      <c r="G25" s="139"/>
      <c r="H25" s="139"/>
    </row>
    <row r="26" spans="1:50" s="126" customFormat="1" ht="12" x14ac:dyDescent="0.2">
      <c r="A26" s="117" t="s">
        <v>152</v>
      </c>
      <c r="E26" s="139"/>
      <c r="F26" s="139"/>
      <c r="G26" s="139"/>
      <c r="H26" s="139"/>
    </row>
    <row r="27" spans="1:50" s="126" customFormat="1" ht="12" x14ac:dyDescent="0.2">
      <c r="A27" s="69" t="s">
        <v>128</v>
      </c>
      <c r="E27" s="139"/>
      <c r="F27" s="139"/>
      <c r="G27" s="139"/>
      <c r="H27" s="139"/>
    </row>
    <row r="28" spans="1:50" s="126" customFormat="1" ht="12" x14ac:dyDescent="0.2">
      <c r="A28" s="69" t="s">
        <v>129</v>
      </c>
      <c r="E28" s="139"/>
      <c r="F28" s="139"/>
      <c r="G28" s="139"/>
      <c r="H28" s="139"/>
    </row>
    <row r="29" spans="1:50" s="126" customFormat="1" ht="24" x14ac:dyDescent="0.2">
      <c r="A29" s="72" t="s">
        <v>130</v>
      </c>
      <c r="E29" s="139"/>
      <c r="F29" s="139"/>
      <c r="G29" s="139"/>
      <c r="H29" s="139"/>
    </row>
    <row r="30" spans="1:50" s="126" customFormat="1" ht="12" x14ac:dyDescent="0.2">
      <c r="A30" s="69" t="s">
        <v>154</v>
      </c>
      <c r="E30" s="139"/>
      <c r="F30" s="139"/>
      <c r="G30" s="139"/>
      <c r="H30" s="139"/>
    </row>
    <row r="31" spans="1:50" s="126" customFormat="1" ht="24" x14ac:dyDescent="0.2">
      <c r="A31" s="97" t="s">
        <v>189</v>
      </c>
      <c r="E31" s="139"/>
      <c r="F31" s="139"/>
      <c r="G31" s="139"/>
      <c r="H31" s="139"/>
    </row>
    <row r="32" spans="1:50" s="126" customFormat="1" ht="12" x14ac:dyDescent="0.2">
      <c r="A32" s="97"/>
      <c r="E32" s="139"/>
      <c r="F32" s="139"/>
      <c r="G32" s="139"/>
      <c r="H32" s="139"/>
    </row>
    <row r="33" spans="1:21" s="126" customFormat="1" ht="25.5" x14ac:dyDescent="0.2">
      <c r="A33" s="118" t="s">
        <v>190</v>
      </c>
      <c r="E33" s="139"/>
      <c r="F33" s="139"/>
      <c r="G33" s="139"/>
      <c r="H33" s="139"/>
    </row>
    <row r="34" spans="1:21" s="126" customFormat="1" ht="12" x14ac:dyDescent="0.2">
      <c r="A34" s="128"/>
      <c r="E34" s="135"/>
      <c r="F34" s="135"/>
      <c r="G34" s="135"/>
      <c r="H34" s="135"/>
      <c r="I34" s="135"/>
      <c r="J34" s="135"/>
      <c r="K34" s="135"/>
      <c r="L34" s="135"/>
      <c r="M34" s="135"/>
      <c r="N34" s="135"/>
      <c r="O34" s="135"/>
      <c r="P34" s="135"/>
      <c r="Q34" s="135"/>
      <c r="R34" s="135"/>
      <c r="S34" s="135"/>
      <c r="T34" s="135"/>
      <c r="U34" s="135"/>
    </row>
    <row r="35" spans="1:21" s="126" customFormat="1" ht="42" x14ac:dyDescent="0.2">
      <c r="A35" s="159" t="s">
        <v>171</v>
      </c>
      <c r="B35" s="129"/>
      <c r="C35" s="129"/>
      <c r="D35" s="129"/>
      <c r="E35" s="135"/>
      <c r="F35" s="135"/>
      <c r="G35" s="135"/>
      <c r="H35" s="135"/>
      <c r="I35" s="135"/>
      <c r="J35" s="135"/>
      <c r="K35" s="135"/>
      <c r="L35" s="135"/>
      <c r="M35" s="135"/>
      <c r="N35" s="135"/>
      <c r="O35" s="135"/>
      <c r="P35" s="135"/>
      <c r="Q35" s="135"/>
      <c r="R35" s="135"/>
      <c r="S35" s="135"/>
      <c r="T35" s="135"/>
      <c r="U35" s="135"/>
    </row>
    <row r="36" spans="1:21" s="126" customFormat="1" ht="31.5" x14ac:dyDescent="0.2">
      <c r="A36" s="159" t="s">
        <v>172</v>
      </c>
      <c r="B36" s="130"/>
      <c r="C36" s="131"/>
      <c r="D36" s="134"/>
      <c r="E36" s="93"/>
      <c r="F36" s="93"/>
      <c r="G36" s="93"/>
      <c r="H36" s="93"/>
      <c r="I36" s="93"/>
      <c r="J36" s="93"/>
      <c r="K36" s="93"/>
      <c r="L36" s="93"/>
      <c r="M36" s="93"/>
      <c r="N36" s="93"/>
      <c r="O36" s="18"/>
      <c r="P36" s="18"/>
      <c r="Q36" s="135"/>
      <c r="R36" s="135"/>
      <c r="S36" s="135"/>
      <c r="T36" s="135"/>
      <c r="U36" s="135"/>
    </row>
    <row r="37" spans="1:21" s="126" customFormat="1" ht="63" x14ac:dyDescent="0.2">
      <c r="A37" s="159" t="s">
        <v>173</v>
      </c>
      <c r="B37" s="130"/>
      <c r="C37" s="131"/>
      <c r="D37" s="134"/>
      <c r="E37" s="93"/>
      <c r="F37" s="93"/>
      <c r="G37" s="93"/>
      <c r="H37" s="93"/>
      <c r="I37" s="93"/>
      <c r="J37" s="93"/>
      <c r="K37" s="93"/>
      <c r="L37" s="93"/>
      <c r="M37" s="93"/>
      <c r="N37" s="93"/>
      <c r="O37" s="18"/>
      <c r="P37" s="18"/>
      <c r="Q37" s="135"/>
      <c r="R37" s="135"/>
      <c r="S37" s="135"/>
      <c r="T37" s="135"/>
      <c r="U37" s="135"/>
    </row>
    <row r="38" spans="1:21" s="126" customFormat="1" ht="42" x14ac:dyDescent="0.2">
      <c r="A38" s="164" t="s">
        <v>201</v>
      </c>
      <c r="B38" s="133"/>
      <c r="C38" s="133"/>
      <c r="D38" s="133"/>
      <c r="E38" s="93"/>
      <c r="F38" s="93"/>
      <c r="G38" s="93"/>
      <c r="H38" s="93"/>
      <c r="I38" s="93"/>
      <c r="J38" s="93"/>
      <c r="K38" s="93"/>
      <c r="L38" s="93"/>
      <c r="M38" s="93"/>
      <c r="N38" s="93"/>
      <c r="O38" s="18"/>
      <c r="P38" s="18"/>
      <c r="Q38" s="135"/>
      <c r="R38" s="135"/>
      <c r="S38" s="135"/>
      <c r="T38" s="135"/>
      <c r="U38" s="135"/>
    </row>
    <row r="39" spans="1:21" s="126" customFormat="1" ht="52.5" x14ac:dyDescent="0.2">
      <c r="A39" s="159" t="s">
        <v>175</v>
      </c>
      <c r="E39" s="135"/>
      <c r="F39" s="135"/>
      <c r="G39" s="135"/>
      <c r="H39" s="135"/>
      <c r="I39" s="135"/>
      <c r="J39" s="135"/>
      <c r="K39" s="135"/>
      <c r="L39" s="135"/>
      <c r="M39" s="135"/>
      <c r="N39" s="135"/>
      <c r="O39" s="135"/>
      <c r="P39" s="135"/>
      <c r="Q39" s="135"/>
      <c r="R39" s="135"/>
      <c r="S39" s="135"/>
      <c r="T39" s="135"/>
      <c r="U39" s="135"/>
    </row>
    <row r="40" spans="1:21" s="126" customFormat="1" ht="21" x14ac:dyDescent="0.2">
      <c r="A40" s="164" t="s">
        <v>197</v>
      </c>
      <c r="E40" s="135"/>
      <c r="F40" s="135"/>
      <c r="G40" s="135"/>
      <c r="H40" s="135"/>
      <c r="I40" s="135"/>
      <c r="J40" s="135"/>
      <c r="K40" s="135"/>
      <c r="L40" s="135"/>
      <c r="M40" s="135"/>
      <c r="N40" s="135"/>
      <c r="O40" s="135"/>
      <c r="P40" s="135"/>
      <c r="Q40" s="135"/>
      <c r="R40" s="135"/>
      <c r="S40" s="135"/>
      <c r="T40" s="135"/>
      <c r="U40" s="135"/>
    </row>
    <row r="41" spans="1:21" s="126" customFormat="1" ht="42" x14ac:dyDescent="0.2">
      <c r="A41" s="159" t="s">
        <v>202</v>
      </c>
      <c r="E41" s="135"/>
      <c r="F41" s="135"/>
      <c r="G41" s="135"/>
      <c r="H41" s="135"/>
      <c r="I41" s="135"/>
      <c r="J41" s="135"/>
      <c r="K41" s="135"/>
      <c r="L41" s="135"/>
      <c r="M41" s="135"/>
      <c r="N41" s="135"/>
      <c r="O41" s="135"/>
      <c r="P41" s="135"/>
      <c r="Q41" s="135"/>
      <c r="R41" s="135"/>
      <c r="S41" s="135"/>
      <c r="T41" s="135"/>
      <c r="U41" s="135"/>
    </row>
    <row r="42" spans="1:21" s="126" customFormat="1" ht="31.5" x14ac:dyDescent="0.2">
      <c r="A42" s="159" t="s">
        <v>203</v>
      </c>
      <c r="E42" s="135"/>
      <c r="F42" s="135"/>
      <c r="G42" s="135"/>
      <c r="H42" s="135"/>
      <c r="I42" s="135"/>
      <c r="J42" s="135"/>
      <c r="K42" s="135"/>
      <c r="L42" s="135"/>
      <c r="M42" s="135"/>
      <c r="N42" s="135"/>
      <c r="O42" s="135"/>
      <c r="P42" s="135"/>
      <c r="Q42" s="135"/>
      <c r="R42" s="135"/>
      <c r="S42" s="135"/>
      <c r="T42" s="135"/>
      <c r="U42" s="135"/>
    </row>
    <row r="43" spans="1:21" s="126" customFormat="1" ht="42" x14ac:dyDescent="0.2">
      <c r="A43" s="164" t="s">
        <v>204</v>
      </c>
      <c r="E43" s="139"/>
      <c r="F43" s="139"/>
      <c r="G43" s="139"/>
      <c r="H43" s="139"/>
    </row>
    <row r="44" spans="1:21" s="126" customFormat="1" ht="21" x14ac:dyDescent="0.2">
      <c r="A44" s="164" t="s">
        <v>198</v>
      </c>
      <c r="E44" s="139"/>
      <c r="F44" s="139"/>
      <c r="G44" s="139"/>
      <c r="H44" s="139"/>
    </row>
    <row r="45" spans="1:21" s="126" customFormat="1" ht="12" x14ac:dyDescent="0.2">
      <c r="A45" s="119"/>
      <c r="E45" s="139"/>
      <c r="F45" s="139"/>
      <c r="G45" s="139"/>
      <c r="H45" s="139"/>
    </row>
    <row r="46" spans="1:21" s="126" customFormat="1" ht="31.5" x14ac:dyDescent="0.2">
      <c r="A46" s="120" t="s">
        <v>165</v>
      </c>
      <c r="E46" s="139"/>
      <c r="F46" s="139"/>
      <c r="G46" s="139"/>
      <c r="H46" s="139"/>
    </row>
    <row r="47" spans="1:21" s="126" customFormat="1" ht="42" x14ac:dyDescent="0.2">
      <c r="A47" s="155" t="s">
        <v>166</v>
      </c>
      <c r="E47" s="139"/>
      <c r="F47" s="139"/>
      <c r="G47" s="139"/>
      <c r="H47" s="139"/>
    </row>
    <row r="48" spans="1:21" s="126" customFormat="1" ht="21" x14ac:dyDescent="0.2">
      <c r="A48" s="120" t="s">
        <v>162</v>
      </c>
      <c r="E48" s="139"/>
      <c r="F48" s="139"/>
      <c r="G48" s="139"/>
      <c r="H48" s="139"/>
    </row>
    <row r="49" spans="1:8" s="126" customFormat="1" ht="42.75" x14ac:dyDescent="0.2">
      <c r="A49" s="142" t="s">
        <v>163</v>
      </c>
      <c r="E49" s="139"/>
      <c r="F49" s="139"/>
      <c r="G49" s="139"/>
      <c r="H49" s="139"/>
    </row>
    <row r="50" spans="1:8" s="126" customFormat="1" ht="21" x14ac:dyDescent="0.2">
      <c r="A50" s="120" t="s">
        <v>164</v>
      </c>
      <c r="E50" s="139"/>
      <c r="F50" s="139"/>
      <c r="G50" s="139"/>
      <c r="H50" s="139"/>
    </row>
    <row r="51" spans="1:8" s="126" customFormat="1" ht="12" x14ac:dyDescent="0.2">
      <c r="A51" s="140"/>
      <c r="E51" s="139"/>
      <c r="F51" s="139"/>
      <c r="G51" s="139"/>
      <c r="H51" s="139"/>
    </row>
    <row r="52" spans="1:8" s="126" customFormat="1" ht="12" x14ac:dyDescent="0.2">
      <c r="A52" s="123" t="s">
        <v>132</v>
      </c>
      <c r="E52" s="139"/>
      <c r="F52" s="139"/>
      <c r="G52" s="139"/>
      <c r="H52" s="139"/>
    </row>
    <row r="53" spans="1:8" s="126" customFormat="1" ht="24" x14ac:dyDescent="0.2">
      <c r="A53" s="124" t="s">
        <v>150</v>
      </c>
      <c r="E53" s="139"/>
      <c r="F53" s="139"/>
      <c r="G53" s="139"/>
      <c r="H53" s="139"/>
    </row>
    <row r="54" spans="1:8" s="126" customFormat="1" ht="24" x14ac:dyDescent="0.2">
      <c r="A54" s="124" t="s">
        <v>151</v>
      </c>
      <c r="E54" s="139"/>
      <c r="F54" s="139"/>
      <c r="G54" s="139"/>
      <c r="H54" s="139"/>
    </row>
    <row r="55" spans="1:8" x14ac:dyDescent="0.2">
      <c r="A55" s="124"/>
      <c r="E55" s="98"/>
      <c r="G55" s="98"/>
    </row>
    <row r="56" spans="1:8" x14ac:dyDescent="0.2">
      <c r="E56" s="98"/>
      <c r="G56" s="98"/>
    </row>
    <row r="57" spans="1:8" x14ac:dyDescent="0.2">
      <c r="E57" s="98"/>
      <c r="G57" s="98"/>
    </row>
    <row r="58" spans="1:8" x14ac:dyDescent="0.2">
      <c r="E58" s="98"/>
      <c r="G58" s="98"/>
    </row>
    <row r="59" spans="1:8" x14ac:dyDescent="0.2">
      <c r="E59" s="98"/>
      <c r="G59" s="98"/>
    </row>
    <row r="60" spans="1:8" x14ac:dyDescent="0.2">
      <c r="E60" s="98"/>
      <c r="G60" s="98"/>
    </row>
    <row r="61" spans="1:8" x14ac:dyDescent="0.2">
      <c r="E61" s="98"/>
      <c r="G61" s="98"/>
    </row>
    <row r="62" spans="1:8" x14ac:dyDescent="0.2">
      <c r="E62" s="98"/>
      <c r="G62" s="98"/>
    </row>
    <row r="63" spans="1:8" x14ac:dyDescent="0.2">
      <c r="E63" s="98"/>
      <c r="G63" s="98"/>
    </row>
    <row r="64" spans="1:8" x14ac:dyDescent="0.2">
      <c r="E64" s="98"/>
      <c r="G64" s="98"/>
    </row>
    <row r="65" spans="5:7" x14ac:dyDescent="0.2">
      <c r="E65" s="98"/>
      <c r="G65" s="98"/>
    </row>
    <row r="66" spans="5:7" x14ac:dyDescent="0.2">
      <c r="E66" s="98"/>
      <c r="G66" s="98"/>
    </row>
    <row r="67" spans="5:7" x14ac:dyDescent="0.2">
      <c r="E67" s="98"/>
      <c r="G67" s="98"/>
    </row>
    <row r="68" spans="5:7" x14ac:dyDescent="0.2">
      <c r="E68" s="98"/>
      <c r="G68" s="98"/>
    </row>
    <row r="69" spans="5:7" x14ac:dyDescent="0.2">
      <c r="E69" s="98"/>
      <c r="G69" s="98"/>
    </row>
    <row r="70" spans="5:7" x14ac:dyDescent="0.2">
      <c r="E70" s="98"/>
      <c r="G70" s="98"/>
    </row>
    <row r="71" spans="5:7" x14ac:dyDescent="0.2">
      <c r="E71" s="98"/>
      <c r="G71" s="98"/>
    </row>
    <row r="72" spans="5:7" x14ac:dyDescent="0.2">
      <c r="E72" s="98"/>
      <c r="G72" s="98"/>
    </row>
    <row r="73" spans="5:7" x14ac:dyDescent="0.2">
      <c r="E73" s="98"/>
      <c r="G73" s="98"/>
    </row>
    <row r="74" spans="5:7" x14ac:dyDescent="0.2">
      <c r="E74" s="98"/>
      <c r="G74" s="98"/>
    </row>
    <row r="75" spans="5:7" x14ac:dyDescent="0.2">
      <c r="E75" s="98"/>
      <c r="G75" s="98"/>
    </row>
    <row r="76" spans="5:7" x14ac:dyDescent="0.2">
      <c r="E76" s="98"/>
      <c r="G76" s="98"/>
    </row>
    <row r="77" spans="5:7" x14ac:dyDescent="0.2">
      <c r="E77" s="98"/>
      <c r="G77" s="98"/>
    </row>
  </sheetData>
  <mergeCells count="1">
    <mergeCell ref="A19:AX19"/>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3"/>
  <dimension ref="A1:AG73"/>
  <sheetViews>
    <sheetView zoomScale="90" zoomScaleNormal="90" workbookViewId="0">
      <pane xSplit="4" topLeftCell="E1" activePane="topRight" state="frozen"/>
      <selection pane="topRight" activeCell="U1" sqref="U1:V1048576"/>
    </sheetView>
  </sheetViews>
  <sheetFormatPr defaultColWidth="8.7109375" defaultRowHeight="12.75" x14ac:dyDescent="0.2"/>
  <cols>
    <col min="1" max="1" width="82.5703125" style="98" customWidth="1"/>
    <col min="2" max="22" width="0" style="98" hidden="1" customWidth="1"/>
    <col min="23" max="16384" width="8.7109375" style="98"/>
  </cols>
  <sheetData>
    <row r="1" spans="1:24" x14ac:dyDescent="0.2">
      <c r="A1" s="68" t="s">
        <v>133</v>
      </c>
    </row>
    <row r="3" spans="1:24" x14ac:dyDescent="0.2">
      <c r="A3" s="153" t="s">
        <v>193</v>
      </c>
    </row>
    <row r="4" spans="1:24" x14ac:dyDescent="0.2">
      <c r="A4" s="153" t="s">
        <v>125</v>
      </c>
    </row>
    <row r="5" spans="1:24" ht="42.6" customHeight="1" x14ac:dyDescent="0.2">
      <c r="A5" s="99" t="s">
        <v>124</v>
      </c>
      <c r="B5" s="106" t="e">
        <f>'C завтраками| Bed and breakfast'!#REF!</f>
        <v>#REF!</v>
      </c>
      <c r="C5" s="106" t="e">
        <f>'C завтраками| Bed and breakfast'!#REF!</f>
        <v>#REF!</v>
      </c>
      <c r="D5" s="106" t="e">
        <f>'C завтраками| Bed and breakfast'!#REF!</f>
        <v>#REF!</v>
      </c>
      <c r="E5" s="106" t="e">
        <f>'C завтраками| Bed and breakfast'!#REF!</f>
        <v>#REF!</v>
      </c>
      <c r="F5" s="106" t="e">
        <f>'C завтраками| Bed and breakfast'!#REF!</f>
        <v>#REF!</v>
      </c>
      <c r="G5" s="106" t="e">
        <f>'C завтраками| Bed and breakfast'!#REF!</f>
        <v>#REF!</v>
      </c>
      <c r="H5" s="106" t="e">
        <f>'C завтраками| Bed and breakfast'!#REF!</f>
        <v>#REF!</v>
      </c>
      <c r="I5" s="106" t="e">
        <f>'C завтраками| Bed and breakfast'!#REF!</f>
        <v>#REF!</v>
      </c>
      <c r="J5" s="106" t="e">
        <f>'C завтраками| Bed and breakfast'!#REF!</f>
        <v>#REF!</v>
      </c>
      <c r="K5" s="106" t="e">
        <f>'C завтраками| Bed and breakfast'!#REF!</f>
        <v>#REF!</v>
      </c>
      <c r="L5" s="106" t="e">
        <f>'C завтраками| Bed and breakfast'!#REF!</f>
        <v>#REF!</v>
      </c>
      <c r="M5" s="106" t="e">
        <f>'C завтраками| Bed and breakfast'!#REF!</f>
        <v>#REF!</v>
      </c>
      <c r="N5" s="106" t="e">
        <f>'C завтраками| Bed and breakfast'!#REF!</f>
        <v>#REF!</v>
      </c>
      <c r="O5" s="106" t="e">
        <f>'C завтраками| Bed and breakfast'!#REF!</f>
        <v>#REF!</v>
      </c>
      <c r="P5" s="106" t="e">
        <f>'C завтраками| Bed and breakfast'!#REF!</f>
        <v>#REF!</v>
      </c>
      <c r="Q5" s="106" t="e">
        <f>'C завтраками| Bed and breakfast'!#REF!</f>
        <v>#REF!</v>
      </c>
      <c r="R5" s="106" t="e">
        <f>'C завтраками| Bed and breakfast'!#REF!</f>
        <v>#REF!</v>
      </c>
      <c r="S5" s="106" t="e">
        <f>'C завтраками| Bed and breakfast'!#REF!</f>
        <v>#REF!</v>
      </c>
      <c r="T5" s="106" t="e">
        <f>'C завтраками| Bed and breakfast'!#REF!</f>
        <v>#REF!</v>
      </c>
      <c r="U5" s="106" t="e">
        <f>'C завтраками| Bed and breakfast'!#REF!</f>
        <v>#REF!</v>
      </c>
      <c r="V5" s="106" t="e">
        <f>'C завтраками| Bed and breakfast'!#REF!</f>
        <v>#REF!</v>
      </c>
      <c r="W5" s="106" t="e">
        <f>'C завтраками| Bed and breakfast'!#REF!</f>
        <v>#REF!</v>
      </c>
      <c r="X5" s="106" t="e">
        <f>'C завтраками| Bed and breakfast'!#REF!</f>
        <v>#REF!</v>
      </c>
    </row>
    <row r="6" spans="1:24" ht="42.6" customHeight="1" x14ac:dyDescent="0.2">
      <c r="A6" s="99"/>
      <c r="B6" s="154"/>
      <c r="C6" s="154"/>
      <c r="D6" s="154"/>
      <c r="E6" s="106" t="e">
        <f>'C завтраками| Bed and breakfast'!#REF!</f>
        <v>#REF!</v>
      </c>
      <c r="F6" s="106" t="e">
        <f>'C завтраками| Bed and breakfast'!#REF!</f>
        <v>#REF!</v>
      </c>
      <c r="G6" s="106" t="e">
        <f>'C завтраками| Bed and breakfast'!#REF!</f>
        <v>#REF!</v>
      </c>
      <c r="H6" s="106" t="e">
        <f>'C завтраками| Bed and breakfast'!#REF!</f>
        <v>#REF!</v>
      </c>
      <c r="I6" s="106" t="e">
        <f>'C завтраками| Bed and breakfast'!#REF!</f>
        <v>#REF!</v>
      </c>
      <c r="J6" s="106" t="e">
        <f>'C завтраками| Bed and breakfast'!#REF!</f>
        <v>#REF!</v>
      </c>
      <c r="K6" s="106" t="e">
        <f>'C завтраками| Bed and breakfast'!#REF!</f>
        <v>#REF!</v>
      </c>
      <c r="L6" s="106" t="e">
        <f>'C завтраками| Bed and breakfast'!#REF!</f>
        <v>#REF!</v>
      </c>
      <c r="M6" s="106" t="e">
        <f>'C завтраками| Bed and breakfast'!#REF!</f>
        <v>#REF!</v>
      </c>
      <c r="N6" s="106" t="e">
        <f>'C завтраками| Bed and breakfast'!#REF!</f>
        <v>#REF!</v>
      </c>
      <c r="O6" s="106" t="e">
        <f>'C завтраками| Bed and breakfast'!#REF!</f>
        <v>#REF!</v>
      </c>
      <c r="P6" s="106" t="e">
        <f>'C завтраками| Bed and breakfast'!#REF!</f>
        <v>#REF!</v>
      </c>
      <c r="Q6" s="106" t="e">
        <f>'C завтраками| Bed and breakfast'!#REF!</f>
        <v>#REF!</v>
      </c>
      <c r="R6" s="106" t="e">
        <f>'C завтраками| Bed and breakfast'!#REF!</f>
        <v>#REF!</v>
      </c>
      <c r="S6" s="106" t="e">
        <f>'C завтраками| Bed and breakfast'!#REF!</f>
        <v>#REF!</v>
      </c>
      <c r="T6" s="106" t="e">
        <f>'C завтраками| Bed and breakfast'!#REF!</f>
        <v>#REF!</v>
      </c>
      <c r="U6" s="106" t="e">
        <f>'C завтраками| Bed and breakfast'!#REF!</f>
        <v>#REF!</v>
      </c>
      <c r="V6" s="106" t="e">
        <f>'C завтраками| Bed and breakfast'!#REF!</f>
        <v>#REF!</v>
      </c>
      <c r="W6" s="106" t="e">
        <f>'C завтраками| Bed and breakfast'!#REF!</f>
        <v>#REF!</v>
      </c>
      <c r="X6" s="106" t="e">
        <f>'C завтраками| Bed and breakfast'!#REF!</f>
        <v>#REF!</v>
      </c>
    </row>
    <row r="7" spans="1:24" x14ac:dyDescent="0.2">
      <c r="A7" s="102" t="s">
        <v>144</v>
      </c>
    </row>
    <row r="8" spans="1:24" x14ac:dyDescent="0.2">
      <c r="A8" s="104">
        <v>1</v>
      </c>
      <c r="B8" s="66" t="e">
        <f>'C завтраками| Bed and breakfast'!#REF!*0.9</f>
        <v>#REF!</v>
      </c>
      <c r="C8" s="66" t="e">
        <f>'C завтраками| Bed and breakfast'!#REF!*0.9</f>
        <v>#REF!</v>
      </c>
      <c r="D8" s="66" t="e">
        <f>'C завтраками| Bed and breakfast'!#REF!*0.9</f>
        <v>#REF!</v>
      </c>
      <c r="E8" s="66" t="e">
        <f>'C завтраками| Bed and breakfast'!#REF!*0.9</f>
        <v>#REF!</v>
      </c>
      <c r="F8" s="66" t="e">
        <f>'C завтраками| Bed and breakfast'!#REF!*0.9</f>
        <v>#REF!</v>
      </c>
      <c r="G8" s="66" t="e">
        <f>'C завтраками| Bed and breakfast'!#REF!*0.9</f>
        <v>#REF!</v>
      </c>
      <c r="H8" s="66" t="e">
        <f>'C завтраками| Bed and breakfast'!#REF!*0.9</f>
        <v>#REF!</v>
      </c>
      <c r="I8" s="66" t="e">
        <f>'C завтраками| Bed and breakfast'!#REF!*0.9</f>
        <v>#REF!</v>
      </c>
      <c r="J8" s="66" t="e">
        <f>'C завтраками| Bed and breakfast'!#REF!*0.9</f>
        <v>#REF!</v>
      </c>
      <c r="K8" s="66" t="e">
        <f>'C завтраками| Bed and breakfast'!#REF!*0.9</f>
        <v>#REF!</v>
      </c>
      <c r="L8" s="66" t="e">
        <f>'C завтраками| Bed and breakfast'!#REF!*0.9</f>
        <v>#REF!</v>
      </c>
      <c r="M8" s="66" t="e">
        <f>'C завтраками| Bed and breakfast'!#REF!*0.9</f>
        <v>#REF!</v>
      </c>
      <c r="N8" s="66" t="e">
        <f>'C завтраками| Bed and breakfast'!#REF!*0.9</f>
        <v>#REF!</v>
      </c>
      <c r="O8" s="66" t="e">
        <f>'C завтраками| Bed and breakfast'!#REF!*0.9</f>
        <v>#REF!</v>
      </c>
      <c r="P8" s="66" t="e">
        <f>'C завтраками| Bed and breakfast'!#REF!*0.9</f>
        <v>#REF!</v>
      </c>
      <c r="Q8" s="66" t="e">
        <f>'C завтраками| Bed and breakfast'!#REF!*0.9</f>
        <v>#REF!</v>
      </c>
      <c r="R8" s="66" t="e">
        <f>'C завтраками| Bed and breakfast'!#REF!*0.9</f>
        <v>#REF!</v>
      </c>
      <c r="S8" s="66" t="e">
        <f>'C завтраками| Bed and breakfast'!#REF!*0.9</f>
        <v>#REF!</v>
      </c>
      <c r="T8" s="66" t="e">
        <f>'C завтраками| Bed and breakfast'!#REF!*0.9</f>
        <v>#REF!</v>
      </c>
      <c r="U8" s="66" t="e">
        <f>'C завтраками| Bed and breakfast'!#REF!*0.9</f>
        <v>#REF!</v>
      </c>
      <c r="V8" s="66" t="e">
        <f>'C завтраками| Bed and breakfast'!#REF!*0.9</f>
        <v>#REF!</v>
      </c>
      <c r="W8" s="66" t="e">
        <f>'C завтраками| Bed and breakfast'!#REF!*0.9</f>
        <v>#REF!</v>
      </c>
      <c r="X8" s="66" t="e">
        <f>'C завтраками| Bed and breakfast'!#REF!*0.9</f>
        <v>#REF!</v>
      </c>
    </row>
    <row r="9" spans="1:24" x14ac:dyDescent="0.2">
      <c r="A9" s="104">
        <v>2</v>
      </c>
      <c r="B9" s="66" t="e">
        <f>'C завтраками| Bed and breakfast'!#REF!*0.9</f>
        <v>#REF!</v>
      </c>
      <c r="C9" s="66" t="e">
        <f>'C завтраками| Bed and breakfast'!#REF!*0.9</f>
        <v>#REF!</v>
      </c>
      <c r="D9" s="66" t="e">
        <f>'C завтраками| Bed and breakfast'!#REF!*0.9</f>
        <v>#REF!</v>
      </c>
      <c r="E9" s="66" t="e">
        <f>'C завтраками| Bed and breakfast'!#REF!*0.9</f>
        <v>#REF!</v>
      </c>
      <c r="F9" s="66" t="e">
        <f>'C завтраками| Bed and breakfast'!#REF!*0.9</f>
        <v>#REF!</v>
      </c>
      <c r="G9" s="66" t="e">
        <f>'C завтраками| Bed and breakfast'!#REF!*0.9</f>
        <v>#REF!</v>
      </c>
      <c r="H9" s="66" t="e">
        <f>'C завтраками| Bed and breakfast'!#REF!*0.9</f>
        <v>#REF!</v>
      </c>
      <c r="I9" s="66" t="e">
        <f>'C завтраками| Bed and breakfast'!#REF!*0.9</f>
        <v>#REF!</v>
      </c>
      <c r="J9" s="66" t="e">
        <f>'C завтраками| Bed and breakfast'!#REF!*0.9</f>
        <v>#REF!</v>
      </c>
      <c r="K9" s="66" t="e">
        <f>'C завтраками| Bed and breakfast'!#REF!*0.9</f>
        <v>#REF!</v>
      </c>
      <c r="L9" s="66" t="e">
        <f>'C завтраками| Bed and breakfast'!#REF!*0.9</f>
        <v>#REF!</v>
      </c>
      <c r="M9" s="66" t="e">
        <f>'C завтраками| Bed and breakfast'!#REF!*0.9</f>
        <v>#REF!</v>
      </c>
      <c r="N9" s="66" t="e">
        <f>'C завтраками| Bed and breakfast'!#REF!*0.9</f>
        <v>#REF!</v>
      </c>
      <c r="O9" s="66" t="e">
        <f>'C завтраками| Bed and breakfast'!#REF!*0.9</f>
        <v>#REF!</v>
      </c>
      <c r="P9" s="66" t="e">
        <f>'C завтраками| Bed and breakfast'!#REF!*0.9</f>
        <v>#REF!</v>
      </c>
      <c r="Q9" s="66" t="e">
        <f>'C завтраками| Bed and breakfast'!#REF!*0.9</f>
        <v>#REF!</v>
      </c>
      <c r="R9" s="66" t="e">
        <f>'C завтраками| Bed and breakfast'!#REF!*0.9</f>
        <v>#REF!</v>
      </c>
      <c r="S9" s="66" t="e">
        <f>'C завтраками| Bed and breakfast'!#REF!*0.9</f>
        <v>#REF!</v>
      </c>
      <c r="T9" s="66" t="e">
        <f>'C завтраками| Bed and breakfast'!#REF!*0.9</f>
        <v>#REF!</v>
      </c>
      <c r="U9" s="66" t="e">
        <f>'C завтраками| Bed and breakfast'!#REF!*0.9</f>
        <v>#REF!</v>
      </c>
      <c r="V9" s="66" t="e">
        <f>'C завтраками| Bed and breakfast'!#REF!*0.9</f>
        <v>#REF!</v>
      </c>
      <c r="W9" s="66" t="e">
        <f>'C завтраками| Bed and breakfast'!#REF!*0.9</f>
        <v>#REF!</v>
      </c>
      <c r="X9" s="66" t="e">
        <f>'C завтраками| Bed and breakfast'!#REF!*0.9</f>
        <v>#REF!</v>
      </c>
    </row>
    <row r="10" spans="1:24" x14ac:dyDescent="0.2">
      <c r="A10" s="104" t="s">
        <v>145</v>
      </c>
      <c r="B10" s="66"/>
      <c r="C10" s="66"/>
      <c r="D10" s="66"/>
      <c r="E10" s="66"/>
      <c r="F10" s="66"/>
      <c r="G10" s="66"/>
      <c r="H10" s="66"/>
      <c r="I10" s="66"/>
      <c r="J10" s="66"/>
      <c r="K10" s="66"/>
      <c r="L10" s="66"/>
      <c r="M10" s="66"/>
      <c r="N10" s="66"/>
      <c r="O10" s="66"/>
      <c r="P10" s="66"/>
      <c r="Q10" s="66"/>
      <c r="R10" s="66"/>
      <c r="S10" s="66"/>
      <c r="T10" s="66"/>
      <c r="U10" s="66"/>
      <c r="V10" s="66"/>
      <c r="W10" s="66"/>
      <c r="X10" s="66"/>
    </row>
    <row r="11" spans="1:24" x14ac:dyDescent="0.2">
      <c r="A11" s="104">
        <v>1</v>
      </c>
      <c r="B11" s="66" t="e">
        <f>'C завтраками| Bed and breakfast'!#REF!*0.9</f>
        <v>#REF!</v>
      </c>
      <c r="C11" s="66" t="e">
        <f>'C завтраками| Bed and breakfast'!#REF!*0.9</f>
        <v>#REF!</v>
      </c>
      <c r="D11" s="66" t="e">
        <f>'C завтраками| Bed and breakfast'!#REF!*0.9</f>
        <v>#REF!</v>
      </c>
      <c r="E11" s="66" t="e">
        <f>'C завтраками| Bed and breakfast'!#REF!*0.9</f>
        <v>#REF!</v>
      </c>
      <c r="F11" s="66" t="e">
        <f>'C завтраками| Bed and breakfast'!#REF!*0.9</f>
        <v>#REF!</v>
      </c>
      <c r="G11" s="66" t="e">
        <f>'C завтраками| Bed and breakfast'!#REF!*0.9</f>
        <v>#REF!</v>
      </c>
      <c r="H11" s="66" t="e">
        <f>'C завтраками| Bed and breakfast'!#REF!*0.9</f>
        <v>#REF!</v>
      </c>
      <c r="I11" s="66" t="e">
        <f>'C завтраками| Bed and breakfast'!#REF!*0.9</f>
        <v>#REF!</v>
      </c>
      <c r="J11" s="66" t="e">
        <f>'C завтраками| Bed and breakfast'!#REF!*0.9</f>
        <v>#REF!</v>
      </c>
      <c r="K11" s="66" t="e">
        <f>'C завтраками| Bed and breakfast'!#REF!*0.9</f>
        <v>#REF!</v>
      </c>
      <c r="L11" s="66" t="e">
        <f>'C завтраками| Bed and breakfast'!#REF!*0.9</f>
        <v>#REF!</v>
      </c>
      <c r="M11" s="66" t="e">
        <f>'C завтраками| Bed and breakfast'!#REF!*0.9</f>
        <v>#REF!</v>
      </c>
      <c r="N11" s="66" t="e">
        <f>'C завтраками| Bed and breakfast'!#REF!*0.9</f>
        <v>#REF!</v>
      </c>
      <c r="O11" s="66" t="e">
        <f>'C завтраками| Bed and breakfast'!#REF!*0.9</f>
        <v>#REF!</v>
      </c>
      <c r="P11" s="66" t="e">
        <f>'C завтраками| Bed and breakfast'!#REF!*0.9</f>
        <v>#REF!</v>
      </c>
      <c r="Q11" s="66" t="e">
        <f>'C завтраками| Bed and breakfast'!#REF!*0.9</f>
        <v>#REF!</v>
      </c>
      <c r="R11" s="66" t="e">
        <f>'C завтраками| Bed and breakfast'!#REF!*0.9</f>
        <v>#REF!</v>
      </c>
      <c r="S11" s="66" t="e">
        <f>'C завтраками| Bed and breakfast'!#REF!*0.9</f>
        <v>#REF!</v>
      </c>
      <c r="T11" s="66" t="e">
        <f>'C завтраками| Bed and breakfast'!#REF!*0.9</f>
        <v>#REF!</v>
      </c>
      <c r="U11" s="66" t="e">
        <f>'C завтраками| Bed and breakfast'!#REF!*0.9</f>
        <v>#REF!</v>
      </c>
      <c r="V11" s="66" t="e">
        <f>'C завтраками| Bed and breakfast'!#REF!*0.9</f>
        <v>#REF!</v>
      </c>
      <c r="W11" s="66" t="e">
        <f>'C завтраками| Bed and breakfast'!#REF!*0.9</f>
        <v>#REF!</v>
      </c>
      <c r="X11" s="66" t="e">
        <f>'C завтраками| Bed and breakfast'!#REF!*0.9</f>
        <v>#REF!</v>
      </c>
    </row>
    <row r="12" spans="1:24" x14ac:dyDescent="0.2">
      <c r="A12" s="104">
        <v>2</v>
      </c>
      <c r="B12" s="66" t="e">
        <f>'C завтраками| Bed and breakfast'!#REF!*0.9</f>
        <v>#REF!</v>
      </c>
      <c r="C12" s="66" t="e">
        <f>'C завтраками| Bed and breakfast'!#REF!*0.9</f>
        <v>#REF!</v>
      </c>
      <c r="D12" s="66" t="e">
        <f>'C завтраками| Bed and breakfast'!#REF!*0.9</f>
        <v>#REF!</v>
      </c>
      <c r="E12" s="66" t="e">
        <f>'C завтраками| Bed and breakfast'!#REF!*0.9</f>
        <v>#REF!</v>
      </c>
      <c r="F12" s="66" t="e">
        <f>'C завтраками| Bed and breakfast'!#REF!*0.9</f>
        <v>#REF!</v>
      </c>
      <c r="G12" s="66" t="e">
        <f>'C завтраками| Bed and breakfast'!#REF!*0.9</f>
        <v>#REF!</v>
      </c>
      <c r="H12" s="66" t="e">
        <f>'C завтраками| Bed and breakfast'!#REF!*0.9</f>
        <v>#REF!</v>
      </c>
      <c r="I12" s="66" t="e">
        <f>'C завтраками| Bed and breakfast'!#REF!*0.9</f>
        <v>#REF!</v>
      </c>
      <c r="J12" s="66" t="e">
        <f>'C завтраками| Bed and breakfast'!#REF!*0.9</f>
        <v>#REF!</v>
      </c>
      <c r="K12" s="66" t="e">
        <f>'C завтраками| Bed and breakfast'!#REF!*0.9</f>
        <v>#REF!</v>
      </c>
      <c r="L12" s="66" t="e">
        <f>'C завтраками| Bed and breakfast'!#REF!*0.9</f>
        <v>#REF!</v>
      </c>
      <c r="M12" s="66" t="e">
        <f>'C завтраками| Bed and breakfast'!#REF!*0.9</f>
        <v>#REF!</v>
      </c>
      <c r="N12" s="66" t="e">
        <f>'C завтраками| Bed and breakfast'!#REF!*0.9</f>
        <v>#REF!</v>
      </c>
      <c r="O12" s="66" t="e">
        <f>'C завтраками| Bed and breakfast'!#REF!*0.9</f>
        <v>#REF!</v>
      </c>
      <c r="P12" s="66" t="e">
        <f>'C завтраками| Bed and breakfast'!#REF!*0.9</f>
        <v>#REF!</v>
      </c>
      <c r="Q12" s="66" t="e">
        <f>'C завтраками| Bed and breakfast'!#REF!*0.9</f>
        <v>#REF!</v>
      </c>
      <c r="R12" s="66" t="e">
        <f>'C завтраками| Bed and breakfast'!#REF!*0.9</f>
        <v>#REF!</v>
      </c>
      <c r="S12" s="66" t="e">
        <f>'C завтраками| Bed and breakfast'!#REF!*0.9</f>
        <v>#REF!</v>
      </c>
      <c r="T12" s="66" t="e">
        <f>'C завтраками| Bed and breakfast'!#REF!*0.9</f>
        <v>#REF!</v>
      </c>
      <c r="U12" s="66" t="e">
        <f>'C завтраками| Bed and breakfast'!#REF!*0.9</f>
        <v>#REF!</v>
      </c>
      <c r="V12" s="66" t="e">
        <f>'C завтраками| Bed and breakfast'!#REF!*0.9</f>
        <v>#REF!</v>
      </c>
      <c r="W12" s="66" t="e">
        <f>'C завтраками| Bed and breakfast'!#REF!*0.9</f>
        <v>#REF!</v>
      </c>
      <c r="X12" s="66" t="e">
        <f>'C завтраками| Bed and breakfast'!#REF!*0.9</f>
        <v>#REF!</v>
      </c>
    </row>
    <row r="13" spans="1:24" x14ac:dyDescent="0.2">
      <c r="A13" s="104" t="s">
        <v>134</v>
      </c>
      <c r="B13" s="66"/>
      <c r="C13" s="66"/>
      <c r="D13" s="66"/>
      <c r="E13" s="66"/>
      <c r="F13" s="66"/>
      <c r="G13" s="66"/>
      <c r="H13" s="66"/>
      <c r="I13" s="66"/>
      <c r="J13" s="66"/>
      <c r="K13" s="66"/>
      <c r="L13" s="66"/>
      <c r="M13" s="66"/>
      <c r="N13" s="66"/>
      <c r="O13" s="66"/>
      <c r="P13" s="66"/>
      <c r="Q13" s="66"/>
      <c r="R13" s="66"/>
      <c r="S13" s="66"/>
      <c r="T13" s="66"/>
      <c r="U13" s="66"/>
      <c r="V13" s="66"/>
      <c r="W13" s="66"/>
      <c r="X13" s="66"/>
    </row>
    <row r="14" spans="1:24" x14ac:dyDescent="0.2">
      <c r="A14" s="104">
        <v>1</v>
      </c>
      <c r="B14" s="66" t="e">
        <f>'C завтраками| Bed and breakfast'!#REF!*0.9</f>
        <v>#REF!</v>
      </c>
      <c r="C14" s="66" t="e">
        <f>'C завтраками| Bed and breakfast'!#REF!*0.9</f>
        <v>#REF!</v>
      </c>
      <c r="D14" s="66" t="e">
        <f>'C завтраками| Bed and breakfast'!#REF!*0.9</f>
        <v>#REF!</v>
      </c>
      <c r="E14" s="66" t="e">
        <f>'C завтраками| Bed and breakfast'!#REF!*0.9</f>
        <v>#REF!</v>
      </c>
      <c r="F14" s="66" t="e">
        <f>'C завтраками| Bed and breakfast'!#REF!*0.9</f>
        <v>#REF!</v>
      </c>
      <c r="G14" s="66" t="e">
        <f>'C завтраками| Bed and breakfast'!#REF!*0.9</f>
        <v>#REF!</v>
      </c>
      <c r="H14" s="66" t="e">
        <f>'C завтраками| Bed and breakfast'!#REF!*0.9</f>
        <v>#REF!</v>
      </c>
      <c r="I14" s="66" t="e">
        <f>'C завтраками| Bed and breakfast'!#REF!*0.9</f>
        <v>#REF!</v>
      </c>
      <c r="J14" s="66" t="e">
        <f>'C завтраками| Bed and breakfast'!#REF!*0.9</f>
        <v>#REF!</v>
      </c>
      <c r="K14" s="66" t="e">
        <f>'C завтраками| Bed and breakfast'!#REF!*0.9</f>
        <v>#REF!</v>
      </c>
      <c r="L14" s="66" t="e">
        <f>'C завтраками| Bed and breakfast'!#REF!*0.9</f>
        <v>#REF!</v>
      </c>
      <c r="M14" s="66" t="e">
        <f>'C завтраками| Bed and breakfast'!#REF!*0.9</f>
        <v>#REF!</v>
      </c>
      <c r="N14" s="66" t="e">
        <f>'C завтраками| Bed and breakfast'!#REF!*0.9</f>
        <v>#REF!</v>
      </c>
      <c r="O14" s="66" t="e">
        <f>'C завтраками| Bed and breakfast'!#REF!*0.9</f>
        <v>#REF!</v>
      </c>
      <c r="P14" s="66" t="e">
        <f>'C завтраками| Bed and breakfast'!#REF!*0.9</f>
        <v>#REF!</v>
      </c>
      <c r="Q14" s="66" t="e">
        <f>'C завтраками| Bed and breakfast'!#REF!*0.9</f>
        <v>#REF!</v>
      </c>
      <c r="R14" s="66" t="e">
        <f>'C завтраками| Bed and breakfast'!#REF!*0.9</f>
        <v>#REF!</v>
      </c>
      <c r="S14" s="66" t="e">
        <f>'C завтраками| Bed and breakfast'!#REF!*0.9</f>
        <v>#REF!</v>
      </c>
      <c r="T14" s="66" t="e">
        <f>'C завтраками| Bed and breakfast'!#REF!*0.9</f>
        <v>#REF!</v>
      </c>
      <c r="U14" s="66" t="e">
        <f>'C завтраками| Bed and breakfast'!#REF!*0.9</f>
        <v>#REF!</v>
      </c>
      <c r="V14" s="66" t="e">
        <f>'C завтраками| Bed and breakfast'!#REF!*0.9</f>
        <v>#REF!</v>
      </c>
      <c r="W14" s="66" t="e">
        <f>'C завтраками| Bed and breakfast'!#REF!*0.9</f>
        <v>#REF!</v>
      </c>
      <c r="X14" s="66" t="e">
        <f>'C завтраками| Bed and breakfast'!#REF!*0.9</f>
        <v>#REF!</v>
      </c>
    </row>
    <row r="15" spans="1:24" x14ac:dyDescent="0.2">
      <c r="A15" s="104">
        <v>2</v>
      </c>
      <c r="B15" s="66" t="e">
        <f>'C завтраками| Bed and breakfast'!#REF!*0.9</f>
        <v>#REF!</v>
      </c>
      <c r="C15" s="66" t="e">
        <f>'C завтраками| Bed and breakfast'!#REF!*0.9</f>
        <v>#REF!</v>
      </c>
      <c r="D15" s="66" t="e">
        <f>'C завтраками| Bed and breakfast'!#REF!*0.9</f>
        <v>#REF!</v>
      </c>
      <c r="E15" s="66" t="e">
        <f>'C завтраками| Bed and breakfast'!#REF!*0.9</f>
        <v>#REF!</v>
      </c>
      <c r="F15" s="66" t="e">
        <f>'C завтраками| Bed and breakfast'!#REF!*0.9</f>
        <v>#REF!</v>
      </c>
      <c r="G15" s="66" t="e">
        <f>'C завтраками| Bed and breakfast'!#REF!*0.9</f>
        <v>#REF!</v>
      </c>
      <c r="H15" s="66" t="e">
        <f>'C завтраками| Bed and breakfast'!#REF!*0.9</f>
        <v>#REF!</v>
      </c>
      <c r="I15" s="66" t="e">
        <f>'C завтраками| Bed and breakfast'!#REF!*0.9</f>
        <v>#REF!</v>
      </c>
      <c r="J15" s="66" t="e">
        <f>'C завтраками| Bed and breakfast'!#REF!*0.9</f>
        <v>#REF!</v>
      </c>
      <c r="K15" s="66" t="e">
        <f>'C завтраками| Bed and breakfast'!#REF!*0.9</f>
        <v>#REF!</v>
      </c>
      <c r="L15" s="66" t="e">
        <f>'C завтраками| Bed and breakfast'!#REF!*0.9</f>
        <v>#REF!</v>
      </c>
      <c r="M15" s="66" t="e">
        <f>'C завтраками| Bed and breakfast'!#REF!*0.9</f>
        <v>#REF!</v>
      </c>
      <c r="N15" s="66" t="e">
        <f>'C завтраками| Bed and breakfast'!#REF!*0.9</f>
        <v>#REF!</v>
      </c>
      <c r="O15" s="66" t="e">
        <f>'C завтраками| Bed and breakfast'!#REF!*0.9</f>
        <v>#REF!</v>
      </c>
      <c r="P15" s="66" t="e">
        <f>'C завтраками| Bed and breakfast'!#REF!*0.9</f>
        <v>#REF!</v>
      </c>
      <c r="Q15" s="66" t="e">
        <f>'C завтраками| Bed and breakfast'!#REF!*0.9</f>
        <v>#REF!</v>
      </c>
      <c r="R15" s="66" t="e">
        <f>'C завтраками| Bed and breakfast'!#REF!*0.9</f>
        <v>#REF!</v>
      </c>
      <c r="S15" s="66" t="e">
        <f>'C завтраками| Bed and breakfast'!#REF!*0.9</f>
        <v>#REF!</v>
      </c>
      <c r="T15" s="66" t="e">
        <f>'C завтраками| Bed and breakfast'!#REF!*0.9</f>
        <v>#REF!</v>
      </c>
      <c r="U15" s="66" t="e">
        <f>'C завтраками| Bed and breakfast'!#REF!*0.9</f>
        <v>#REF!</v>
      </c>
      <c r="V15" s="66" t="e">
        <f>'C завтраками| Bed and breakfast'!#REF!*0.9</f>
        <v>#REF!</v>
      </c>
      <c r="W15" s="66" t="e">
        <f>'C завтраками| Bed and breakfast'!#REF!*0.9</f>
        <v>#REF!</v>
      </c>
      <c r="X15" s="66" t="e">
        <f>'C завтраками| Bed and breakfast'!#REF!*0.9</f>
        <v>#REF!</v>
      </c>
    </row>
    <row r="16" spans="1:24" x14ac:dyDescent="0.2">
      <c r="A16" s="103" t="s">
        <v>136</v>
      </c>
      <c r="B16" s="66"/>
      <c r="C16" s="66"/>
      <c r="D16" s="66"/>
      <c r="E16" s="66"/>
      <c r="F16" s="66"/>
      <c r="G16" s="66"/>
      <c r="H16" s="66"/>
      <c r="I16" s="66"/>
      <c r="J16" s="66"/>
      <c r="K16" s="66"/>
      <c r="L16" s="66"/>
      <c r="M16" s="66"/>
      <c r="N16" s="66"/>
      <c r="O16" s="66"/>
      <c r="P16" s="66"/>
      <c r="Q16" s="66"/>
      <c r="R16" s="66"/>
      <c r="S16" s="66"/>
      <c r="T16" s="66"/>
      <c r="U16" s="66"/>
      <c r="V16" s="66"/>
      <c r="W16" s="66"/>
      <c r="X16" s="66"/>
    </row>
    <row r="17" spans="1:24" x14ac:dyDescent="0.2">
      <c r="A17" s="104">
        <v>1</v>
      </c>
      <c r="B17" s="66" t="e">
        <f>'C завтраками| Bed and breakfast'!#REF!*0.9</f>
        <v>#REF!</v>
      </c>
      <c r="C17" s="66" t="e">
        <f>'C завтраками| Bed and breakfast'!#REF!*0.9</f>
        <v>#REF!</v>
      </c>
      <c r="D17" s="66" t="e">
        <f>'C завтраками| Bed and breakfast'!#REF!*0.9</f>
        <v>#REF!</v>
      </c>
      <c r="E17" s="66" t="e">
        <f>'C завтраками| Bed and breakfast'!#REF!*0.9</f>
        <v>#REF!</v>
      </c>
      <c r="F17" s="66" t="e">
        <f>'C завтраками| Bed and breakfast'!#REF!*0.9</f>
        <v>#REF!</v>
      </c>
      <c r="G17" s="66" t="e">
        <f>'C завтраками| Bed and breakfast'!#REF!*0.9</f>
        <v>#REF!</v>
      </c>
      <c r="H17" s="66" t="e">
        <f>'C завтраками| Bed and breakfast'!#REF!*0.9</f>
        <v>#REF!</v>
      </c>
      <c r="I17" s="66" t="e">
        <f>'C завтраками| Bed and breakfast'!#REF!*0.9</f>
        <v>#REF!</v>
      </c>
      <c r="J17" s="66" t="e">
        <f>'C завтраками| Bed and breakfast'!#REF!*0.9</f>
        <v>#REF!</v>
      </c>
      <c r="K17" s="66" t="e">
        <f>'C завтраками| Bed and breakfast'!#REF!*0.9</f>
        <v>#REF!</v>
      </c>
      <c r="L17" s="66" t="e">
        <f>'C завтраками| Bed and breakfast'!#REF!*0.9</f>
        <v>#REF!</v>
      </c>
      <c r="M17" s="66" t="e">
        <f>'C завтраками| Bed and breakfast'!#REF!*0.9</f>
        <v>#REF!</v>
      </c>
      <c r="N17" s="66" t="e">
        <f>'C завтраками| Bed and breakfast'!#REF!*0.9</f>
        <v>#REF!</v>
      </c>
      <c r="O17" s="66" t="e">
        <f>'C завтраками| Bed and breakfast'!#REF!*0.9</f>
        <v>#REF!</v>
      </c>
      <c r="P17" s="66" t="e">
        <f>'C завтраками| Bed and breakfast'!#REF!*0.9</f>
        <v>#REF!</v>
      </c>
      <c r="Q17" s="66" t="e">
        <f>'C завтраками| Bed and breakfast'!#REF!*0.9</f>
        <v>#REF!</v>
      </c>
      <c r="R17" s="66" t="e">
        <f>'C завтраками| Bed and breakfast'!#REF!*0.9</f>
        <v>#REF!</v>
      </c>
      <c r="S17" s="66" t="e">
        <f>'C завтраками| Bed and breakfast'!#REF!*0.9</f>
        <v>#REF!</v>
      </c>
      <c r="T17" s="66" t="e">
        <f>'C завтраками| Bed and breakfast'!#REF!*0.9</f>
        <v>#REF!</v>
      </c>
      <c r="U17" s="66" t="e">
        <f>'C завтраками| Bed and breakfast'!#REF!*0.9</f>
        <v>#REF!</v>
      </c>
      <c r="V17" s="66" t="e">
        <f>'C завтраками| Bed and breakfast'!#REF!*0.9</f>
        <v>#REF!</v>
      </c>
      <c r="W17" s="66" t="e">
        <f>'C завтраками| Bed and breakfast'!#REF!*0.9</f>
        <v>#REF!</v>
      </c>
      <c r="X17" s="66" t="e">
        <f>'C завтраками| Bed and breakfast'!#REF!*0.9</f>
        <v>#REF!</v>
      </c>
    </row>
    <row r="18" spans="1:24" x14ac:dyDescent="0.2">
      <c r="A18" s="104">
        <v>2</v>
      </c>
      <c r="B18" s="66" t="e">
        <f>'C завтраками| Bed and breakfast'!#REF!*0.9</f>
        <v>#REF!</v>
      </c>
      <c r="C18" s="66" t="e">
        <f>'C завтраками| Bed and breakfast'!#REF!*0.9</f>
        <v>#REF!</v>
      </c>
      <c r="D18" s="66" t="e">
        <f>'C завтраками| Bed and breakfast'!#REF!*0.9</f>
        <v>#REF!</v>
      </c>
      <c r="E18" s="66" t="e">
        <f>'C завтраками| Bed and breakfast'!#REF!*0.9</f>
        <v>#REF!</v>
      </c>
      <c r="F18" s="66" t="e">
        <f>'C завтраками| Bed and breakfast'!#REF!*0.9</f>
        <v>#REF!</v>
      </c>
      <c r="G18" s="66" t="e">
        <f>'C завтраками| Bed and breakfast'!#REF!*0.9</f>
        <v>#REF!</v>
      </c>
      <c r="H18" s="66" t="e">
        <f>'C завтраками| Bed and breakfast'!#REF!*0.9</f>
        <v>#REF!</v>
      </c>
      <c r="I18" s="66" t="e">
        <f>'C завтраками| Bed and breakfast'!#REF!*0.9</f>
        <v>#REF!</v>
      </c>
      <c r="J18" s="66" t="e">
        <f>'C завтраками| Bed and breakfast'!#REF!*0.9</f>
        <v>#REF!</v>
      </c>
      <c r="K18" s="66" t="e">
        <f>'C завтраками| Bed and breakfast'!#REF!*0.9</f>
        <v>#REF!</v>
      </c>
      <c r="L18" s="66" t="e">
        <f>'C завтраками| Bed and breakfast'!#REF!*0.9</f>
        <v>#REF!</v>
      </c>
      <c r="M18" s="66" t="e">
        <f>'C завтраками| Bed and breakfast'!#REF!*0.9</f>
        <v>#REF!</v>
      </c>
      <c r="N18" s="66" t="e">
        <f>'C завтраками| Bed and breakfast'!#REF!*0.9</f>
        <v>#REF!</v>
      </c>
      <c r="O18" s="66" t="e">
        <f>'C завтраками| Bed and breakfast'!#REF!*0.9</f>
        <v>#REF!</v>
      </c>
      <c r="P18" s="66" t="e">
        <f>'C завтраками| Bed and breakfast'!#REF!*0.9</f>
        <v>#REF!</v>
      </c>
      <c r="Q18" s="66" t="e">
        <f>'C завтраками| Bed and breakfast'!#REF!*0.9</f>
        <v>#REF!</v>
      </c>
      <c r="R18" s="66" t="e">
        <f>'C завтраками| Bed and breakfast'!#REF!*0.9</f>
        <v>#REF!</v>
      </c>
      <c r="S18" s="66" t="e">
        <f>'C завтраками| Bed and breakfast'!#REF!*0.9</f>
        <v>#REF!</v>
      </c>
      <c r="T18" s="66" t="e">
        <f>'C завтраками| Bed and breakfast'!#REF!*0.9</f>
        <v>#REF!</v>
      </c>
      <c r="U18" s="66" t="e">
        <f>'C завтраками| Bed and breakfast'!#REF!*0.9</f>
        <v>#REF!</v>
      </c>
      <c r="V18" s="66" t="e">
        <f>'C завтраками| Bed and breakfast'!#REF!*0.9</f>
        <v>#REF!</v>
      </c>
      <c r="W18" s="66" t="e">
        <f>'C завтраками| Bed and breakfast'!#REF!*0.9</f>
        <v>#REF!</v>
      </c>
      <c r="X18" s="66" t="e">
        <f>'C завтраками| Bed and breakfast'!#REF!*0.9</f>
        <v>#REF!</v>
      </c>
    </row>
    <row r="19" spans="1:24" x14ac:dyDescent="0.2">
      <c r="A19" s="78"/>
    </row>
    <row r="20" spans="1:24" ht="21.75" customHeight="1" x14ac:dyDescent="0.2">
      <c r="A20" s="153" t="s">
        <v>159</v>
      </c>
    </row>
    <row r="21" spans="1:24" ht="33.75" customHeight="1" x14ac:dyDescent="0.2">
      <c r="A21" s="78"/>
      <c r="B21" s="106" t="e">
        <f t="shared" ref="B21:E22" si="0">B5</f>
        <v>#REF!</v>
      </c>
      <c r="C21" s="106" t="e">
        <f t="shared" si="0"/>
        <v>#REF!</v>
      </c>
      <c r="D21" s="106" t="e">
        <f t="shared" si="0"/>
        <v>#REF!</v>
      </c>
      <c r="E21" s="106" t="e">
        <f t="shared" si="0"/>
        <v>#REF!</v>
      </c>
      <c r="F21" s="106" t="e">
        <f t="shared" ref="F21:J22" si="1">F5</f>
        <v>#REF!</v>
      </c>
      <c r="G21" s="106" t="e">
        <f t="shared" si="1"/>
        <v>#REF!</v>
      </c>
      <c r="H21" s="112" t="e">
        <f t="shared" si="1"/>
        <v>#REF!</v>
      </c>
      <c r="I21" s="112" t="e">
        <f t="shared" si="1"/>
        <v>#REF!</v>
      </c>
      <c r="J21" s="112" t="e">
        <f t="shared" si="1"/>
        <v>#REF!</v>
      </c>
      <c r="K21" s="112" t="e">
        <f t="shared" ref="K21:P21" si="2">K5</f>
        <v>#REF!</v>
      </c>
      <c r="L21" s="112" t="e">
        <f t="shared" si="2"/>
        <v>#REF!</v>
      </c>
      <c r="M21" s="112" t="e">
        <f t="shared" si="2"/>
        <v>#REF!</v>
      </c>
      <c r="N21" s="112" t="e">
        <f t="shared" si="2"/>
        <v>#REF!</v>
      </c>
      <c r="O21" s="112" t="e">
        <f t="shared" si="2"/>
        <v>#REF!</v>
      </c>
      <c r="P21" s="112" t="e">
        <f t="shared" si="2"/>
        <v>#REF!</v>
      </c>
      <c r="Q21" s="112" t="e">
        <f t="shared" ref="Q21:R21" si="3">Q5</f>
        <v>#REF!</v>
      </c>
      <c r="R21" s="79" t="e">
        <f t="shared" si="3"/>
        <v>#REF!</v>
      </c>
      <c r="S21" s="79" t="e">
        <f t="shared" ref="S21:X21" si="4">S5</f>
        <v>#REF!</v>
      </c>
      <c r="T21" s="79" t="e">
        <f t="shared" si="4"/>
        <v>#REF!</v>
      </c>
      <c r="U21" s="112" t="e">
        <f t="shared" si="4"/>
        <v>#REF!</v>
      </c>
      <c r="V21" s="112" t="e">
        <f t="shared" si="4"/>
        <v>#REF!</v>
      </c>
      <c r="W21" s="112" t="e">
        <f t="shared" si="4"/>
        <v>#REF!</v>
      </c>
      <c r="X21" s="112" t="e">
        <f t="shared" si="4"/>
        <v>#REF!</v>
      </c>
    </row>
    <row r="22" spans="1:24" x14ac:dyDescent="0.2">
      <c r="A22" s="101" t="s">
        <v>124</v>
      </c>
      <c r="B22" s="107"/>
      <c r="C22" s="107"/>
      <c r="D22" s="107"/>
      <c r="E22" s="106" t="e">
        <f t="shared" si="0"/>
        <v>#REF!</v>
      </c>
      <c r="F22" s="106" t="e">
        <f t="shared" si="1"/>
        <v>#REF!</v>
      </c>
      <c r="G22" s="106" t="e">
        <f t="shared" si="1"/>
        <v>#REF!</v>
      </c>
      <c r="H22" s="112" t="e">
        <f t="shared" si="1"/>
        <v>#REF!</v>
      </c>
      <c r="I22" s="112" t="e">
        <f t="shared" si="1"/>
        <v>#REF!</v>
      </c>
      <c r="J22" s="112" t="e">
        <f t="shared" si="1"/>
        <v>#REF!</v>
      </c>
      <c r="K22" s="112" t="e">
        <f t="shared" ref="K22:P22" si="5">K6</f>
        <v>#REF!</v>
      </c>
      <c r="L22" s="112" t="e">
        <f t="shared" si="5"/>
        <v>#REF!</v>
      </c>
      <c r="M22" s="112" t="e">
        <f t="shared" si="5"/>
        <v>#REF!</v>
      </c>
      <c r="N22" s="112" t="e">
        <f t="shared" si="5"/>
        <v>#REF!</v>
      </c>
      <c r="O22" s="112" t="e">
        <f t="shared" si="5"/>
        <v>#REF!</v>
      </c>
      <c r="P22" s="112" t="e">
        <f t="shared" si="5"/>
        <v>#REF!</v>
      </c>
      <c r="Q22" s="112" t="e">
        <f t="shared" ref="Q22:R22" si="6">Q6</f>
        <v>#REF!</v>
      </c>
      <c r="R22" s="79" t="e">
        <f t="shared" si="6"/>
        <v>#REF!</v>
      </c>
      <c r="S22" s="79" t="e">
        <f t="shared" ref="S22:X22" si="7">S6</f>
        <v>#REF!</v>
      </c>
      <c r="T22" s="79" t="e">
        <f t="shared" si="7"/>
        <v>#REF!</v>
      </c>
      <c r="U22" s="112" t="e">
        <f t="shared" si="7"/>
        <v>#REF!</v>
      </c>
      <c r="V22" s="112" t="e">
        <f t="shared" si="7"/>
        <v>#REF!</v>
      </c>
      <c r="W22" s="112" t="e">
        <f t="shared" si="7"/>
        <v>#REF!</v>
      </c>
      <c r="X22" s="112" t="e">
        <f t="shared" si="7"/>
        <v>#REF!</v>
      </c>
    </row>
    <row r="23" spans="1:24" x14ac:dyDescent="0.2">
      <c r="A23" s="102" t="s">
        <v>144</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row>
    <row r="24" spans="1:24" x14ac:dyDescent="0.2">
      <c r="A24" s="104">
        <v>1</v>
      </c>
      <c r="B24" s="108" t="e">
        <f t="shared" ref="B24:D25" si="8">B8*0.87</f>
        <v>#REF!</v>
      </c>
      <c r="C24" s="108" t="e">
        <f t="shared" si="8"/>
        <v>#REF!</v>
      </c>
      <c r="D24" s="108" t="e">
        <f t="shared" si="8"/>
        <v>#REF!</v>
      </c>
      <c r="E24" s="108" t="e">
        <f t="shared" ref="E24:J24" si="9">ROUNDUP(E8*0.9,)</f>
        <v>#REF!</v>
      </c>
      <c r="F24" s="108" t="e">
        <f t="shared" si="9"/>
        <v>#REF!</v>
      </c>
      <c r="G24" s="108" t="e">
        <f t="shared" si="9"/>
        <v>#REF!</v>
      </c>
      <c r="H24" s="108" t="e">
        <f t="shared" si="9"/>
        <v>#REF!</v>
      </c>
      <c r="I24" s="108" t="e">
        <f t="shared" si="9"/>
        <v>#REF!</v>
      </c>
      <c r="J24" s="108" t="e">
        <f t="shared" si="9"/>
        <v>#REF!</v>
      </c>
      <c r="K24" s="108" t="e">
        <f t="shared" ref="K24:P24" si="10">ROUNDUP(K8*0.9,)</f>
        <v>#REF!</v>
      </c>
      <c r="L24" s="108" t="e">
        <f t="shared" si="10"/>
        <v>#REF!</v>
      </c>
      <c r="M24" s="108" t="e">
        <f t="shared" si="10"/>
        <v>#REF!</v>
      </c>
      <c r="N24" s="108" t="e">
        <f t="shared" si="10"/>
        <v>#REF!</v>
      </c>
      <c r="O24" s="108" t="e">
        <f t="shared" si="10"/>
        <v>#REF!</v>
      </c>
      <c r="P24" s="108" t="e">
        <f t="shared" si="10"/>
        <v>#REF!</v>
      </c>
      <c r="Q24" s="108" t="e">
        <f t="shared" ref="Q24:R24" si="11">ROUNDUP(Q8*0.9,)</f>
        <v>#REF!</v>
      </c>
      <c r="R24" s="108" t="e">
        <f t="shared" si="11"/>
        <v>#REF!</v>
      </c>
      <c r="S24" s="108" t="e">
        <f t="shared" ref="S24:X24" si="12">ROUNDUP(S8*0.9,)</f>
        <v>#REF!</v>
      </c>
      <c r="T24" s="108" t="e">
        <f t="shared" si="12"/>
        <v>#REF!</v>
      </c>
      <c r="U24" s="108" t="e">
        <f t="shared" si="12"/>
        <v>#REF!</v>
      </c>
      <c r="V24" s="108" t="e">
        <f t="shared" si="12"/>
        <v>#REF!</v>
      </c>
      <c r="W24" s="108" t="e">
        <f t="shared" si="12"/>
        <v>#REF!</v>
      </c>
      <c r="X24" s="108" t="e">
        <f t="shared" si="12"/>
        <v>#REF!</v>
      </c>
    </row>
    <row r="25" spans="1:24" x14ac:dyDescent="0.2">
      <c r="A25" s="104">
        <v>2</v>
      </c>
      <c r="B25" s="108" t="e">
        <f t="shared" si="8"/>
        <v>#REF!</v>
      </c>
      <c r="C25" s="108" t="e">
        <f t="shared" si="8"/>
        <v>#REF!</v>
      </c>
      <c r="D25" s="108" t="e">
        <f t="shared" si="8"/>
        <v>#REF!</v>
      </c>
      <c r="E25" s="108" t="e">
        <f t="shared" ref="E25:E34" si="13">ROUNDUP(E9*0.9,)</f>
        <v>#REF!</v>
      </c>
      <c r="F25" s="108" t="e">
        <f>ROUNDUP(F9*0.9,)</f>
        <v>#REF!</v>
      </c>
      <c r="G25" s="108" t="e">
        <f>ROUNDUP(G9*0.9,)</f>
        <v>#REF!</v>
      </c>
      <c r="H25" s="108" t="e">
        <f>ROUNDUP(H9*0.9,)</f>
        <v>#REF!</v>
      </c>
      <c r="I25" s="108" t="e">
        <f>ROUNDUP(I9*0.9,)</f>
        <v>#REF!</v>
      </c>
      <c r="J25" s="108" t="e">
        <f>ROUNDUP(J9*0.9,)</f>
        <v>#REF!</v>
      </c>
      <c r="K25" s="108" t="e">
        <f t="shared" ref="K25:P25" si="14">ROUNDUP(K9*0.9,)</f>
        <v>#REF!</v>
      </c>
      <c r="L25" s="108" t="e">
        <f t="shared" si="14"/>
        <v>#REF!</v>
      </c>
      <c r="M25" s="108" t="e">
        <f t="shared" si="14"/>
        <v>#REF!</v>
      </c>
      <c r="N25" s="108" t="e">
        <f t="shared" si="14"/>
        <v>#REF!</v>
      </c>
      <c r="O25" s="108" t="e">
        <f t="shared" si="14"/>
        <v>#REF!</v>
      </c>
      <c r="P25" s="108" t="e">
        <f t="shared" si="14"/>
        <v>#REF!</v>
      </c>
      <c r="Q25" s="108" t="e">
        <f t="shared" ref="Q25:R25" si="15">ROUNDUP(Q9*0.9,)</f>
        <v>#REF!</v>
      </c>
      <c r="R25" s="108" t="e">
        <f t="shared" si="15"/>
        <v>#REF!</v>
      </c>
      <c r="S25" s="108" t="e">
        <f t="shared" ref="S25:X25" si="16">ROUNDUP(S9*0.9,)</f>
        <v>#REF!</v>
      </c>
      <c r="T25" s="108" t="e">
        <f t="shared" si="16"/>
        <v>#REF!</v>
      </c>
      <c r="U25" s="108" t="e">
        <f t="shared" si="16"/>
        <v>#REF!</v>
      </c>
      <c r="V25" s="108" t="e">
        <f t="shared" si="16"/>
        <v>#REF!</v>
      </c>
      <c r="W25" s="108" t="e">
        <f t="shared" si="16"/>
        <v>#REF!</v>
      </c>
      <c r="X25" s="108" t="e">
        <f t="shared" si="16"/>
        <v>#REF!</v>
      </c>
    </row>
    <row r="26" spans="1:24" x14ac:dyDescent="0.2">
      <c r="A26" s="104" t="s">
        <v>145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row>
    <row r="27" spans="1:24" x14ac:dyDescent="0.2">
      <c r="A27" s="104">
        <v>1</v>
      </c>
      <c r="B27" s="108" t="e">
        <f t="shared" ref="B27:D28" si="17">B11*0.87</f>
        <v>#REF!</v>
      </c>
      <c r="C27" s="108" t="e">
        <f t="shared" si="17"/>
        <v>#REF!</v>
      </c>
      <c r="D27" s="108" t="e">
        <f t="shared" si="17"/>
        <v>#REF!</v>
      </c>
      <c r="E27" s="108" t="e">
        <f t="shared" si="13"/>
        <v>#REF!</v>
      </c>
      <c r="F27" s="108" t="e">
        <f t="shared" ref="F27:J28" si="18">ROUNDUP(F11*0.9,)</f>
        <v>#REF!</v>
      </c>
      <c r="G27" s="108" t="e">
        <f t="shared" si="18"/>
        <v>#REF!</v>
      </c>
      <c r="H27" s="108" t="e">
        <f t="shared" si="18"/>
        <v>#REF!</v>
      </c>
      <c r="I27" s="108" t="e">
        <f t="shared" si="18"/>
        <v>#REF!</v>
      </c>
      <c r="J27" s="108" t="e">
        <f t="shared" si="18"/>
        <v>#REF!</v>
      </c>
      <c r="K27" s="108" t="e">
        <f t="shared" ref="K27:P27" si="19">ROUNDUP(K11*0.9,)</f>
        <v>#REF!</v>
      </c>
      <c r="L27" s="108" t="e">
        <f t="shared" si="19"/>
        <v>#REF!</v>
      </c>
      <c r="M27" s="108" t="e">
        <f t="shared" si="19"/>
        <v>#REF!</v>
      </c>
      <c r="N27" s="108" t="e">
        <f t="shared" si="19"/>
        <v>#REF!</v>
      </c>
      <c r="O27" s="108" t="e">
        <f t="shared" si="19"/>
        <v>#REF!</v>
      </c>
      <c r="P27" s="108" t="e">
        <f t="shared" si="19"/>
        <v>#REF!</v>
      </c>
      <c r="Q27" s="108" t="e">
        <f t="shared" ref="Q27:R27" si="20">ROUNDUP(Q11*0.9,)</f>
        <v>#REF!</v>
      </c>
      <c r="R27" s="108" t="e">
        <f t="shared" si="20"/>
        <v>#REF!</v>
      </c>
      <c r="S27" s="108" t="e">
        <f t="shared" ref="S27:X27" si="21">ROUNDUP(S11*0.9,)</f>
        <v>#REF!</v>
      </c>
      <c r="T27" s="108" t="e">
        <f t="shared" si="21"/>
        <v>#REF!</v>
      </c>
      <c r="U27" s="108" t="e">
        <f t="shared" si="21"/>
        <v>#REF!</v>
      </c>
      <c r="V27" s="108" t="e">
        <f t="shared" si="21"/>
        <v>#REF!</v>
      </c>
      <c r="W27" s="108" t="e">
        <f t="shared" si="21"/>
        <v>#REF!</v>
      </c>
      <c r="X27" s="108" t="e">
        <f t="shared" si="21"/>
        <v>#REF!</v>
      </c>
    </row>
    <row r="28" spans="1:24" ht="11.45" customHeight="1" x14ac:dyDescent="0.2">
      <c r="A28" s="104">
        <v>2</v>
      </c>
      <c r="B28" s="108" t="e">
        <f t="shared" si="17"/>
        <v>#REF!</v>
      </c>
      <c r="C28" s="108" t="e">
        <f t="shared" si="17"/>
        <v>#REF!</v>
      </c>
      <c r="D28" s="108" t="e">
        <f t="shared" si="17"/>
        <v>#REF!</v>
      </c>
      <c r="E28" s="108" t="e">
        <f t="shared" si="13"/>
        <v>#REF!</v>
      </c>
      <c r="F28" s="108" t="e">
        <f t="shared" si="18"/>
        <v>#REF!</v>
      </c>
      <c r="G28" s="108" t="e">
        <f t="shared" si="18"/>
        <v>#REF!</v>
      </c>
      <c r="H28" s="108" t="e">
        <f t="shared" si="18"/>
        <v>#REF!</v>
      </c>
      <c r="I28" s="108" t="e">
        <f t="shared" si="18"/>
        <v>#REF!</v>
      </c>
      <c r="J28" s="108" t="e">
        <f t="shared" si="18"/>
        <v>#REF!</v>
      </c>
      <c r="K28" s="108" t="e">
        <f t="shared" ref="K28:P28" si="22">ROUNDUP(K12*0.9,)</f>
        <v>#REF!</v>
      </c>
      <c r="L28" s="108" t="e">
        <f t="shared" si="22"/>
        <v>#REF!</v>
      </c>
      <c r="M28" s="108" t="e">
        <f t="shared" si="22"/>
        <v>#REF!</v>
      </c>
      <c r="N28" s="108" t="e">
        <f t="shared" si="22"/>
        <v>#REF!</v>
      </c>
      <c r="O28" s="108" t="e">
        <f t="shared" si="22"/>
        <v>#REF!</v>
      </c>
      <c r="P28" s="108" t="e">
        <f t="shared" si="22"/>
        <v>#REF!</v>
      </c>
      <c r="Q28" s="108" t="e">
        <f t="shared" ref="Q28:R28" si="23">ROUNDUP(Q12*0.9,)</f>
        <v>#REF!</v>
      </c>
      <c r="R28" s="108" t="e">
        <f t="shared" si="23"/>
        <v>#REF!</v>
      </c>
      <c r="S28" s="108" t="e">
        <f t="shared" ref="S28:X28" si="24">ROUNDUP(S12*0.9,)</f>
        <v>#REF!</v>
      </c>
      <c r="T28" s="108" t="e">
        <f t="shared" si="24"/>
        <v>#REF!</v>
      </c>
      <c r="U28" s="108" t="e">
        <f t="shared" si="24"/>
        <v>#REF!</v>
      </c>
      <c r="V28" s="108" t="e">
        <f t="shared" si="24"/>
        <v>#REF!</v>
      </c>
      <c r="W28" s="108" t="e">
        <f t="shared" si="24"/>
        <v>#REF!</v>
      </c>
      <c r="X28" s="108" t="e">
        <f t="shared" si="24"/>
        <v>#REF!</v>
      </c>
    </row>
    <row r="29" spans="1:24" x14ac:dyDescent="0.2">
      <c r="A29" s="104" t="s">
        <v>134</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row>
    <row r="30" spans="1:24" x14ac:dyDescent="0.2">
      <c r="A30" s="104">
        <v>1</v>
      </c>
      <c r="B30" s="108" t="e">
        <f t="shared" ref="B30:D31" si="25">B14*0.87</f>
        <v>#REF!</v>
      </c>
      <c r="C30" s="108" t="e">
        <f t="shared" si="25"/>
        <v>#REF!</v>
      </c>
      <c r="D30" s="108" t="e">
        <f t="shared" si="25"/>
        <v>#REF!</v>
      </c>
      <c r="E30" s="108" t="e">
        <f t="shared" si="13"/>
        <v>#REF!</v>
      </c>
      <c r="F30" s="108" t="e">
        <f t="shared" ref="F30:J31" si="26">ROUNDUP(F14*0.9,)</f>
        <v>#REF!</v>
      </c>
      <c r="G30" s="108" t="e">
        <f t="shared" si="26"/>
        <v>#REF!</v>
      </c>
      <c r="H30" s="108" t="e">
        <f t="shared" si="26"/>
        <v>#REF!</v>
      </c>
      <c r="I30" s="108" t="e">
        <f t="shared" si="26"/>
        <v>#REF!</v>
      </c>
      <c r="J30" s="108" t="e">
        <f t="shared" si="26"/>
        <v>#REF!</v>
      </c>
      <c r="K30" s="108" t="e">
        <f t="shared" ref="K30:P30" si="27">ROUNDUP(K14*0.9,)</f>
        <v>#REF!</v>
      </c>
      <c r="L30" s="108" t="e">
        <f t="shared" si="27"/>
        <v>#REF!</v>
      </c>
      <c r="M30" s="108" t="e">
        <f t="shared" si="27"/>
        <v>#REF!</v>
      </c>
      <c r="N30" s="108" t="e">
        <f t="shared" si="27"/>
        <v>#REF!</v>
      </c>
      <c r="O30" s="108" t="e">
        <f t="shared" si="27"/>
        <v>#REF!</v>
      </c>
      <c r="P30" s="108" t="e">
        <f t="shared" si="27"/>
        <v>#REF!</v>
      </c>
      <c r="Q30" s="108" t="e">
        <f t="shared" ref="Q30:R30" si="28">ROUNDUP(Q14*0.9,)</f>
        <v>#REF!</v>
      </c>
      <c r="R30" s="108" t="e">
        <f t="shared" si="28"/>
        <v>#REF!</v>
      </c>
      <c r="S30" s="108" t="e">
        <f t="shared" ref="S30:X30" si="29">ROUNDUP(S14*0.9,)</f>
        <v>#REF!</v>
      </c>
      <c r="T30" s="108" t="e">
        <f t="shared" si="29"/>
        <v>#REF!</v>
      </c>
      <c r="U30" s="108" t="e">
        <f t="shared" si="29"/>
        <v>#REF!</v>
      </c>
      <c r="V30" s="108" t="e">
        <f t="shared" si="29"/>
        <v>#REF!</v>
      </c>
      <c r="W30" s="108" t="e">
        <f t="shared" si="29"/>
        <v>#REF!</v>
      </c>
      <c r="X30" s="108" t="e">
        <f t="shared" si="29"/>
        <v>#REF!</v>
      </c>
    </row>
    <row r="31" spans="1:24" x14ac:dyDescent="0.2">
      <c r="A31" s="104">
        <v>2</v>
      </c>
      <c r="B31" s="108" t="e">
        <f t="shared" si="25"/>
        <v>#REF!</v>
      </c>
      <c r="C31" s="108" t="e">
        <f t="shared" si="25"/>
        <v>#REF!</v>
      </c>
      <c r="D31" s="108" t="e">
        <f t="shared" si="25"/>
        <v>#REF!</v>
      </c>
      <c r="E31" s="108" t="e">
        <f t="shared" si="13"/>
        <v>#REF!</v>
      </c>
      <c r="F31" s="108" t="e">
        <f t="shared" si="26"/>
        <v>#REF!</v>
      </c>
      <c r="G31" s="108" t="e">
        <f t="shared" si="26"/>
        <v>#REF!</v>
      </c>
      <c r="H31" s="108" t="e">
        <f t="shared" si="26"/>
        <v>#REF!</v>
      </c>
      <c r="I31" s="108" t="e">
        <f t="shared" si="26"/>
        <v>#REF!</v>
      </c>
      <c r="J31" s="108" t="e">
        <f t="shared" si="26"/>
        <v>#REF!</v>
      </c>
      <c r="K31" s="108" t="e">
        <f t="shared" ref="K31:P31" si="30">ROUNDUP(K15*0.9,)</f>
        <v>#REF!</v>
      </c>
      <c r="L31" s="108" t="e">
        <f t="shared" si="30"/>
        <v>#REF!</v>
      </c>
      <c r="M31" s="108" t="e">
        <f t="shared" si="30"/>
        <v>#REF!</v>
      </c>
      <c r="N31" s="108" t="e">
        <f t="shared" si="30"/>
        <v>#REF!</v>
      </c>
      <c r="O31" s="108" t="e">
        <f t="shared" si="30"/>
        <v>#REF!</v>
      </c>
      <c r="P31" s="108" t="e">
        <f t="shared" si="30"/>
        <v>#REF!</v>
      </c>
      <c r="Q31" s="108" t="e">
        <f t="shared" ref="Q31:R31" si="31">ROUNDUP(Q15*0.9,)</f>
        <v>#REF!</v>
      </c>
      <c r="R31" s="108" t="e">
        <f t="shared" si="31"/>
        <v>#REF!</v>
      </c>
      <c r="S31" s="108" t="e">
        <f t="shared" ref="S31:X31" si="32">ROUNDUP(S15*0.9,)</f>
        <v>#REF!</v>
      </c>
      <c r="T31" s="108" t="e">
        <f t="shared" si="32"/>
        <v>#REF!</v>
      </c>
      <c r="U31" s="108" t="e">
        <f t="shared" si="32"/>
        <v>#REF!</v>
      </c>
      <c r="V31" s="108" t="e">
        <f t="shared" si="32"/>
        <v>#REF!</v>
      </c>
      <c r="W31" s="108" t="e">
        <f t="shared" si="32"/>
        <v>#REF!</v>
      </c>
      <c r="X31" s="108" t="e">
        <f t="shared" si="32"/>
        <v>#REF!</v>
      </c>
    </row>
    <row r="32" spans="1:24" x14ac:dyDescent="0.2">
      <c r="A32" s="103" t="s">
        <v>136</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row>
    <row r="33" spans="1:33" x14ac:dyDescent="0.2">
      <c r="A33" s="104">
        <v>1</v>
      </c>
      <c r="B33" s="108" t="e">
        <f t="shared" ref="B33:D34" si="33">B17*0.87</f>
        <v>#REF!</v>
      </c>
      <c r="C33" s="108" t="e">
        <f t="shared" si="33"/>
        <v>#REF!</v>
      </c>
      <c r="D33" s="108" t="e">
        <f t="shared" si="33"/>
        <v>#REF!</v>
      </c>
      <c r="E33" s="108" t="e">
        <f t="shared" si="13"/>
        <v>#REF!</v>
      </c>
      <c r="F33" s="108" t="e">
        <f t="shared" ref="F33:J34" si="34">ROUNDUP(F17*0.9,)</f>
        <v>#REF!</v>
      </c>
      <c r="G33" s="108" t="e">
        <f t="shared" si="34"/>
        <v>#REF!</v>
      </c>
      <c r="H33" s="108" t="e">
        <f t="shared" si="34"/>
        <v>#REF!</v>
      </c>
      <c r="I33" s="108" t="e">
        <f t="shared" si="34"/>
        <v>#REF!</v>
      </c>
      <c r="J33" s="108" t="e">
        <f t="shared" si="34"/>
        <v>#REF!</v>
      </c>
      <c r="K33" s="108" t="e">
        <f t="shared" ref="K33:P33" si="35">ROUNDUP(K17*0.9,)</f>
        <v>#REF!</v>
      </c>
      <c r="L33" s="108" t="e">
        <f t="shared" si="35"/>
        <v>#REF!</v>
      </c>
      <c r="M33" s="108" t="e">
        <f t="shared" si="35"/>
        <v>#REF!</v>
      </c>
      <c r="N33" s="108" t="e">
        <f t="shared" si="35"/>
        <v>#REF!</v>
      </c>
      <c r="O33" s="108" t="e">
        <f t="shared" si="35"/>
        <v>#REF!</v>
      </c>
      <c r="P33" s="108" t="e">
        <f t="shared" si="35"/>
        <v>#REF!</v>
      </c>
      <c r="Q33" s="108" t="e">
        <f t="shared" ref="Q33:R33" si="36">ROUNDUP(Q17*0.9,)</f>
        <v>#REF!</v>
      </c>
      <c r="R33" s="108" t="e">
        <f t="shared" si="36"/>
        <v>#REF!</v>
      </c>
      <c r="S33" s="108" t="e">
        <f t="shared" ref="S33:X33" si="37">ROUNDUP(S17*0.9,)</f>
        <v>#REF!</v>
      </c>
      <c r="T33" s="108" t="e">
        <f t="shared" si="37"/>
        <v>#REF!</v>
      </c>
      <c r="U33" s="108" t="e">
        <f t="shared" si="37"/>
        <v>#REF!</v>
      </c>
      <c r="V33" s="108" t="e">
        <f t="shared" si="37"/>
        <v>#REF!</v>
      </c>
      <c r="W33" s="108" t="e">
        <f t="shared" si="37"/>
        <v>#REF!</v>
      </c>
      <c r="X33" s="108" t="e">
        <f t="shared" si="37"/>
        <v>#REF!</v>
      </c>
    </row>
    <row r="34" spans="1:33" x14ac:dyDescent="0.2">
      <c r="A34" s="104">
        <v>2</v>
      </c>
      <c r="B34" s="108" t="e">
        <f t="shared" si="33"/>
        <v>#REF!</v>
      </c>
      <c r="C34" s="108" t="e">
        <f t="shared" si="33"/>
        <v>#REF!</v>
      </c>
      <c r="D34" s="108" t="e">
        <f t="shared" si="33"/>
        <v>#REF!</v>
      </c>
      <c r="E34" s="108" t="e">
        <f t="shared" si="13"/>
        <v>#REF!</v>
      </c>
      <c r="F34" s="108" t="e">
        <f t="shared" si="34"/>
        <v>#REF!</v>
      </c>
      <c r="G34" s="108" t="e">
        <f t="shared" si="34"/>
        <v>#REF!</v>
      </c>
      <c r="H34" s="108" t="e">
        <f t="shared" si="34"/>
        <v>#REF!</v>
      </c>
      <c r="I34" s="108" t="e">
        <f t="shared" si="34"/>
        <v>#REF!</v>
      </c>
      <c r="J34" s="108" t="e">
        <f t="shared" si="34"/>
        <v>#REF!</v>
      </c>
      <c r="K34" s="108" t="e">
        <f t="shared" ref="K34:P34" si="38">ROUNDUP(K18*0.9,)</f>
        <v>#REF!</v>
      </c>
      <c r="L34" s="108" t="e">
        <f t="shared" si="38"/>
        <v>#REF!</v>
      </c>
      <c r="M34" s="108" t="e">
        <f t="shared" si="38"/>
        <v>#REF!</v>
      </c>
      <c r="N34" s="108" t="e">
        <f t="shared" si="38"/>
        <v>#REF!</v>
      </c>
      <c r="O34" s="108" t="e">
        <f t="shared" si="38"/>
        <v>#REF!</v>
      </c>
      <c r="P34" s="108" t="e">
        <f t="shared" si="38"/>
        <v>#REF!</v>
      </c>
      <c r="Q34" s="108" t="e">
        <f t="shared" ref="Q34:R34" si="39">ROUNDUP(Q18*0.9,)</f>
        <v>#REF!</v>
      </c>
      <c r="R34" s="108" t="e">
        <f t="shared" si="39"/>
        <v>#REF!</v>
      </c>
      <c r="S34" s="108" t="e">
        <f t="shared" ref="S34:X34" si="40">ROUNDUP(S18*0.9,)</f>
        <v>#REF!</v>
      </c>
      <c r="T34" s="108" t="e">
        <f t="shared" si="40"/>
        <v>#REF!</v>
      </c>
      <c r="U34" s="108" t="e">
        <f t="shared" si="40"/>
        <v>#REF!</v>
      </c>
      <c r="V34" s="108" t="e">
        <f t="shared" si="40"/>
        <v>#REF!</v>
      </c>
      <c r="W34" s="108" t="e">
        <f t="shared" si="40"/>
        <v>#REF!</v>
      </c>
      <c r="X34" s="108" t="e">
        <f t="shared" si="40"/>
        <v>#REF!</v>
      </c>
    </row>
    <row r="36" spans="1:33" s="126" customFormat="1" ht="126.75" customHeight="1" x14ac:dyDescent="0.2">
      <c r="A36" s="333" t="s">
        <v>192</v>
      </c>
      <c r="B36" s="333"/>
      <c r="C36" s="333"/>
      <c r="D36" s="333"/>
      <c r="E36" s="333"/>
      <c r="F36" s="333"/>
      <c r="G36" s="333"/>
      <c r="H36" s="333"/>
    </row>
    <row r="37" spans="1:33" s="126" customFormat="1" ht="12" x14ac:dyDescent="0.2">
      <c r="A37" s="115" t="s">
        <v>157</v>
      </c>
      <c r="E37" s="139"/>
      <c r="F37" s="139"/>
      <c r="G37" s="139"/>
      <c r="H37" s="139"/>
    </row>
    <row r="38" spans="1:33" s="126" customFormat="1" ht="12" x14ac:dyDescent="0.2">
      <c r="A38" s="115" t="s">
        <v>156</v>
      </c>
      <c r="B38" s="137"/>
      <c r="C38" s="137"/>
      <c r="D38" s="137"/>
      <c r="E38" s="145"/>
      <c r="F38" s="145"/>
      <c r="G38" s="145"/>
      <c r="H38" s="145"/>
      <c r="I38" s="137"/>
      <c r="J38" s="137"/>
      <c r="K38" s="137"/>
      <c r="L38" s="137"/>
      <c r="M38" s="137"/>
      <c r="N38" s="137"/>
      <c r="O38" s="137"/>
      <c r="P38" s="137"/>
      <c r="Q38" s="138"/>
      <c r="R38" s="138"/>
      <c r="S38" s="138"/>
      <c r="T38" s="138"/>
      <c r="U38" s="138"/>
      <c r="V38" s="138"/>
      <c r="W38" s="138"/>
      <c r="X38" s="138"/>
      <c r="Y38" s="138"/>
      <c r="Z38" s="138"/>
      <c r="AA38" s="138"/>
      <c r="AB38" s="138"/>
      <c r="AC38" s="138"/>
      <c r="AD38" s="138"/>
      <c r="AE38" s="138"/>
      <c r="AF38" s="138"/>
      <c r="AG38" s="138"/>
    </row>
    <row r="39" spans="1:33" s="126" customFormat="1" ht="12" x14ac:dyDescent="0.2">
      <c r="A39" s="120" t="s">
        <v>195</v>
      </c>
      <c r="B39" s="137"/>
      <c r="C39" s="137"/>
      <c r="D39" s="137"/>
      <c r="E39" s="145"/>
      <c r="F39" s="145"/>
      <c r="G39" s="145"/>
      <c r="H39" s="145"/>
      <c r="I39" s="137"/>
      <c r="J39" s="137"/>
      <c r="K39" s="137"/>
      <c r="L39" s="137"/>
      <c r="M39" s="137"/>
      <c r="N39" s="137"/>
      <c r="O39" s="137"/>
      <c r="P39" s="137"/>
      <c r="Q39" s="138"/>
      <c r="R39" s="138"/>
      <c r="S39" s="138"/>
      <c r="T39" s="138"/>
      <c r="U39" s="138"/>
      <c r="V39" s="138"/>
      <c r="W39" s="138"/>
      <c r="X39" s="138"/>
      <c r="Y39" s="138"/>
      <c r="Z39" s="138"/>
      <c r="AA39" s="138"/>
      <c r="AB39" s="138"/>
      <c r="AC39" s="138"/>
      <c r="AD39" s="138"/>
      <c r="AE39" s="138"/>
      <c r="AF39" s="138"/>
      <c r="AG39" s="138"/>
    </row>
    <row r="40" spans="1:33" s="126" customFormat="1" ht="12" x14ac:dyDescent="0.2">
      <c r="A40" s="140"/>
      <c r="E40" s="139"/>
      <c r="F40" s="139"/>
      <c r="G40" s="139"/>
      <c r="H40" s="139"/>
    </row>
    <row r="41" spans="1:33" s="126" customFormat="1" ht="12" x14ac:dyDescent="0.2">
      <c r="A41" s="125" t="s">
        <v>127</v>
      </c>
      <c r="E41" s="139"/>
      <c r="F41" s="139"/>
      <c r="G41" s="139"/>
      <c r="H41" s="139"/>
    </row>
    <row r="42" spans="1:33" s="126" customFormat="1" ht="12" x14ac:dyDescent="0.2">
      <c r="A42" s="117" t="s">
        <v>152</v>
      </c>
      <c r="E42" s="139"/>
      <c r="F42" s="139"/>
      <c r="G42" s="139"/>
      <c r="H42" s="139"/>
    </row>
    <row r="43" spans="1:33" s="126" customFormat="1" ht="12" x14ac:dyDescent="0.2">
      <c r="A43" s="69" t="s">
        <v>128</v>
      </c>
      <c r="E43" s="139"/>
      <c r="F43" s="139"/>
      <c r="G43" s="139"/>
      <c r="H43" s="139"/>
    </row>
    <row r="44" spans="1:33" s="126" customFormat="1" ht="12" x14ac:dyDescent="0.2">
      <c r="A44" s="69" t="s">
        <v>153</v>
      </c>
      <c r="E44" s="139"/>
      <c r="F44" s="139"/>
      <c r="G44" s="139"/>
      <c r="H44" s="139"/>
    </row>
    <row r="45" spans="1:33" s="126" customFormat="1" ht="12" x14ac:dyDescent="0.2">
      <c r="A45" s="69" t="s">
        <v>129</v>
      </c>
      <c r="E45" s="139"/>
      <c r="F45" s="139"/>
      <c r="G45" s="139"/>
      <c r="H45" s="139"/>
    </row>
    <row r="46" spans="1:33" s="126" customFormat="1" ht="24" x14ac:dyDescent="0.2">
      <c r="A46" s="72" t="s">
        <v>130</v>
      </c>
      <c r="E46" s="139"/>
      <c r="F46" s="139"/>
      <c r="G46" s="139"/>
      <c r="H46" s="139"/>
    </row>
    <row r="47" spans="1:33" s="126" customFormat="1" ht="12" x14ac:dyDescent="0.2">
      <c r="A47" s="69" t="s">
        <v>154</v>
      </c>
      <c r="E47" s="139"/>
      <c r="F47" s="139"/>
      <c r="G47" s="139"/>
      <c r="H47" s="139"/>
    </row>
    <row r="48" spans="1:33" s="126" customFormat="1" ht="24" x14ac:dyDescent="0.2">
      <c r="A48" s="72" t="s">
        <v>180</v>
      </c>
      <c r="E48" s="139"/>
      <c r="F48" s="139"/>
      <c r="G48" s="139"/>
      <c r="H48" s="139"/>
    </row>
    <row r="49" spans="1:20" s="126" customFormat="1" ht="12" x14ac:dyDescent="0.2">
      <c r="A49" s="97"/>
      <c r="E49" s="139"/>
      <c r="F49" s="139"/>
      <c r="G49" s="139"/>
      <c r="H49" s="139"/>
    </row>
    <row r="50" spans="1:20" s="126" customFormat="1" ht="22.5" x14ac:dyDescent="0.2">
      <c r="A50" s="127" t="s">
        <v>194</v>
      </c>
      <c r="E50" s="135"/>
      <c r="F50" s="135"/>
      <c r="G50" s="135"/>
      <c r="H50" s="135"/>
      <c r="I50" s="135"/>
      <c r="J50" s="135"/>
      <c r="K50" s="135"/>
      <c r="L50" s="135"/>
      <c r="M50" s="135"/>
      <c r="N50" s="135"/>
      <c r="O50" s="135"/>
      <c r="P50" s="135"/>
      <c r="Q50" s="135"/>
      <c r="R50" s="135"/>
      <c r="S50" s="135"/>
    </row>
    <row r="51" spans="1:20" s="126" customFormat="1" ht="12" x14ac:dyDescent="0.2">
      <c r="A51" s="128"/>
      <c r="B51" s="129"/>
      <c r="C51" s="129"/>
      <c r="D51" s="129"/>
      <c r="E51" s="135"/>
      <c r="F51" s="135"/>
      <c r="G51" s="135"/>
      <c r="H51" s="135"/>
      <c r="I51" s="135"/>
      <c r="J51" s="135"/>
      <c r="K51" s="135"/>
      <c r="L51" s="135"/>
      <c r="M51" s="135"/>
      <c r="N51" s="135"/>
      <c r="O51" s="135"/>
      <c r="P51" s="135"/>
      <c r="Q51" s="135"/>
      <c r="R51" s="135"/>
      <c r="S51" s="135"/>
    </row>
    <row r="52" spans="1:20" s="126" customFormat="1" ht="30.75" customHeight="1" x14ac:dyDescent="0.2">
      <c r="A52" s="159" t="s">
        <v>171</v>
      </c>
      <c r="B52" s="130"/>
      <c r="C52" s="131"/>
      <c r="D52" s="134"/>
      <c r="E52" s="93"/>
      <c r="F52" s="93"/>
      <c r="G52" s="93"/>
      <c r="H52" s="93"/>
      <c r="I52" s="93"/>
      <c r="J52" s="93"/>
      <c r="K52" s="93"/>
      <c r="L52" s="93"/>
      <c r="M52" s="93"/>
      <c r="N52" s="93"/>
      <c r="O52" s="93"/>
      <c r="P52" s="93"/>
      <c r="Q52" s="135"/>
      <c r="R52" s="135"/>
      <c r="S52" s="135"/>
      <c r="T52" s="132"/>
    </row>
    <row r="53" spans="1:20" s="126" customFormat="1" ht="30.75" customHeight="1" x14ac:dyDescent="0.2">
      <c r="A53" s="159" t="s">
        <v>172</v>
      </c>
      <c r="B53" s="130"/>
      <c r="C53" s="131"/>
      <c r="D53" s="134"/>
      <c r="E53" s="93"/>
      <c r="F53" s="93"/>
      <c r="G53" s="93"/>
      <c r="H53" s="93"/>
      <c r="I53" s="93"/>
      <c r="J53" s="93"/>
      <c r="K53" s="93"/>
      <c r="L53" s="93"/>
      <c r="M53" s="93"/>
      <c r="N53" s="93"/>
      <c r="O53" s="93"/>
      <c r="P53" s="93"/>
      <c r="Q53" s="135"/>
      <c r="R53" s="135"/>
      <c r="S53" s="135"/>
      <c r="T53" s="132"/>
    </row>
    <row r="54" spans="1:20" s="126" customFormat="1" ht="30.75" customHeight="1" x14ac:dyDescent="0.2">
      <c r="A54" s="159" t="s">
        <v>199</v>
      </c>
      <c r="B54" s="133"/>
      <c r="C54" s="133"/>
      <c r="D54" s="133"/>
      <c r="E54" s="93"/>
      <c r="F54" s="93"/>
      <c r="G54" s="93"/>
      <c r="H54" s="93"/>
      <c r="I54" s="93"/>
      <c r="J54" s="93"/>
      <c r="K54" s="93"/>
      <c r="L54" s="93"/>
      <c r="M54" s="93"/>
      <c r="N54" s="93"/>
      <c r="O54" s="93"/>
      <c r="P54" s="93"/>
      <c r="Q54" s="135"/>
      <c r="R54" s="135"/>
      <c r="S54" s="135"/>
      <c r="T54" s="132"/>
    </row>
    <row r="55" spans="1:20" s="126" customFormat="1" ht="30.75" customHeight="1" x14ac:dyDescent="0.2">
      <c r="A55" s="159" t="s">
        <v>176</v>
      </c>
      <c r="E55" s="135"/>
      <c r="F55" s="135"/>
      <c r="G55" s="135"/>
      <c r="H55" s="135"/>
      <c r="I55" s="135"/>
      <c r="J55" s="135"/>
      <c r="K55" s="135"/>
      <c r="L55" s="135"/>
      <c r="M55" s="135"/>
      <c r="N55" s="135"/>
      <c r="O55" s="135"/>
      <c r="P55" s="135"/>
      <c r="Q55" s="135"/>
      <c r="R55" s="135"/>
      <c r="S55" s="135"/>
    </row>
    <row r="56" spans="1:20" s="126" customFormat="1" ht="21" x14ac:dyDescent="0.2">
      <c r="A56" s="159" t="s">
        <v>200</v>
      </c>
      <c r="E56" s="135"/>
      <c r="F56" s="135"/>
      <c r="G56" s="135"/>
      <c r="H56" s="135"/>
      <c r="I56" s="135"/>
      <c r="J56" s="135"/>
      <c r="K56" s="135"/>
      <c r="L56" s="135"/>
      <c r="M56" s="135"/>
      <c r="N56" s="135"/>
      <c r="O56" s="135"/>
      <c r="P56" s="135"/>
      <c r="Q56" s="135"/>
      <c r="R56" s="135"/>
      <c r="S56" s="135"/>
    </row>
    <row r="57" spans="1:20" s="126" customFormat="1" ht="30.75" customHeight="1" x14ac:dyDescent="0.2">
      <c r="A57" s="159" t="s">
        <v>177</v>
      </c>
      <c r="E57" s="139"/>
      <c r="F57" s="139"/>
      <c r="G57" s="139"/>
      <c r="H57" s="139"/>
    </row>
    <row r="58" spans="1:20" s="126" customFormat="1" ht="52.5" x14ac:dyDescent="0.2">
      <c r="A58" s="159" t="s">
        <v>178</v>
      </c>
      <c r="E58" s="139"/>
      <c r="F58" s="139"/>
      <c r="G58" s="139"/>
      <c r="H58" s="139"/>
    </row>
    <row r="59" spans="1:20" s="126" customFormat="1" ht="30.75" customHeight="1" x14ac:dyDescent="0.2">
      <c r="A59" s="159" t="s">
        <v>174</v>
      </c>
      <c r="E59" s="139"/>
      <c r="F59" s="139"/>
      <c r="G59" s="139"/>
      <c r="H59" s="139"/>
    </row>
    <row r="60" spans="1:20" s="126" customFormat="1" ht="52.5" x14ac:dyDescent="0.2">
      <c r="A60" s="159" t="s">
        <v>179</v>
      </c>
      <c r="E60" s="139"/>
      <c r="F60" s="139"/>
      <c r="G60" s="139"/>
      <c r="H60" s="139"/>
    </row>
    <row r="61" spans="1:20" s="126" customFormat="1" ht="30.75" customHeight="1" x14ac:dyDescent="0.2">
      <c r="A61" s="155" t="s">
        <v>166</v>
      </c>
      <c r="E61" s="139"/>
      <c r="F61" s="139"/>
      <c r="G61" s="139"/>
      <c r="H61" s="139"/>
    </row>
    <row r="62" spans="1:20" s="126" customFormat="1" ht="12" x14ac:dyDescent="0.2">
      <c r="A62" s="119"/>
      <c r="E62" s="139"/>
      <c r="F62" s="139"/>
      <c r="G62" s="139"/>
      <c r="H62" s="139"/>
    </row>
    <row r="63" spans="1:20" s="126" customFormat="1" ht="39" customHeight="1" x14ac:dyDescent="0.2">
      <c r="A63" s="120" t="s">
        <v>167</v>
      </c>
      <c r="E63" s="139"/>
      <c r="F63" s="139"/>
      <c r="G63" s="139"/>
      <c r="H63" s="139"/>
    </row>
    <row r="64" spans="1:20" s="126" customFormat="1" ht="12" x14ac:dyDescent="0.2">
      <c r="A64" s="119"/>
      <c r="E64" s="139"/>
      <c r="F64" s="139"/>
      <c r="G64" s="139"/>
      <c r="H64" s="139"/>
    </row>
    <row r="65" spans="1:8" s="126" customFormat="1" ht="21" x14ac:dyDescent="0.2">
      <c r="A65" s="141" t="s">
        <v>168</v>
      </c>
      <c r="E65" s="139"/>
      <c r="F65" s="139"/>
      <c r="G65" s="139"/>
      <c r="H65" s="139"/>
    </row>
    <row r="66" spans="1:8" s="126" customFormat="1" ht="12" x14ac:dyDescent="0.2">
      <c r="A66" s="119"/>
      <c r="E66" s="139"/>
      <c r="F66" s="139"/>
      <c r="G66" s="139"/>
      <c r="H66" s="139"/>
    </row>
    <row r="67" spans="1:8" s="126" customFormat="1" ht="32.25" x14ac:dyDescent="0.2">
      <c r="A67" s="142" t="s">
        <v>169</v>
      </c>
      <c r="E67" s="139"/>
      <c r="F67" s="139"/>
      <c r="G67" s="139"/>
      <c r="H67" s="139"/>
    </row>
    <row r="68" spans="1:8" s="126" customFormat="1" ht="12" x14ac:dyDescent="0.2">
      <c r="A68" s="142"/>
      <c r="E68" s="139"/>
      <c r="F68" s="139"/>
      <c r="G68" s="139"/>
      <c r="H68" s="139"/>
    </row>
    <row r="69" spans="1:8" s="126" customFormat="1" ht="42.75" x14ac:dyDescent="0.2">
      <c r="A69" s="142" t="s">
        <v>163</v>
      </c>
      <c r="E69" s="139"/>
      <c r="F69" s="139"/>
      <c r="G69" s="139"/>
      <c r="H69" s="139"/>
    </row>
    <row r="70" spans="1:8" s="126" customFormat="1" ht="12" x14ac:dyDescent="0.2">
      <c r="A70" s="143"/>
      <c r="E70" s="139"/>
      <c r="F70" s="139"/>
      <c r="G70" s="139"/>
      <c r="H70" s="139"/>
    </row>
    <row r="71" spans="1:8" s="126" customFormat="1" ht="12" x14ac:dyDescent="0.2">
      <c r="A71" s="123" t="s">
        <v>132</v>
      </c>
      <c r="E71" s="139"/>
      <c r="F71" s="139"/>
      <c r="G71" s="139"/>
      <c r="H71" s="139"/>
    </row>
    <row r="72" spans="1:8" s="126" customFormat="1" ht="24" x14ac:dyDescent="0.2">
      <c r="A72" s="124" t="s">
        <v>150</v>
      </c>
      <c r="E72" s="139"/>
      <c r="F72" s="139"/>
      <c r="G72" s="139"/>
      <c r="H72" s="139"/>
    </row>
    <row r="73" spans="1:8" s="126" customFormat="1" ht="24" x14ac:dyDescent="0.2">
      <c r="A73" s="124" t="s">
        <v>151</v>
      </c>
      <c r="E73" s="139"/>
      <c r="F73" s="139"/>
      <c r="G73" s="139"/>
      <c r="H73" s="139"/>
    </row>
  </sheetData>
  <mergeCells count="1">
    <mergeCell ref="A36:H3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4"/>
  <dimension ref="A1:AL72"/>
  <sheetViews>
    <sheetView zoomScale="90" zoomScaleNormal="90" workbookViewId="0">
      <pane xSplit="4" topLeftCell="E1" activePane="topRight" state="frozen"/>
      <selection pane="topRight" activeCell="U1" sqref="U1:V1048576"/>
    </sheetView>
  </sheetViews>
  <sheetFormatPr defaultColWidth="8.7109375" defaultRowHeight="12.75" x14ac:dyDescent="0.2"/>
  <cols>
    <col min="1" max="1" width="82.5703125" style="98" customWidth="1"/>
    <col min="2" max="22" width="0" style="98" hidden="1" customWidth="1"/>
    <col min="23" max="16384" width="8.7109375" style="98"/>
  </cols>
  <sheetData>
    <row r="1" spans="1:24" x14ac:dyDescent="0.2">
      <c r="A1" s="68" t="s">
        <v>133</v>
      </c>
    </row>
    <row r="3" spans="1:24" x14ac:dyDescent="0.2">
      <c r="A3" s="153" t="s">
        <v>193</v>
      </c>
    </row>
    <row r="4" spans="1:24" x14ac:dyDescent="0.2">
      <c r="A4" s="153" t="s">
        <v>125</v>
      </c>
    </row>
    <row r="5" spans="1:24" ht="42.6" customHeight="1" x14ac:dyDescent="0.2">
      <c r="A5" s="99" t="s">
        <v>124</v>
      </c>
      <c r="B5" s="106" t="e">
        <f>'C завтраками| Bed and breakfast'!#REF!</f>
        <v>#REF!</v>
      </c>
      <c r="C5" s="106" t="e">
        <f>'C завтраками| Bed and breakfast'!#REF!</f>
        <v>#REF!</v>
      </c>
      <c r="D5" s="106" t="e">
        <f>'C завтраками| Bed and breakfast'!#REF!</f>
        <v>#REF!</v>
      </c>
      <c r="E5" s="106" t="e">
        <f>'C завтраками| Bed and breakfast'!#REF!</f>
        <v>#REF!</v>
      </c>
      <c r="F5" s="106" t="e">
        <f>'C завтраками| Bed and breakfast'!#REF!</f>
        <v>#REF!</v>
      </c>
      <c r="G5" s="106" t="e">
        <f>'C завтраками| Bed and breakfast'!#REF!</f>
        <v>#REF!</v>
      </c>
      <c r="H5" s="106" t="e">
        <f>'C завтраками| Bed and breakfast'!#REF!</f>
        <v>#REF!</v>
      </c>
      <c r="I5" s="106" t="e">
        <f>'C завтраками| Bed and breakfast'!#REF!</f>
        <v>#REF!</v>
      </c>
      <c r="J5" s="106" t="e">
        <f>'C завтраками| Bed and breakfast'!#REF!</f>
        <v>#REF!</v>
      </c>
      <c r="K5" s="106" t="e">
        <f>'C завтраками| Bed and breakfast'!#REF!</f>
        <v>#REF!</v>
      </c>
      <c r="L5" s="106" t="e">
        <f>'C завтраками| Bed and breakfast'!#REF!</f>
        <v>#REF!</v>
      </c>
      <c r="M5" s="106" t="e">
        <f>'C завтраками| Bed and breakfast'!#REF!</f>
        <v>#REF!</v>
      </c>
      <c r="N5" s="106" t="e">
        <f>'C завтраками| Bed and breakfast'!#REF!</f>
        <v>#REF!</v>
      </c>
      <c r="O5" s="106" t="e">
        <f>'C завтраками| Bed and breakfast'!#REF!</f>
        <v>#REF!</v>
      </c>
      <c r="P5" s="106" t="e">
        <f>'C завтраками| Bed and breakfast'!#REF!</f>
        <v>#REF!</v>
      </c>
      <c r="Q5" s="106" t="e">
        <f>'C завтраками| Bed and breakfast'!#REF!</f>
        <v>#REF!</v>
      </c>
      <c r="R5" s="106" t="e">
        <f>'C завтраками| Bed and breakfast'!#REF!</f>
        <v>#REF!</v>
      </c>
      <c r="S5" s="106" t="e">
        <f>'C завтраками| Bed and breakfast'!#REF!</f>
        <v>#REF!</v>
      </c>
      <c r="T5" s="106" t="e">
        <f>'C завтраками| Bed and breakfast'!#REF!</f>
        <v>#REF!</v>
      </c>
      <c r="U5" s="106" t="e">
        <f>'C завтраками| Bed and breakfast'!#REF!</f>
        <v>#REF!</v>
      </c>
      <c r="V5" s="106" t="e">
        <f>'C завтраками| Bed and breakfast'!#REF!</f>
        <v>#REF!</v>
      </c>
      <c r="W5" s="106" t="e">
        <f>'C завтраками| Bed and breakfast'!#REF!</f>
        <v>#REF!</v>
      </c>
      <c r="X5" s="106" t="e">
        <f>'C завтраками| Bed and breakfast'!#REF!</f>
        <v>#REF!</v>
      </c>
    </row>
    <row r="6" spans="1:24" ht="42.6" customHeight="1" x14ac:dyDescent="0.2">
      <c r="A6" s="99"/>
      <c r="B6" s="154"/>
      <c r="C6" s="154"/>
      <c r="D6" s="154"/>
      <c r="E6" s="106" t="e">
        <f>'C завтраками| Bed and breakfast'!#REF!</f>
        <v>#REF!</v>
      </c>
      <c r="F6" s="106" t="e">
        <f>'C завтраками| Bed and breakfast'!#REF!</f>
        <v>#REF!</v>
      </c>
      <c r="G6" s="106" t="e">
        <f>'C завтраками| Bed and breakfast'!#REF!</f>
        <v>#REF!</v>
      </c>
      <c r="H6" s="106" t="e">
        <f>'C завтраками| Bed and breakfast'!#REF!</f>
        <v>#REF!</v>
      </c>
      <c r="I6" s="106" t="e">
        <f>'C завтраками| Bed and breakfast'!#REF!</f>
        <v>#REF!</v>
      </c>
      <c r="J6" s="106" t="e">
        <f>'C завтраками| Bed and breakfast'!#REF!</f>
        <v>#REF!</v>
      </c>
      <c r="K6" s="106" t="e">
        <f>'C завтраками| Bed and breakfast'!#REF!</f>
        <v>#REF!</v>
      </c>
      <c r="L6" s="106" t="e">
        <f>'C завтраками| Bed and breakfast'!#REF!</f>
        <v>#REF!</v>
      </c>
      <c r="M6" s="106" t="e">
        <f>'C завтраками| Bed and breakfast'!#REF!</f>
        <v>#REF!</v>
      </c>
      <c r="N6" s="106" t="e">
        <f>'C завтраками| Bed and breakfast'!#REF!</f>
        <v>#REF!</v>
      </c>
      <c r="O6" s="106" t="e">
        <f>'C завтраками| Bed and breakfast'!#REF!</f>
        <v>#REF!</v>
      </c>
      <c r="P6" s="106" t="e">
        <f>'C завтраками| Bed and breakfast'!#REF!</f>
        <v>#REF!</v>
      </c>
      <c r="Q6" s="106" t="e">
        <f>'C завтраками| Bed and breakfast'!#REF!</f>
        <v>#REF!</v>
      </c>
      <c r="R6" s="106" t="e">
        <f>'C завтраками| Bed and breakfast'!#REF!</f>
        <v>#REF!</v>
      </c>
      <c r="S6" s="106" t="e">
        <f>'C завтраками| Bed and breakfast'!#REF!</f>
        <v>#REF!</v>
      </c>
      <c r="T6" s="106" t="e">
        <f>'C завтраками| Bed and breakfast'!#REF!</f>
        <v>#REF!</v>
      </c>
      <c r="U6" s="106" t="e">
        <f>'C завтраками| Bed and breakfast'!#REF!</f>
        <v>#REF!</v>
      </c>
      <c r="V6" s="106" t="e">
        <f>'C завтраками| Bed and breakfast'!#REF!</f>
        <v>#REF!</v>
      </c>
      <c r="W6" s="106" t="e">
        <f>'C завтраками| Bed and breakfast'!#REF!</f>
        <v>#REF!</v>
      </c>
      <c r="X6" s="106" t="e">
        <f>'C завтраками| Bed and breakfast'!#REF!</f>
        <v>#REF!</v>
      </c>
    </row>
    <row r="7" spans="1:24" x14ac:dyDescent="0.2">
      <c r="A7" s="102" t="s">
        <v>144</v>
      </c>
    </row>
    <row r="8" spans="1:24" x14ac:dyDescent="0.2">
      <c r="A8" s="104">
        <v>1</v>
      </c>
      <c r="B8" s="66" t="e">
        <f>'C завтраками| Bed and breakfast'!#REF!*0.9</f>
        <v>#REF!</v>
      </c>
      <c r="C8" s="66" t="e">
        <f>'C завтраками| Bed and breakfast'!#REF!*0.9</f>
        <v>#REF!</v>
      </c>
      <c r="D8" s="66" t="e">
        <f>'C завтраками| Bed and breakfast'!#REF!*0.9</f>
        <v>#REF!</v>
      </c>
      <c r="E8" s="66" t="e">
        <f>'C завтраками| Bed and breakfast'!#REF!*0.9</f>
        <v>#REF!</v>
      </c>
      <c r="F8" s="66" t="e">
        <f>'C завтраками| Bed and breakfast'!#REF!*0.9</f>
        <v>#REF!</v>
      </c>
      <c r="G8" s="66" t="e">
        <f>'C завтраками| Bed and breakfast'!#REF!*0.9</f>
        <v>#REF!</v>
      </c>
      <c r="H8" s="66" t="e">
        <f>'C завтраками| Bed and breakfast'!#REF!*0.9</f>
        <v>#REF!</v>
      </c>
      <c r="I8" s="66" t="e">
        <f>'C завтраками| Bed and breakfast'!#REF!*0.9</f>
        <v>#REF!</v>
      </c>
      <c r="J8" s="66" t="e">
        <f>'C завтраками| Bed and breakfast'!#REF!*0.9</f>
        <v>#REF!</v>
      </c>
      <c r="K8" s="66" t="e">
        <f>'C завтраками| Bed and breakfast'!#REF!*0.9</f>
        <v>#REF!</v>
      </c>
      <c r="L8" s="66" t="e">
        <f>'C завтраками| Bed and breakfast'!#REF!*0.9</f>
        <v>#REF!</v>
      </c>
      <c r="M8" s="66" t="e">
        <f>'C завтраками| Bed and breakfast'!#REF!*0.9</f>
        <v>#REF!</v>
      </c>
      <c r="N8" s="66" t="e">
        <f>'C завтраками| Bed and breakfast'!#REF!*0.9</f>
        <v>#REF!</v>
      </c>
      <c r="O8" s="66" t="e">
        <f>'C завтраками| Bed and breakfast'!#REF!*0.9</f>
        <v>#REF!</v>
      </c>
      <c r="P8" s="66" t="e">
        <f>'C завтраками| Bed and breakfast'!#REF!*0.9</f>
        <v>#REF!</v>
      </c>
      <c r="Q8" s="66" t="e">
        <f>'C завтраками| Bed and breakfast'!#REF!*0.9</f>
        <v>#REF!</v>
      </c>
      <c r="R8" s="66" t="e">
        <f>'C завтраками| Bed and breakfast'!#REF!*0.9</f>
        <v>#REF!</v>
      </c>
      <c r="S8" s="66" t="e">
        <f>'C завтраками| Bed and breakfast'!#REF!*0.9</f>
        <v>#REF!</v>
      </c>
      <c r="T8" s="66" t="e">
        <f>'C завтраками| Bed and breakfast'!#REF!*0.9</f>
        <v>#REF!</v>
      </c>
      <c r="U8" s="66" t="e">
        <f>'C завтраками| Bed and breakfast'!#REF!*0.9</f>
        <v>#REF!</v>
      </c>
      <c r="V8" s="66" t="e">
        <f>'C завтраками| Bed and breakfast'!#REF!*0.9</f>
        <v>#REF!</v>
      </c>
      <c r="W8" s="66" t="e">
        <f>'C завтраками| Bed and breakfast'!#REF!*0.9</f>
        <v>#REF!</v>
      </c>
      <c r="X8" s="66" t="e">
        <f>'C завтраками| Bed and breakfast'!#REF!*0.9</f>
        <v>#REF!</v>
      </c>
    </row>
    <row r="9" spans="1:24" x14ac:dyDescent="0.2">
      <c r="A9" s="104">
        <v>2</v>
      </c>
      <c r="B9" s="66" t="e">
        <f>'C завтраками| Bed and breakfast'!#REF!*0.9</f>
        <v>#REF!</v>
      </c>
      <c r="C9" s="66" t="e">
        <f>'C завтраками| Bed and breakfast'!#REF!*0.9</f>
        <v>#REF!</v>
      </c>
      <c r="D9" s="66" t="e">
        <f>'C завтраками| Bed and breakfast'!#REF!*0.9</f>
        <v>#REF!</v>
      </c>
      <c r="E9" s="66" t="e">
        <f>'C завтраками| Bed and breakfast'!#REF!*0.9</f>
        <v>#REF!</v>
      </c>
      <c r="F9" s="66" t="e">
        <f>'C завтраками| Bed and breakfast'!#REF!*0.9</f>
        <v>#REF!</v>
      </c>
      <c r="G9" s="66" t="e">
        <f>'C завтраками| Bed and breakfast'!#REF!*0.9</f>
        <v>#REF!</v>
      </c>
      <c r="H9" s="66" t="e">
        <f>'C завтраками| Bed and breakfast'!#REF!*0.9</f>
        <v>#REF!</v>
      </c>
      <c r="I9" s="66" t="e">
        <f>'C завтраками| Bed and breakfast'!#REF!*0.9</f>
        <v>#REF!</v>
      </c>
      <c r="J9" s="66" t="e">
        <f>'C завтраками| Bed and breakfast'!#REF!*0.9</f>
        <v>#REF!</v>
      </c>
      <c r="K9" s="66" t="e">
        <f>'C завтраками| Bed and breakfast'!#REF!*0.9</f>
        <v>#REF!</v>
      </c>
      <c r="L9" s="66" t="e">
        <f>'C завтраками| Bed and breakfast'!#REF!*0.9</f>
        <v>#REF!</v>
      </c>
      <c r="M9" s="66" t="e">
        <f>'C завтраками| Bed and breakfast'!#REF!*0.9</f>
        <v>#REF!</v>
      </c>
      <c r="N9" s="66" t="e">
        <f>'C завтраками| Bed and breakfast'!#REF!*0.9</f>
        <v>#REF!</v>
      </c>
      <c r="O9" s="66" t="e">
        <f>'C завтраками| Bed and breakfast'!#REF!*0.9</f>
        <v>#REF!</v>
      </c>
      <c r="P9" s="66" t="e">
        <f>'C завтраками| Bed and breakfast'!#REF!*0.9</f>
        <v>#REF!</v>
      </c>
      <c r="Q9" s="66" t="e">
        <f>'C завтраками| Bed and breakfast'!#REF!*0.9</f>
        <v>#REF!</v>
      </c>
      <c r="R9" s="66" t="e">
        <f>'C завтраками| Bed and breakfast'!#REF!*0.9</f>
        <v>#REF!</v>
      </c>
      <c r="S9" s="66" t="e">
        <f>'C завтраками| Bed and breakfast'!#REF!*0.9</f>
        <v>#REF!</v>
      </c>
      <c r="T9" s="66" t="e">
        <f>'C завтраками| Bed and breakfast'!#REF!*0.9</f>
        <v>#REF!</v>
      </c>
      <c r="U9" s="66" t="e">
        <f>'C завтраками| Bed and breakfast'!#REF!*0.9</f>
        <v>#REF!</v>
      </c>
      <c r="V9" s="66" t="e">
        <f>'C завтраками| Bed and breakfast'!#REF!*0.9</f>
        <v>#REF!</v>
      </c>
      <c r="W9" s="66" t="e">
        <f>'C завтраками| Bed and breakfast'!#REF!*0.9</f>
        <v>#REF!</v>
      </c>
      <c r="X9" s="66" t="e">
        <f>'C завтраками| Bed and breakfast'!#REF!*0.9</f>
        <v>#REF!</v>
      </c>
    </row>
    <row r="10" spans="1:24" x14ac:dyDescent="0.2">
      <c r="A10" s="104" t="s">
        <v>145</v>
      </c>
      <c r="B10" s="66"/>
      <c r="C10" s="66"/>
      <c r="D10" s="66"/>
      <c r="E10" s="66"/>
      <c r="F10" s="66"/>
      <c r="G10" s="66"/>
      <c r="H10" s="66"/>
      <c r="I10" s="66"/>
      <c r="J10" s="66"/>
      <c r="K10" s="66"/>
      <c r="L10" s="66"/>
      <c r="M10" s="66"/>
      <c r="N10" s="66"/>
      <c r="O10" s="66"/>
      <c r="P10" s="66"/>
      <c r="Q10" s="66"/>
      <c r="R10" s="66"/>
      <c r="S10" s="66"/>
      <c r="T10" s="66"/>
      <c r="U10" s="66"/>
      <c r="V10" s="66"/>
      <c r="W10" s="66"/>
      <c r="X10" s="66"/>
    </row>
    <row r="11" spans="1:24" x14ac:dyDescent="0.2">
      <c r="A11" s="104">
        <v>1</v>
      </c>
      <c r="B11" s="66" t="e">
        <f>'C завтраками| Bed and breakfast'!#REF!*0.9</f>
        <v>#REF!</v>
      </c>
      <c r="C11" s="66" t="e">
        <f>'C завтраками| Bed and breakfast'!#REF!*0.9</f>
        <v>#REF!</v>
      </c>
      <c r="D11" s="66" t="e">
        <f>'C завтраками| Bed and breakfast'!#REF!*0.9</f>
        <v>#REF!</v>
      </c>
      <c r="E11" s="66" t="e">
        <f>'C завтраками| Bed and breakfast'!#REF!*0.9</f>
        <v>#REF!</v>
      </c>
      <c r="F11" s="66" t="e">
        <f>'C завтраками| Bed and breakfast'!#REF!*0.9</f>
        <v>#REF!</v>
      </c>
      <c r="G11" s="66" t="e">
        <f>'C завтраками| Bed and breakfast'!#REF!*0.9</f>
        <v>#REF!</v>
      </c>
      <c r="H11" s="66" t="e">
        <f>'C завтраками| Bed and breakfast'!#REF!*0.9</f>
        <v>#REF!</v>
      </c>
      <c r="I11" s="66" t="e">
        <f>'C завтраками| Bed and breakfast'!#REF!*0.9</f>
        <v>#REF!</v>
      </c>
      <c r="J11" s="66" t="e">
        <f>'C завтраками| Bed and breakfast'!#REF!*0.9</f>
        <v>#REF!</v>
      </c>
      <c r="K11" s="66" t="e">
        <f>'C завтраками| Bed and breakfast'!#REF!*0.9</f>
        <v>#REF!</v>
      </c>
      <c r="L11" s="66" t="e">
        <f>'C завтраками| Bed and breakfast'!#REF!*0.9</f>
        <v>#REF!</v>
      </c>
      <c r="M11" s="66" t="e">
        <f>'C завтраками| Bed and breakfast'!#REF!*0.9</f>
        <v>#REF!</v>
      </c>
      <c r="N11" s="66" t="e">
        <f>'C завтраками| Bed and breakfast'!#REF!*0.9</f>
        <v>#REF!</v>
      </c>
      <c r="O11" s="66" t="e">
        <f>'C завтраками| Bed and breakfast'!#REF!*0.9</f>
        <v>#REF!</v>
      </c>
      <c r="P11" s="66" t="e">
        <f>'C завтраками| Bed and breakfast'!#REF!*0.9</f>
        <v>#REF!</v>
      </c>
      <c r="Q11" s="66" t="e">
        <f>'C завтраками| Bed and breakfast'!#REF!*0.9</f>
        <v>#REF!</v>
      </c>
      <c r="R11" s="66" t="e">
        <f>'C завтраками| Bed and breakfast'!#REF!*0.9</f>
        <v>#REF!</v>
      </c>
      <c r="S11" s="66" t="e">
        <f>'C завтраками| Bed and breakfast'!#REF!*0.9</f>
        <v>#REF!</v>
      </c>
      <c r="T11" s="66" t="e">
        <f>'C завтраками| Bed and breakfast'!#REF!*0.9</f>
        <v>#REF!</v>
      </c>
      <c r="U11" s="66" t="e">
        <f>'C завтраками| Bed and breakfast'!#REF!*0.9</f>
        <v>#REF!</v>
      </c>
      <c r="V11" s="66" t="e">
        <f>'C завтраками| Bed and breakfast'!#REF!*0.9</f>
        <v>#REF!</v>
      </c>
      <c r="W11" s="66" t="e">
        <f>'C завтраками| Bed and breakfast'!#REF!*0.9</f>
        <v>#REF!</v>
      </c>
      <c r="X11" s="66" t="e">
        <f>'C завтраками| Bed and breakfast'!#REF!*0.9</f>
        <v>#REF!</v>
      </c>
    </row>
    <row r="12" spans="1:24" x14ac:dyDescent="0.2">
      <c r="A12" s="104">
        <v>2</v>
      </c>
      <c r="B12" s="66" t="e">
        <f>'C завтраками| Bed and breakfast'!#REF!*0.9</f>
        <v>#REF!</v>
      </c>
      <c r="C12" s="66" t="e">
        <f>'C завтраками| Bed and breakfast'!#REF!*0.9</f>
        <v>#REF!</v>
      </c>
      <c r="D12" s="66" t="e">
        <f>'C завтраками| Bed and breakfast'!#REF!*0.9</f>
        <v>#REF!</v>
      </c>
      <c r="E12" s="66" t="e">
        <f>'C завтраками| Bed and breakfast'!#REF!*0.9</f>
        <v>#REF!</v>
      </c>
      <c r="F12" s="66" t="e">
        <f>'C завтраками| Bed and breakfast'!#REF!*0.9</f>
        <v>#REF!</v>
      </c>
      <c r="G12" s="66" t="e">
        <f>'C завтраками| Bed and breakfast'!#REF!*0.9</f>
        <v>#REF!</v>
      </c>
      <c r="H12" s="66" t="e">
        <f>'C завтраками| Bed and breakfast'!#REF!*0.9</f>
        <v>#REF!</v>
      </c>
      <c r="I12" s="66" t="e">
        <f>'C завтраками| Bed and breakfast'!#REF!*0.9</f>
        <v>#REF!</v>
      </c>
      <c r="J12" s="66" t="e">
        <f>'C завтраками| Bed and breakfast'!#REF!*0.9</f>
        <v>#REF!</v>
      </c>
      <c r="K12" s="66" t="e">
        <f>'C завтраками| Bed and breakfast'!#REF!*0.9</f>
        <v>#REF!</v>
      </c>
      <c r="L12" s="66" t="e">
        <f>'C завтраками| Bed and breakfast'!#REF!*0.9</f>
        <v>#REF!</v>
      </c>
      <c r="M12" s="66" t="e">
        <f>'C завтраками| Bed and breakfast'!#REF!*0.9</f>
        <v>#REF!</v>
      </c>
      <c r="N12" s="66" t="e">
        <f>'C завтраками| Bed and breakfast'!#REF!*0.9</f>
        <v>#REF!</v>
      </c>
      <c r="O12" s="66" t="e">
        <f>'C завтраками| Bed and breakfast'!#REF!*0.9</f>
        <v>#REF!</v>
      </c>
      <c r="P12" s="66" t="e">
        <f>'C завтраками| Bed and breakfast'!#REF!*0.9</f>
        <v>#REF!</v>
      </c>
      <c r="Q12" s="66" t="e">
        <f>'C завтраками| Bed and breakfast'!#REF!*0.9</f>
        <v>#REF!</v>
      </c>
      <c r="R12" s="66" t="e">
        <f>'C завтраками| Bed and breakfast'!#REF!*0.9</f>
        <v>#REF!</v>
      </c>
      <c r="S12" s="66" t="e">
        <f>'C завтраками| Bed and breakfast'!#REF!*0.9</f>
        <v>#REF!</v>
      </c>
      <c r="T12" s="66" t="e">
        <f>'C завтраками| Bed and breakfast'!#REF!*0.9</f>
        <v>#REF!</v>
      </c>
      <c r="U12" s="66" t="e">
        <f>'C завтраками| Bed and breakfast'!#REF!*0.9</f>
        <v>#REF!</v>
      </c>
      <c r="V12" s="66" t="e">
        <f>'C завтраками| Bed and breakfast'!#REF!*0.9</f>
        <v>#REF!</v>
      </c>
      <c r="W12" s="66" t="e">
        <f>'C завтраками| Bed and breakfast'!#REF!*0.9</f>
        <v>#REF!</v>
      </c>
      <c r="X12" s="66" t="e">
        <f>'C завтраками| Bed and breakfast'!#REF!*0.9</f>
        <v>#REF!</v>
      </c>
    </row>
    <row r="13" spans="1:24" x14ac:dyDescent="0.2">
      <c r="A13" s="104" t="s">
        <v>134</v>
      </c>
      <c r="B13" s="66"/>
      <c r="C13" s="66"/>
      <c r="D13" s="66"/>
      <c r="E13" s="66"/>
      <c r="F13" s="66"/>
      <c r="G13" s="66"/>
      <c r="H13" s="66"/>
      <c r="I13" s="66"/>
      <c r="J13" s="66"/>
      <c r="K13" s="66"/>
      <c r="L13" s="66"/>
      <c r="M13" s="66"/>
      <c r="N13" s="66"/>
      <c r="O13" s="66"/>
      <c r="P13" s="66"/>
      <c r="Q13" s="66"/>
      <c r="R13" s="66"/>
      <c r="S13" s="66"/>
      <c r="T13" s="66"/>
      <c r="U13" s="66"/>
      <c r="V13" s="66"/>
      <c r="W13" s="66"/>
      <c r="X13" s="66"/>
    </row>
    <row r="14" spans="1:24" x14ac:dyDescent="0.2">
      <c r="A14" s="104">
        <v>1</v>
      </c>
      <c r="B14" s="66" t="e">
        <f>'C завтраками| Bed and breakfast'!#REF!*0.9</f>
        <v>#REF!</v>
      </c>
      <c r="C14" s="66" t="e">
        <f>'C завтраками| Bed and breakfast'!#REF!*0.9</f>
        <v>#REF!</v>
      </c>
      <c r="D14" s="66" t="e">
        <f>'C завтраками| Bed and breakfast'!#REF!*0.9</f>
        <v>#REF!</v>
      </c>
      <c r="E14" s="66" t="e">
        <f>'C завтраками| Bed and breakfast'!#REF!*0.9</f>
        <v>#REF!</v>
      </c>
      <c r="F14" s="66" t="e">
        <f>'C завтраками| Bed and breakfast'!#REF!*0.9</f>
        <v>#REF!</v>
      </c>
      <c r="G14" s="66" t="e">
        <f>'C завтраками| Bed and breakfast'!#REF!*0.9</f>
        <v>#REF!</v>
      </c>
      <c r="H14" s="66" t="e">
        <f>'C завтраками| Bed and breakfast'!#REF!*0.9</f>
        <v>#REF!</v>
      </c>
      <c r="I14" s="66" t="e">
        <f>'C завтраками| Bed and breakfast'!#REF!*0.9</f>
        <v>#REF!</v>
      </c>
      <c r="J14" s="66" t="e">
        <f>'C завтраками| Bed and breakfast'!#REF!*0.9</f>
        <v>#REF!</v>
      </c>
      <c r="K14" s="66" t="e">
        <f>'C завтраками| Bed and breakfast'!#REF!*0.9</f>
        <v>#REF!</v>
      </c>
      <c r="L14" s="66" t="e">
        <f>'C завтраками| Bed and breakfast'!#REF!*0.9</f>
        <v>#REF!</v>
      </c>
      <c r="M14" s="66" t="e">
        <f>'C завтраками| Bed and breakfast'!#REF!*0.9</f>
        <v>#REF!</v>
      </c>
      <c r="N14" s="66" t="e">
        <f>'C завтраками| Bed and breakfast'!#REF!*0.9</f>
        <v>#REF!</v>
      </c>
      <c r="O14" s="66" t="e">
        <f>'C завтраками| Bed and breakfast'!#REF!*0.9</f>
        <v>#REF!</v>
      </c>
      <c r="P14" s="66" t="e">
        <f>'C завтраками| Bed and breakfast'!#REF!*0.9</f>
        <v>#REF!</v>
      </c>
      <c r="Q14" s="66" t="e">
        <f>'C завтраками| Bed and breakfast'!#REF!*0.9</f>
        <v>#REF!</v>
      </c>
      <c r="R14" s="66" t="e">
        <f>'C завтраками| Bed and breakfast'!#REF!*0.9</f>
        <v>#REF!</v>
      </c>
      <c r="S14" s="66" t="e">
        <f>'C завтраками| Bed and breakfast'!#REF!*0.9</f>
        <v>#REF!</v>
      </c>
      <c r="T14" s="66" t="e">
        <f>'C завтраками| Bed and breakfast'!#REF!*0.9</f>
        <v>#REF!</v>
      </c>
      <c r="U14" s="66" t="e">
        <f>'C завтраками| Bed and breakfast'!#REF!*0.9</f>
        <v>#REF!</v>
      </c>
      <c r="V14" s="66" t="e">
        <f>'C завтраками| Bed and breakfast'!#REF!*0.9</f>
        <v>#REF!</v>
      </c>
      <c r="W14" s="66" t="e">
        <f>'C завтраками| Bed and breakfast'!#REF!*0.9</f>
        <v>#REF!</v>
      </c>
      <c r="X14" s="66" t="e">
        <f>'C завтраками| Bed and breakfast'!#REF!*0.9</f>
        <v>#REF!</v>
      </c>
    </row>
    <row r="15" spans="1:24" x14ac:dyDescent="0.2">
      <c r="A15" s="104">
        <v>2</v>
      </c>
      <c r="B15" s="66" t="e">
        <f>'C завтраками| Bed and breakfast'!#REF!*0.9</f>
        <v>#REF!</v>
      </c>
      <c r="C15" s="66" t="e">
        <f>'C завтраками| Bed and breakfast'!#REF!*0.9</f>
        <v>#REF!</v>
      </c>
      <c r="D15" s="66" t="e">
        <f>'C завтраками| Bed and breakfast'!#REF!*0.9</f>
        <v>#REF!</v>
      </c>
      <c r="E15" s="66" t="e">
        <f>'C завтраками| Bed and breakfast'!#REF!*0.9</f>
        <v>#REF!</v>
      </c>
      <c r="F15" s="66" t="e">
        <f>'C завтраками| Bed and breakfast'!#REF!*0.9</f>
        <v>#REF!</v>
      </c>
      <c r="G15" s="66" t="e">
        <f>'C завтраками| Bed and breakfast'!#REF!*0.9</f>
        <v>#REF!</v>
      </c>
      <c r="H15" s="66" t="e">
        <f>'C завтраками| Bed and breakfast'!#REF!*0.9</f>
        <v>#REF!</v>
      </c>
      <c r="I15" s="66" t="e">
        <f>'C завтраками| Bed and breakfast'!#REF!*0.9</f>
        <v>#REF!</v>
      </c>
      <c r="J15" s="66" t="e">
        <f>'C завтраками| Bed and breakfast'!#REF!*0.9</f>
        <v>#REF!</v>
      </c>
      <c r="K15" s="66" t="e">
        <f>'C завтраками| Bed and breakfast'!#REF!*0.9</f>
        <v>#REF!</v>
      </c>
      <c r="L15" s="66" t="e">
        <f>'C завтраками| Bed and breakfast'!#REF!*0.9</f>
        <v>#REF!</v>
      </c>
      <c r="M15" s="66" t="e">
        <f>'C завтраками| Bed and breakfast'!#REF!*0.9</f>
        <v>#REF!</v>
      </c>
      <c r="N15" s="66" t="e">
        <f>'C завтраками| Bed and breakfast'!#REF!*0.9</f>
        <v>#REF!</v>
      </c>
      <c r="O15" s="66" t="e">
        <f>'C завтраками| Bed and breakfast'!#REF!*0.9</f>
        <v>#REF!</v>
      </c>
      <c r="P15" s="66" t="e">
        <f>'C завтраками| Bed and breakfast'!#REF!*0.9</f>
        <v>#REF!</v>
      </c>
      <c r="Q15" s="66" t="e">
        <f>'C завтраками| Bed and breakfast'!#REF!*0.9</f>
        <v>#REF!</v>
      </c>
      <c r="R15" s="66" t="e">
        <f>'C завтраками| Bed and breakfast'!#REF!*0.9</f>
        <v>#REF!</v>
      </c>
      <c r="S15" s="66" t="e">
        <f>'C завтраками| Bed and breakfast'!#REF!*0.9</f>
        <v>#REF!</v>
      </c>
      <c r="T15" s="66" t="e">
        <f>'C завтраками| Bed and breakfast'!#REF!*0.9</f>
        <v>#REF!</v>
      </c>
      <c r="U15" s="66" t="e">
        <f>'C завтраками| Bed and breakfast'!#REF!*0.9</f>
        <v>#REF!</v>
      </c>
      <c r="V15" s="66" t="e">
        <f>'C завтраками| Bed and breakfast'!#REF!*0.9</f>
        <v>#REF!</v>
      </c>
      <c r="W15" s="66" t="e">
        <f>'C завтраками| Bed and breakfast'!#REF!*0.9</f>
        <v>#REF!</v>
      </c>
      <c r="X15" s="66" t="e">
        <f>'C завтраками| Bed and breakfast'!#REF!*0.9</f>
        <v>#REF!</v>
      </c>
    </row>
    <row r="16" spans="1:24" x14ac:dyDescent="0.2">
      <c r="A16" s="103" t="s">
        <v>136</v>
      </c>
      <c r="B16" s="66"/>
      <c r="C16" s="66"/>
      <c r="D16" s="66"/>
      <c r="E16" s="66"/>
      <c r="F16" s="66"/>
      <c r="G16" s="66"/>
      <c r="H16" s="66"/>
      <c r="I16" s="66"/>
      <c r="J16" s="66"/>
      <c r="K16" s="66"/>
      <c r="L16" s="66"/>
      <c r="M16" s="66"/>
      <c r="N16" s="66"/>
      <c r="O16" s="66"/>
      <c r="P16" s="66"/>
      <c r="Q16" s="66"/>
      <c r="R16" s="66"/>
      <c r="S16" s="66"/>
      <c r="T16" s="66"/>
      <c r="U16" s="66"/>
      <c r="V16" s="66"/>
      <c r="W16" s="66"/>
      <c r="X16" s="66"/>
    </row>
    <row r="17" spans="1:24" x14ac:dyDescent="0.2">
      <c r="A17" s="104">
        <v>1</v>
      </c>
      <c r="B17" s="66" t="e">
        <f>'C завтраками| Bed and breakfast'!#REF!*0.9</f>
        <v>#REF!</v>
      </c>
      <c r="C17" s="66" t="e">
        <f>'C завтраками| Bed and breakfast'!#REF!*0.9</f>
        <v>#REF!</v>
      </c>
      <c r="D17" s="66" t="e">
        <f>'C завтраками| Bed and breakfast'!#REF!*0.9</f>
        <v>#REF!</v>
      </c>
      <c r="E17" s="66" t="e">
        <f>'C завтраками| Bed and breakfast'!#REF!*0.9</f>
        <v>#REF!</v>
      </c>
      <c r="F17" s="66" t="e">
        <f>'C завтраками| Bed and breakfast'!#REF!*0.9</f>
        <v>#REF!</v>
      </c>
      <c r="G17" s="66" t="e">
        <f>'C завтраками| Bed and breakfast'!#REF!*0.9</f>
        <v>#REF!</v>
      </c>
      <c r="H17" s="66" t="e">
        <f>'C завтраками| Bed and breakfast'!#REF!*0.9</f>
        <v>#REF!</v>
      </c>
      <c r="I17" s="66" t="e">
        <f>'C завтраками| Bed and breakfast'!#REF!*0.9</f>
        <v>#REF!</v>
      </c>
      <c r="J17" s="66" t="e">
        <f>'C завтраками| Bed and breakfast'!#REF!*0.9</f>
        <v>#REF!</v>
      </c>
      <c r="K17" s="66" t="e">
        <f>'C завтраками| Bed and breakfast'!#REF!*0.9</f>
        <v>#REF!</v>
      </c>
      <c r="L17" s="66" t="e">
        <f>'C завтраками| Bed and breakfast'!#REF!*0.9</f>
        <v>#REF!</v>
      </c>
      <c r="M17" s="66" t="e">
        <f>'C завтраками| Bed and breakfast'!#REF!*0.9</f>
        <v>#REF!</v>
      </c>
      <c r="N17" s="66" t="e">
        <f>'C завтраками| Bed and breakfast'!#REF!*0.9</f>
        <v>#REF!</v>
      </c>
      <c r="O17" s="66" t="e">
        <f>'C завтраками| Bed and breakfast'!#REF!*0.9</f>
        <v>#REF!</v>
      </c>
      <c r="P17" s="66" t="e">
        <f>'C завтраками| Bed and breakfast'!#REF!*0.9</f>
        <v>#REF!</v>
      </c>
      <c r="Q17" s="66" t="e">
        <f>'C завтраками| Bed and breakfast'!#REF!*0.9</f>
        <v>#REF!</v>
      </c>
      <c r="R17" s="66" t="e">
        <f>'C завтраками| Bed and breakfast'!#REF!*0.9</f>
        <v>#REF!</v>
      </c>
      <c r="S17" s="66" t="e">
        <f>'C завтраками| Bed and breakfast'!#REF!*0.9</f>
        <v>#REF!</v>
      </c>
      <c r="T17" s="66" t="e">
        <f>'C завтраками| Bed and breakfast'!#REF!*0.9</f>
        <v>#REF!</v>
      </c>
      <c r="U17" s="66" t="e">
        <f>'C завтраками| Bed and breakfast'!#REF!*0.9</f>
        <v>#REF!</v>
      </c>
      <c r="V17" s="66" t="e">
        <f>'C завтраками| Bed and breakfast'!#REF!*0.9</f>
        <v>#REF!</v>
      </c>
      <c r="W17" s="66" t="e">
        <f>'C завтраками| Bed and breakfast'!#REF!*0.9</f>
        <v>#REF!</v>
      </c>
      <c r="X17" s="66" t="e">
        <f>'C завтраками| Bed and breakfast'!#REF!*0.9</f>
        <v>#REF!</v>
      </c>
    </row>
    <row r="18" spans="1:24" x14ac:dyDescent="0.2">
      <c r="A18" s="104">
        <v>2</v>
      </c>
      <c r="B18" s="66" t="e">
        <f>'C завтраками| Bed and breakfast'!#REF!*0.9</f>
        <v>#REF!</v>
      </c>
      <c r="C18" s="66" t="e">
        <f>'C завтраками| Bed and breakfast'!#REF!*0.9</f>
        <v>#REF!</v>
      </c>
      <c r="D18" s="66" t="e">
        <f>'C завтраками| Bed and breakfast'!#REF!*0.9</f>
        <v>#REF!</v>
      </c>
      <c r="E18" s="66" t="e">
        <f>'C завтраками| Bed and breakfast'!#REF!*0.9</f>
        <v>#REF!</v>
      </c>
      <c r="F18" s="66" t="e">
        <f>'C завтраками| Bed and breakfast'!#REF!*0.9</f>
        <v>#REF!</v>
      </c>
      <c r="G18" s="66" t="e">
        <f>'C завтраками| Bed and breakfast'!#REF!*0.9</f>
        <v>#REF!</v>
      </c>
      <c r="H18" s="66" t="e">
        <f>'C завтраками| Bed and breakfast'!#REF!*0.9</f>
        <v>#REF!</v>
      </c>
      <c r="I18" s="66" t="e">
        <f>'C завтраками| Bed and breakfast'!#REF!*0.9</f>
        <v>#REF!</v>
      </c>
      <c r="J18" s="66" t="e">
        <f>'C завтраками| Bed and breakfast'!#REF!*0.9</f>
        <v>#REF!</v>
      </c>
      <c r="K18" s="66" t="e">
        <f>'C завтраками| Bed and breakfast'!#REF!*0.9</f>
        <v>#REF!</v>
      </c>
      <c r="L18" s="66" t="e">
        <f>'C завтраками| Bed and breakfast'!#REF!*0.9</f>
        <v>#REF!</v>
      </c>
      <c r="M18" s="66" t="e">
        <f>'C завтраками| Bed and breakfast'!#REF!*0.9</f>
        <v>#REF!</v>
      </c>
      <c r="N18" s="66" t="e">
        <f>'C завтраками| Bed and breakfast'!#REF!*0.9</f>
        <v>#REF!</v>
      </c>
      <c r="O18" s="66" t="e">
        <f>'C завтраками| Bed and breakfast'!#REF!*0.9</f>
        <v>#REF!</v>
      </c>
      <c r="P18" s="66" t="e">
        <f>'C завтраками| Bed and breakfast'!#REF!*0.9</f>
        <v>#REF!</v>
      </c>
      <c r="Q18" s="66" t="e">
        <f>'C завтраками| Bed and breakfast'!#REF!*0.9</f>
        <v>#REF!</v>
      </c>
      <c r="R18" s="66" t="e">
        <f>'C завтраками| Bed and breakfast'!#REF!*0.9</f>
        <v>#REF!</v>
      </c>
      <c r="S18" s="66" t="e">
        <f>'C завтраками| Bed and breakfast'!#REF!*0.9</f>
        <v>#REF!</v>
      </c>
      <c r="T18" s="66" t="e">
        <f>'C завтраками| Bed and breakfast'!#REF!*0.9</f>
        <v>#REF!</v>
      </c>
      <c r="U18" s="66" t="e">
        <f>'C завтраками| Bed and breakfast'!#REF!*0.9</f>
        <v>#REF!</v>
      </c>
      <c r="V18" s="66" t="e">
        <f>'C завтраками| Bed and breakfast'!#REF!*0.9</f>
        <v>#REF!</v>
      </c>
      <c r="W18" s="66" t="e">
        <f>'C завтраками| Bed and breakfast'!#REF!*0.9</f>
        <v>#REF!</v>
      </c>
      <c r="X18" s="66" t="e">
        <f>'C завтраками| Bed and breakfast'!#REF!*0.9</f>
        <v>#REF!</v>
      </c>
    </row>
    <row r="19" spans="1:24" x14ac:dyDescent="0.2">
      <c r="A19" s="78"/>
    </row>
    <row r="20" spans="1:24" ht="21.75" customHeight="1" x14ac:dyDescent="0.2">
      <c r="A20" s="153" t="s">
        <v>159</v>
      </c>
    </row>
    <row r="21" spans="1:24" ht="33.75" customHeight="1" x14ac:dyDescent="0.2">
      <c r="A21" s="78"/>
      <c r="B21" s="106" t="e">
        <f t="shared" ref="B21:E22" si="0">B5</f>
        <v>#REF!</v>
      </c>
      <c r="C21" s="106" t="e">
        <f t="shared" si="0"/>
        <v>#REF!</v>
      </c>
      <c r="D21" s="106" t="e">
        <f t="shared" si="0"/>
        <v>#REF!</v>
      </c>
      <c r="E21" s="106" t="e">
        <f t="shared" si="0"/>
        <v>#REF!</v>
      </c>
      <c r="F21" s="106" t="e">
        <f t="shared" ref="F21:J22" si="1">F5</f>
        <v>#REF!</v>
      </c>
      <c r="G21" s="106" t="e">
        <f t="shared" si="1"/>
        <v>#REF!</v>
      </c>
      <c r="H21" s="112" t="e">
        <f t="shared" si="1"/>
        <v>#REF!</v>
      </c>
      <c r="I21" s="112" t="e">
        <f t="shared" si="1"/>
        <v>#REF!</v>
      </c>
      <c r="J21" s="112" t="e">
        <f t="shared" si="1"/>
        <v>#REF!</v>
      </c>
      <c r="K21" s="112" t="e">
        <f t="shared" ref="K21:P21" si="2">K5</f>
        <v>#REF!</v>
      </c>
      <c r="L21" s="112" t="e">
        <f t="shared" si="2"/>
        <v>#REF!</v>
      </c>
      <c r="M21" s="112" t="e">
        <f t="shared" si="2"/>
        <v>#REF!</v>
      </c>
      <c r="N21" s="112" t="e">
        <f t="shared" si="2"/>
        <v>#REF!</v>
      </c>
      <c r="O21" s="112" t="e">
        <f t="shared" si="2"/>
        <v>#REF!</v>
      </c>
      <c r="P21" s="112" t="e">
        <f t="shared" si="2"/>
        <v>#REF!</v>
      </c>
      <c r="Q21" s="112" t="e">
        <f t="shared" ref="Q21:R21" si="3">Q5</f>
        <v>#REF!</v>
      </c>
      <c r="R21" s="79" t="e">
        <f t="shared" si="3"/>
        <v>#REF!</v>
      </c>
      <c r="S21" s="79" t="e">
        <f t="shared" ref="S21:X21" si="4">S5</f>
        <v>#REF!</v>
      </c>
      <c r="T21" s="79" t="e">
        <f t="shared" si="4"/>
        <v>#REF!</v>
      </c>
      <c r="U21" s="112" t="e">
        <f t="shared" si="4"/>
        <v>#REF!</v>
      </c>
      <c r="V21" s="112" t="e">
        <f t="shared" si="4"/>
        <v>#REF!</v>
      </c>
      <c r="W21" s="112" t="e">
        <f t="shared" si="4"/>
        <v>#REF!</v>
      </c>
      <c r="X21" s="112" t="e">
        <f t="shared" si="4"/>
        <v>#REF!</v>
      </c>
    </row>
    <row r="22" spans="1:24" x14ac:dyDescent="0.2">
      <c r="A22" s="101" t="s">
        <v>124</v>
      </c>
      <c r="B22" s="107"/>
      <c r="C22" s="107"/>
      <c r="D22" s="107"/>
      <c r="E22" s="106" t="e">
        <f t="shared" si="0"/>
        <v>#REF!</v>
      </c>
      <c r="F22" s="106" t="e">
        <f t="shared" si="1"/>
        <v>#REF!</v>
      </c>
      <c r="G22" s="106" t="e">
        <f t="shared" si="1"/>
        <v>#REF!</v>
      </c>
      <c r="H22" s="112" t="e">
        <f t="shared" si="1"/>
        <v>#REF!</v>
      </c>
      <c r="I22" s="112" t="e">
        <f t="shared" si="1"/>
        <v>#REF!</v>
      </c>
      <c r="J22" s="112" t="e">
        <f t="shared" si="1"/>
        <v>#REF!</v>
      </c>
      <c r="K22" s="112" t="e">
        <f t="shared" ref="K22:P22" si="5">K6</f>
        <v>#REF!</v>
      </c>
      <c r="L22" s="112" t="e">
        <f t="shared" si="5"/>
        <v>#REF!</v>
      </c>
      <c r="M22" s="112" t="e">
        <f t="shared" si="5"/>
        <v>#REF!</v>
      </c>
      <c r="N22" s="112" t="e">
        <f t="shared" si="5"/>
        <v>#REF!</v>
      </c>
      <c r="O22" s="112" t="e">
        <f t="shared" si="5"/>
        <v>#REF!</v>
      </c>
      <c r="P22" s="112" t="e">
        <f t="shared" si="5"/>
        <v>#REF!</v>
      </c>
      <c r="Q22" s="112" t="e">
        <f t="shared" ref="Q22:R22" si="6">Q6</f>
        <v>#REF!</v>
      </c>
      <c r="R22" s="79" t="e">
        <f t="shared" si="6"/>
        <v>#REF!</v>
      </c>
      <c r="S22" s="79" t="e">
        <f t="shared" ref="S22:X22" si="7">S6</f>
        <v>#REF!</v>
      </c>
      <c r="T22" s="79" t="e">
        <f t="shared" si="7"/>
        <v>#REF!</v>
      </c>
      <c r="U22" s="112" t="e">
        <f t="shared" si="7"/>
        <v>#REF!</v>
      </c>
      <c r="V22" s="112" t="e">
        <f t="shared" si="7"/>
        <v>#REF!</v>
      </c>
      <c r="W22" s="112" t="e">
        <f t="shared" si="7"/>
        <v>#REF!</v>
      </c>
      <c r="X22" s="112" t="e">
        <f t="shared" si="7"/>
        <v>#REF!</v>
      </c>
    </row>
    <row r="23" spans="1:24" x14ac:dyDescent="0.2">
      <c r="A23" s="102" t="s">
        <v>144</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row>
    <row r="24" spans="1:24" x14ac:dyDescent="0.2">
      <c r="A24" s="104">
        <v>1</v>
      </c>
      <c r="B24" s="108" t="e">
        <f t="shared" ref="B24:D25" si="8">B8*0.87</f>
        <v>#REF!</v>
      </c>
      <c r="C24" s="108" t="e">
        <f t="shared" si="8"/>
        <v>#REF!</v>
      </c>
      <c r="D24" s="108" t="e">
        <f t="shared" si="8"/>
        <v>#REF!</v>
      </c>
      <c r="E24" s="108" t="e">
        <f t="shared" ref="E24:J24" si="9">ROUNDUP(E8*0.87,)</f>
        <v>#REF!</v>
      </c>
      <c r="F24" s="108" t="e">
        <f t="shared" si="9"/>
        <v>#REF!</v>
      </c>
      <c r="G24" s="108" t="e">
        <f t="shared" si="9"/>
        <v>#REF!</v>
      </c>
      <c r="H24" s="108" t="e">
        <f t="shared" si="9"/>
        <v>#REF!</v>
      </c>
      <c r="I24" s="108" t="e">
        <f t="shared" si="9"/>
        <v>#REF!</v>
      </c>
      <c r="J24" s="108" t="e">
        <f t="shared" si="9"/>
        <v>#REF!</v>
      </c>
      <c r="K24" s="108" t="e">
        <f t="shared" ref="K24:P24" si="10">ROUNDUP(K8*0.87,)</f>
        <v>#REF!</v>
      </c>
      <c r="L24" s="108" t="e">
        <f t="shared" si="10"/>
        <v>#REF!</v>
      </c>
      <c r="M24" s="108" t="e">
        <f t="shared" si="10"/>
        <v>#REF!</v>
      </c>
      <c r="N24" s="108" t="e">
        <f t="shared" si="10"/>
        <v>#REF!</v>
      </c>
      <c r="O24" s="108" t="e">
        <f t="shared" si="10"/>
        <v>#REF!</v>
      </c>
      <c r="P24" s="108" t="e">
        <f t="shared" si="10"/>
        <v>#REF!</v>
      </c>
      <c r="Q24" s="108" t="e">
        <f t="shared" ref="Q24:R24" si="11">ROUNDUP(Q8*0.87,)</f>
        <v>#REF!</v>
      </c>
      <c r="R24" s="108" t="e">
        <f t="shared" si="11"/>
        <v>#REF!</v>
      </c>
      <c r="S24" s="108" t="e">
        <f t="shared" ref="S24:X24" si="12">ROUNDUP(S8*0.87,)</f>
        <v>#REF!</v>
      </c>
      <c r="T24" s="108" t="e">
        <f t="shared" si="12"/>
        <v>#REF!</v>
      </c>
      <c r="U24" s="108" t="e">
        <f t="shared" si="12"/>
        <v>#REF!</v>
      </c>
      <c r="V24" s="108" t="e">
        <f t="shared" si="12"/>
        <v>#REF!</v>
      </c>
      <c r="W24" s="108" t="e">
        <f t="shared" si="12"/>
        <v>#REF!</v>
      </c>
      <c r="X24" s="108" t="e">
        <f t="shared" si="12"/>
        <v>#REF!</v>
      </c>
    </row>
    <row r="25" spans="1:24" x14ac:dyDescent="0.2">
      <c r="A25" s="104">
        <v>2</v>
      </c>
      <c r="B25" s="108" t="e">
        <f t="shared" si="8"/>
        <v>#REF!</v>
      </c>
      <c r="C25" s="108" t="e">
        <f t="shared" si="8"/>
        <v>#REF!</v>
      </c>
      <c r="D25" s="108" t="e">
        <f t="shared" si="8"/>
        <v>#REF!</v>
      </c>
      <c r="E25" s="108" t="e">
        <f t="shared" ref="E25:E34" si="13">ROUNDUP(E9*0.87,)</f>
        <v>#REF!</v>
      </c>
      <c r="F25" s="108" t="e">
        <f>ROUNDUP(F9*0.87,)</f>
        <v>#REF!</v>
      </c>
      <c r="G25" s="108" t="e">
        <f>ROUNDUP(G9*0.87,)</f>
        <v>#REF!</v>
      </c>
      <c r="H25" s="108" t="e">
        <f>ROUNDUP(H9*0.87,)</f>
        <v>#REF!</v>
      </c>
      <c r="I25" s="108" t="e">
        <f>ROUNDUP(I9*0.87,)</f>
        <v>#REF!</v>
      </c>
      <c r="J25" s="108" t="e">
        <f>ROUNDUP(J9*0.87,)</f>
        <v>#REF!</v>
      </c>
      <c r="K25" s="108" t="e">
        <f t="shared" ref="K25:P25" si="14">ROUNDUP(K9*0.87,)</f>
        <v>#REF!</v>
      </c>
      <c r="L25" s="108" t="e">
        <f t="shared" si="14"/>
        <v>#REF!</v>
      </c>
      <c r="M25" s="108" t="e">
        <f t="shared" si="14"/>
        <v>#REF!</v>
      </c>
      <c r="N25" s="108" t="e">
        <f t="shared" si="14"/>
        <v>#REF!</v>
      </c>
      <c r="O25" s="108" t="e">
        <f t="shared" si="14"/>
        <v>#REF!</v>
      </c>
      <c r="P25" s="108" t="e">
        <f t="shared" si="14"/>
        <v>#REF!</v>
      </c>
      <c r="Q25" s="108" t="e">
        <f t="shared" ref="Q25:R25" si="15">ROUNDUP(Q9*0.87,)</f>
        <v>#REF!</v>
      </c>
      <c r="R25" s="108" t="e">
        <f t="shared" si="15"/>
        <v>#REF!</v>
      </c>
      <c r="S25" s="108" t="e">
        <f t="shared" ref="S25:X25" si="16">ROUNDUP(S9*0.87,)</f>
        <v>#REF!</v>
      </c>
      <c r="T25" s="108" t="e">
        <f t="shared" si="16"/>
        <v>#REF!</v>
      </c>
      <c r="U25" s="108" t="e">
        <f t="shared" si="16"/>
        <v>#REF!</v>
      </c>
      <c r="V25" s="108" t="e">
        <f t="shared" si="16"/>
        <v>#REF!</v>
      </c>
      <c r="W25" s="108" t="e">
        <f t="shared" si="16"/>
        <v>#REF!</v>
      </c>
      <c r="X25" s="108" t="e">
        <f t="shared" si="16"/>
        <v>#REF!</v>
      </c>
    </row>
    <row r="26" spans="1:24" x14ac:dyDescent="0.2">
      <c r="A26" s="104" t="s">
        <v>145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row>
    <row r="27" spans="1:24" x14ac:dyDescent="0.2">
      <c r="A27" s="104">
        <v>1</v>
      </c>
      <c r="B27" s="108" t="e">
        <f t="shared" ref="B27:D28" si="17">B11*0.87</f>
        <v>#REF!</v>
      </c>
      <c r="C27" s="108" t="e">
        <f t="shared" si="17"/>
        <v>#REF!</v>
      </c>
      <c r="D27" s="108" t="e">
        <f t="shared" si="17"/>
        <v>#REF!</v>
      </c>
      <c r="E27" s="108" t="e">
        <f t="shared" si="13"/>
        <v>#REF!</v>
      </c>
      <c r="F27" s="108" t="e">
        <f t="shared" ref="F27:J28" si="18">ROUNDUP(F11*0.87,)</f>
        <v>#REF!</v>
      </c>
      <c r="G27" s="108" t="e">
        <f t="shared" si="18"/>
        <v>#REF!</v>
      </c>
      <c r="H27" s="108" t="e">
        <f t="shared" si="18"/>
        <v>#REF!</v>
      </c>
      <c r="I27" s="108" t="e">
        <f t="shared" si="18"/>
        <v>#REF!</v>
      </c>
      <c r="J27" s="108" t="e">
        <f t="shared" si="18"/>
        <v>#REF!</v>
      </c>
      <c r="K27" s="108" t="e">
        <f t="shared" ref="K27:P27" si="19">ROUNDUP(K11*0.87,)</f>
        <v>#REF!</v>
      </c>
      <c r="L27" s="108" t="e">
        <f t="shared" si="19"/>
        <v>#REF!</v>
      </c>
      <c r="M27" s="108" t="e">
        <f t="shared" si="19"/>
        <v>#REF!</v>
      </c>
      <c r="N27" s="108" t="e">
        <f t="shared" si="19"/>
        <v>#REF!</v>
      </c>
      <c r="O27" s="108" t="e">
        <f t="shared" si="19"/>
        <v>#REF!</v>
      </c>
      <c r="P27" s="108" t="e">
        <f t="shared" si="19"/>
        <v>#REF!</v>
      </c>
      <c r="Q27" s="108" t="e">
        <f t="shared" ref="Q27:R27" si="20">ROUNDUP(Q11*0.87,)</f>
        <v>#REF!</v>
      </c>
      <c r="R27" s="108" t="e">
        <f t="shared" si="20"/>
        <v>#REF!</v>
      </c>
      <c r="S27" s="108" t="e">
        <f t="shared" ref="S27:X27" si="21">ROUNDUP(S11*0.87,)</f>
        <v>#REF!</v>
      </c>
      <c r="T27" s="108" t="e">
        <f t="shared" si="21"/>
        <v>#REF!</v>
      </c>
      <c r="U27" s="108" t="e">
        <f t="shared" si="21"/>
        <v>#REF!</v>
      </c>
      <c r="V27" s="108" t="e">
        <f t="shared" si="21"/>
        <v>#REF!</v>
      </c>
      <c r="W27" s="108" t="e">
        <f t="shared" si="21"/>
        <v>#REF!</v>
      </c>
      <c r="X27" s="108" t="e">
        <f t="shared" si="21"/>
        <v>#REF!</v>
      </c>
    </row>
    <row r="28" spans="1:24" ht="11.45" customHeight="1" x14ac:dyDescent="0.2">
      <c r="A28" s="104">
        <v>2</v>
      </c>
      <c r="B28" s="108" t="e">
        <f t="shared" si="17"/>
        <v>#REF!</v>
      </c>
      <c r="C28" s="108" t="e">
        <f t="shared" si="17"/>
        <v>#REF!</v>
      </c>
      <c r="D28" s="108" t="e">
        <f t="shared" si="17"/>
        <v>#REF!</v>
      </c>
      <c r="E28" s="108" t="e">
        <f t="shared" si="13"/>
        <v>#REF!</v>
      </c>
      <c r="F28" s="108" t="e">
        <f t="shared" si="18"/>
        <v>#REF!</v>
      </c>
      <c r="G28" s="108" t="e">
        <f t="shared" si="18"/>
        <v>#REF!</v>
      </c>
      <c r="H28" s="108" t="e">
        <f t="shared" si="18"/>
        <v>#REF!</v>
      </c>
      <c r="I28" s="108" t="e">
        <f t="shared" si="18"/>
        <v>#REF!</v>
      </c>
      <c r="J28" s="108" t="e">
        <f t="shared" si="18"/>
        <v>#REF!</v>
      </c>
      <c r="K28" s="108" t="e">
        <f t="shared" ref="K28:P28" si="22">ROUNDUP(K12*0.87,)</f>
        <v>#REF!</v>
      </c>
      <c r="L28" s="108" t="e">
        <f t="shared" si="22"/>
        <v>#REF!</v>
      </c>
      <c r="M28" s="108" t="e">
        <f t="shared" si="22"/>
        <v>#REF!</v>
      </c>
      <c r="N28" s="108" t="e">
        <f t="shared" si="22"/>
        <v>#REF!</v>
      </c>
      <c r="O28" s="108" t="e">
        <f t="shared" si="22"/>
        <v>#REF!</v>
      </c>
      <c r="P28" s="108" t="e">
        <f t="shared" si="22"/>
        <v>#REF!</v>
      </c>
      <c r="Q28" s="108" t="e">
        <f t="shared" ref="Q28:R28" si="23">ROUNDUP(Q12*0.87,)</f>
        <v>#REF!</v>
      </c>
      <c r="R28" s="108" t="e">
        <f t="shared" si="23"/>
        <v>#REF!</v>
      </c>
      <c r="S28" s="108" t="e">
        <f t="shared" ref="S28:X28" si="24">ROUNDUP(S12*0.87,)</f>
        <v>#REF!</v>
      </c>
      <c r="T28" s="108" t="e">
        <f t="shared" si="24"/>
        <v>#REF!</v>
      </c>
      <c r="U28" s="108" t="e">
        <f t="shared" si="24"/>
        <v>#REF!</v>
      </c>
      <c r="V28" s="108" t="e">
        <f t="shared" si="24"/>
        <v>#REF!</v>
      </c>
      <c r="W28" s="108" t="e">
        <f t="shared" si="24"/>
        <v>#REF!</v>
      </c>
      <c r="X28" s="108" t="e">
        <f t="shared" si="24"/>
        <v>#REF!</v>
      </c>
    </row>
    <row r="29" spans="1:24" x14ac:dyDescent="0.2">
      <c r="A29" s="104" t="s">
        <v>134</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row>
    <row r="30" spans="1:24" x14ac:dyDescent="0.2">
      <c r="A30" s="104">
        <v>1</v>
      </c>
      <c r="B30" s="108" t="e">
        <f t="shared" ref="B30:D31" si="25">B14*0.87</f>
        <v>#REF!</v>
      </c>
      <c r="C30" s="108" t="e">
        <f t="shared" si="25"/>
        <v>#REF!</v>
      </c>
      <c r="D30" s="108" t="e">
        <f t="shared" si="25"/>
        <v>#REF!</v>
      </c>
      <c r="E30" s="108" t="e">
        <f t="shared" si="13"/>
        <v>#REF!</v>
      </c>
      <c r="F30" s="108" t="e">
        <f t="shared" ref="F30:J31" si="26">ROUNDUP(F14*0.87,)</f>
        <v>#REF!</v>
      </c>
      <c r="G30" s="108" t="e">
        <f t="shared" si="26"/>
        <v>#REF!</v>
      </c>
      <c r="H30" s="108" t="e">
        <f t="shared" si="26"/>
        <v>#REF!</v>
      </c>
      <c r="I30" s="108" t="e">
        <f t="shared" si="26"/>
        <v>#REF!</v>
      </c>
      <c r="J30" s="108" t="e">
        <f t="shared" si="26"/>
        <v>#REF!</v>
      </c>
      <c r="K30" s="108" t="e">
        <f t="shared" ref="K30:P30" si="27">ROUNDUP(K14*0.87,)</f>
        <v>#REF!</v>
      </c>
      <c r="L30" s="108" t="e">
        <f t="shared" si="27"/>
        <v>#REF!</v>
      </c>
      <c r="M30" s="108" t="e">
        <f t="shared" si="27"/>
        <v>#REF!</v>
      </c>
      <c r="N30" s="108" t="e">
        <f t="shared" si="27"/>
        <v>#REF!</v>
      </c>
      <c r="O30" s="108" t="e">
        <f t="shared" si="27"/>
        <v>#REF!</v>
      </c>
      <c r="P30" s="108" t="e">
        <f t="shared" si="27"/>
        <v>#REF!</v>
      </c>
      <c r="Q30" s="108" t="e">
        <f t="shared" ref="Q30:R30" si="28">ROUNDUP(Q14*0.87,)</f>
        <v>#REF!</v>
      </c>
      <c r="R30" s="108" t="e">
        <f t="shared" si="28"/>
        <v>#REF!</v>
      </c>
      <c r="S30" s="108" t="e">
        <f t="shared" ref="S30:X30" si="29">ROUNDUP(S14*0.87,)</f>
        <v>#REF!</v>
      </c>
      <c r="T30" s="108" t="e">
        <f t="shared" si="29"/>
        <v>#REF!</v>
      </c>
      <c r="U30" s="108" t="e">
        <f t="shared" si="29"/>
        <v>#REF!</v>
      </c>
      <c r="V30" s="108" t="e">
        <f t="shared" si="29"/>
        <v>#REF!</v>
      </c>
      <c r="W30" s="108" t="e">
        <f t="shared" si="29"/>
        <v>#REF!</v>
      </c>
      <c r="X30" s="108" t="e">
        <f t="shared" si="29"/>
        <v>#REF!</v>
      </c>
    </row>
    <row r="31" spans="1:24" x14ac:dyDescent="0.2">
      <c r="A31" s="104">
        <v>2</v>
      </c>
      <c r="B31" s="108" t="e">
        <f t="shared" si="25"/>
        <v>#REF!</v>
      </c>
      <c r="C31" s="108" t="e">
        <f t="shared" si="25"/>
        <v>#REF!</v>
      </c>
      <c r="D31" s="108" t="e">
        <f t="shared" si="25"/>
        <v>#REF!</v>
      </c>
      <c r="E31" s="108" t="e">
        <f t="shared" si="13"/>
        <v>#REF!</v>
      </c>
      <c r="F31" s="108" t="e">
        <f t="shared" si="26"/>
        <v>#REF!</v>
      </c>
      <c r="G31" s="108" t="e">
        <f t="shared" si="26"/>
        <v>#REF!</v>
      </c>
      <c r="H31" s="108" t="e">
        <f t="shared" si="26"/>
        <v>#REF!</v>
      </c>
      <c r="I31" s="108" t="e">
        <f t="shared" si="26"/>
        <v>#REF!</v>
      </c>
      <c r="J31" s="108" t="e">
        <f t="shared" si="26"/>
        <v>#REF!</v>
      </c>
      <c r="K31" s="108" t="e">
        <f t="shared" ref="K31:P31" si="30">ROUNDUP(K15*0.87,)</f>
        <v>#REF!</v>
      </c>
      <c r="L31" s="108" t="e">
        <f t="shared" si="30"/>
        <v>#REF!</v>
      </c>
      <c r="M31" s="108" t="e">
        <f t="shared" si="30"/>
        <v>#REF!</v>
      </c>
      <c r="N31" s="108" t="e">
        <f t="shared" si="30"/>
        <v>#REF!</v>
      </c>
      <c r="O31" s="108" t="e">
        <f t="shared" si="30"/>
        <v>#REF!</v>
      </c>
      <c r="P31" s="108" t="e">
        <f t="shared" si="30"/>
        <v>#REF!</v>
      </c>
      <c r="Q31" s="108" t="e">
        <f t="shared" ref="Q31:R31" si="31">ROUNDUP(Q15*0.87,)</f>
        <v>#REF!</v>
      </c>
      <c r="R31" s="108" t="e">
        <f t="shared" si="31"/>
        <v>#REF!</v>
      </c>
      <c r="S31" s="108" t="e">
        <f t="shared" ref="S31:X31" si="32">ROUNDUP(S15*0.87,)</f>
        <v>#REF!</v>
      </c>
      <c r="T31" s="108" t="e">
        <f t="shared" si="32"/>
        <v>#REF!</v>
      </c>
      <c r="U31" s="108" t="e">
        <f t="shared" si="32"/>
        <v>#REF!</v>
      </c>
      <c r="V31" s="108" t="e">
        <f t="shared" si="32"/>
        <v>#REF!</v>
      </c>
      <c r="W31" s="108" t="e">
        <f t="shared" si="32"/>
        <v>#REF!</v>
      </c>
      <c r="X31" s="108" t="e">
        <f t="shared" si="32"/>
        <v>#REF!</v>
      </c>
    </row>
    <row r="32" spans="1:24" x14ac:dyDescent="0.2">
      <c r="A32" s="103" t="s">
        <v>136</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row>
    <row r="33" spans="1:38" x14ac:dyDescent="0.2">
      <c r="A33" s="104">
        <v>1</v>
      </c>
      <c r="B33" s="108" t="e">
        <f t="shared" ref="B33:D34" si="33">B17*0.87</f>
        <v>#REF!</v>
      </c>
      <c r="C33" s="108" t="e">
        <f t="shared" si="33"/>
        <v>#REF!</v>
      </c>
      <c r="D33" s="108" t="e">
        <f t="shared" si="33"/>
        <v>#REF!</v>
      </c>
      <c r="E33" s="108" t="e">
        <f t="shared" si="13"/>
        <v>#REF!</v>
      </c>
      <c r="F33" s="108" t="e">
        <f t="shared" ref="F33:J34" si="34">ROUNDUP(F17*0.87,)</f>
        <v>#REF!</v>
      </c>
      <c r="G33" s="108" t="e">
        <f t="shared" si="34"/>
        <v>#REF!</v>
      </c>
      <c r="H33" s="108" t="e">
        <f t="shared" si="34"/>
        <v>#REF!</v>
      </c>
      <c r="I33" s="108" t="e">
        <f t="shared" si="34"/>
        <v>#REF!</v>
      </c>
      <c r="J33" s="108" t="e">
        <f t="shared" si="34"/>
        <v>#REF!</v>
      </c>
      <c r="K33" s="108" t="e">
        <f t="shared" ref="K33:P33" si="35">ROUNDUP(K17*0.87,)</f>
        <v>#REF!</v>
      </c>
      <c r="L33" s="108" t="e">
        <f t="shared" si="35"/>
        <v>#REF!</v>
      </c>
      <c r="M33" s="108" t="e">
        <f t="shared" si="35"/>
        <v>#REF!</v>
      </c>
      <c r="N33" s="108" t="e">
        <f t="shared" si="35"/>
        <v>#REF!</v>
      </c>
      <c r="O33" s="108" t="e">
        <f t="shared" si="35"/>
        <v>#REF!</v>
      </c>
      <c r="P33" s="108" t="e">
        <f t="shared" si="35"/>
        <v>#REF!</v>
      </c>
      <c r="Q33" s="108" t="e">
        <f t="shared" ref="Q33:R33" si="36">ROUNDUP(Q17*0.87,)</f>
        <v>#REF!</v>
      </c>
      <c r="R33" s="108" t="e">
        <f t="shared" si="36"/>
        <v>#REF!</v>
      </c>
      <c r="S33" s="108" t="e">
        <f t="shared" ref="S33:X33" si="37">ROUNDUP(S17*0.87,)</f>
        <v>#REF!</v>
      </c>
      <c r="T33" s="108" t="e">
        <f t="shared" si="37"/>
        <v>#REF!</v>
      </c>
      <c r="U33" s="108" t="e">
        <f t="shared" si="37"/>
        <v>#REF!</v>
      </c>
      <c r="V33" s="108" t="e">
        <f t="shared" si="37"/>
        <v>#REF!</v>
      </c>
      <c r="W33" s="108" t="e">
        <f t="shared" si="37"/>
        <v>#REF!</v>
      </c>
      <c r="X33" s="108" t="e">
        <f t="shared" si="37"/>
        <v>#REF!</v>
      </c>
    </row>
    <row r="34" spans="1:38" x14ac:dyDescent="0.2">
      <c r="A34" s="104">
        <v>2</v>
      </c>
      <c r="B34" s="108" t="e">
        <f t="shared" si="33"/>
        <v>#REF!</v>
      </c>
      <c r="C34" s="108" t="e">
        <f t="shared" si="33"/>
        <v>#REF!</v>
      </c>
      <c r="D34" s="108" t="e">
        <f t="shared" si="33"/>
        <v>#REF!</v>
      </c>
      <c r="E34" s="108" t="e">
        <f t="shared" si="13"/>
        <v>#REF!</v>
      </c>
      <c r="F34" s="108" t="e">
        <f t="shared" si="34"/>
        <v>#REF!</v>
      </c>
      <c r="G34" s="108" t="e">
        <f t="shared" si="34"/>
        <v>#REF!</v>
      </c>
      <c r="H34" s="108" t="e">
        <f t="shared" si="34"/>
        <v>#REF!</v>
      </c>
      <c r="I34" s="108" t="e">
        <f t="shared" si="34"/>
        <v>#REF!</v>
      </c>
      <c r="J34" s="108" t="e">
        <f t="shared" si="34"/>
        <v>#REF!</v>
      </c>
      <c r="K34" s="108" t="e">
        <f t="shared" ref="K34:P34" si="38">ROUNDUP(K18*0.87,)</f>
        <v>#REF!</v>
      </c>
      <c r="L34" s="108" t="e">
        <f t="shared" si="38"/>
        <v>#REF!</v>
      </c>
      <c r="M34" s="108" t="e">
        <f t="shared" si="38"/>
        <v>#REF!</v>
      </c>
      <c r="N34" s="108" t="e">
        <f t="shared" si="38"/>
        <v>#REF!</v>
      </c>
      <c r="O34" s="108" t="e">
        <f t="shared" si="38"/>
        <v>#REF!</v>
      </c>
      <c r="P34" s="108" t="e">
        <f t="shared" si="38"/>
        <v>#REF!</v>
      </c>
      <c r="Q34" s="108" t="e">
        <f t="shared" ref="Q34:R34" si="39">ROUNDUP(Q18*0.87,)</f>
        <v>#REF!</v>
      </c>
      <c r="R34" s="108" t="e">
        <f t="shared" si="39"/>
        <v>#REF!</v>
      </c>
      <c r="S34" s="108" t="e">
        <f t="shared" ref="S34:X34" si="40">ROUNDUP(S18*0.87,)</f>
        <v>#REF!</v>
      </c>
      <c r="T34" s="108" t="e">
        <f t="shared" si="40"/>
        <v>#REF!</v>
      </c>
      <c r="U34" s="108" t="e">
        <f t="shared" si="40"/>
        <v>#REF!</v>
      </c>
      <c r="V34" s="108" t="e">
        <f t="shared" si="40"/>
        <v>#REF!</v>
      </c>
      <c r="W34" s="108" t="e">
        <f t="shared" si="40"/>
        <v>#REF!</v>
      </c>
      <c r="X34" s="108" t="e">
        <f t="shared" si="40"/>
        <v>#REF!</v>
      </c>
    </row>
    <row r="36" spans="1:38" s="126" customFormat="1" ht="113.25" customHeight="1" x14ac:dyDescent="0.2">
      <c r="A36" s="333" t="s">
        <v>192</v>
      </c>
      <c r="B36" s="333"/>
      <c r="C36" s="333"/>
      <c r="D36" s="333"/>
      <c r="E36" s="333"/>
      <c r="F36" s="333"/>
      <c r="G36" s="333"/>
      <c r="H36" s="333"/>
    </row>
    <row r="37" spans="1:38" s="126" customFormat="1" ht="12" x14ac:dyDescent="0.2">
      <c r="A37" s="115" t="s">
        <v>157</v>
      </c>
      <c r="E37" s="139"/>
      <c r="F37" s="139"/>
      <c r="G37" s="139"/>
      <c r="H37" s="139"/>
    </row>
    <row r="38" spans="1:38" s="126" customFormat="1" ht="12" x14ac:dyDescent="0.2">
      <c r="A38" s="115" t="s">
        <v>156</v>
      </c>
      <c r="B38" s="137"/>
      <c r="C38" s="137"/>
      <c r="D38" s="137"/>
      <c r="E38" s="145"/>
      <c r="F38" s="145"/>
      <c r="G38" s="145"/>
      <c r="H38" s="145"/>
      <c r="I38" s="137"/>
      <c r="J38" s="137"/>
      <c r="K38" s="137"/>
      <c r="L38" s="137"/>
      <c r="M38" s="137"/>
      <c r="N38" s="137"/>
      <c r="O38" s="137"/>
      <c r="P38" s="137"/>
      <c r="Q38" s="137"/>
      <c r="R38" s="137"/>
      <c r="S38" s="138"/>
      <c r="T38" s="138"/>
      <c r="U38" s="138"/>
      <c r="V38" s="138"/>
      <c r="W38" s="138"/>
      <c r="X38" s="138"/>
      <c r="Y38" s="138"/>
      <c r="Z38" s="138"/>
      <c r="AA38" s="138"/>
      <c r="AB38" s="138"/>
      <c r="AC38" s="138"/>
      <c r="AD38" s="138"/>
      <c r="AE38" s="138"/>
      <c r="AF38" s="138"/>
      <c r="AG38" s="138"/>
      <c r="AH38" s="138"/>
      <c r="AI38" s="138"/>
      <c r="AJ38" s="138"/>
      <c r="AK38" s="138"/>
      <c r="AL38" s="138"/>
    </row>
    <row r="39" spans="1:38" s="126" customFormat="1" ht="12" x14ac:dyDescent="0.2">
      <c r="A39" s="120" t="s">
        <v>195</v>
      </c>
      <c r="B39" s="137"/>
      <c r="C39" s="137"/>
      <c r="D39" s="137"/>
      <c r="E39" s="145"/>
      <c r="F39" s="145"/>
      <c r="G39" s="145"/>
      <c r="H39" s="145"/>
      <c r="I39" s="137"/>
      <c r="J39" s="137"/>
      <c r="K39" s="137"/>
      <c r="L39" s="137"/>
      <c r="M39" s="137"/>
      <c r="N39" s="137"/>
      <c r="O39" s="137"/>
      <c r="P39" s="137"/>
      <c r="Q39" s="137"/>
      <c r="R39" s="137"/>
      <c r="S39" s="138"/>
      <c r="T39" s="138"/>
      <c r="U39" s="138"/>
      <c r="V39" s="138"/>
      <c r="W39" s="138"/>
      <c r="X39" s="138"/>
      <c r="Y39" s="138"/>
      <c r="Z39" s="138"/>
      <c r="AA39" s="138"/>
      <c r="AB39" s="138"/>
      <c r="AC39" s="138"/>
      <c r="AD39" s="138"/>
      <c r="AE39" s="138"/>
      <c r="AF39" s="138"/>
      <c r="AG39" s="138"/>
      <c r="AH39" s="138"/>
      <c r="AI39" s="138"/>
      <c r="AJ39" s="138"/>
      <c r="AK39" s="138"/>
      <c r="AL39" s="138"/>
    </row>
    <row r="40" spans="1:38" s="126" customFormat="1" ht="12" x14ac:dyDescent="0.2">
      <c r="A40" s="140"/>
      <c r="E40" s="139"/>
      <c r="F40" s="139"/>
      <c r="G40" s="139"/>
      <c r="H40" s="139"/>
    </row>
    <row r="41" spans="1:38" s="126" customFormat="1" ht="12" x14ac:dyDescent="0.2">
      <c r="A41" s="125" t="s">
        <v>127</v>
      </c>
      <c r="E41" s="139"/>
      <c r="F41" s="139"/>
      <c r="G41" s="139"/>
      <c r="H41" s="139"/>
    </row>
    <row r="42" spans="1:38" s="126" customFormat="1" ht="12" x14ac:dyDescent="0.2">
      <c r="A42" s="117" t="s">
        <v>152</v>
      </c>
      <c r="E42" s="139"/>
      <c r="F42" s="139"/>
      <c r="G42" s="139"/>
      <c r="H42" s="139"/>
    </row>
    <row r="43" spans="1:38" s="126" customFormat="1" ht="12" x14ac:dyDescent="0.2">
      <c r="A43" s="69" t="s">
        <v>128</v>
      </c>
      <c r="E43" s="139"/>
      <c r="F43" s="139"/>
      <c r="G43" s="139"/>
      <c r="H43" s="139"/>
    </row>
    <row r="44" spans="1:38" s="126" customFormat="1" ht="12" x14ac:dyDescent="0.2">
      <c r="A44" s="69" t="s">
        <v>153</v>
      </c>
      <c r="E44" s="139"/>
      <c r="F44" s="139"/>
      <c r="G44" s="139"/>
      <c r="H44" s="139"/>
    </row>
    <row r="45" spans="1:38" s="126" customFormat="1" ht="12" x14ac:dyDescent="0.2">
      <c r="A45" s="69" t="s">
        <v>129</v>
      </c>
      <c r="E45" s="139"/>
      <c r="F45" s="139"/>
      <c r="G45" s="139"/>
      <c r="H45" s="139"/>
    </row>
    <row r="46" spans="1:38" s="126" customFormat="1" ht="24" x14ac:dyDescent="0.2">
      <c r="A46" s="72" t="s">
        <v>130</v>
      </c>
      <c r="E46" s="139"/>
      <c r="F46" s="139"/>
      <c r="G46" s="139"/>
      <c r="H46" s="139"/>
    </row>
    <row r="47" spans="1:38" s="126" customFormat="1" ht="12" x14ac:dyDescent="0.2">
      <c r="A47" s="69" t="s">
        <v>154</v>
      </c>
      <c r="E47" s="139"/>
      <c r="F47" s="139"/>
      <c r="G47" s="139"/>
      <c r="H47" s="139"/>
    </row>
    <row r="48" spans="1:38" s="126" customFormat="1" ht="24" x14ac:dyDescent="0.2">
      <c r="A48" s="72" t="s">
        <v>180</v>
      </c>
      <c r="E48" s="139"/>
      <c r="F48" s="139"/>
      <c r="G48" s="139"/>
      <c r="H48" s="139"/>
    </row>
    <row r="49" spans="1:24" s="126" customFormat="1" ht="12" x14ac:dyDescent="0.2">
      <c r="A49" s="97"/>
      <c r="E49" s="139"/>
      <c r="F49" s="139"/>
      <c r="G49" s="139"/>
      <c r="H49" s="139"/>
    </row>
    <row r="50" spans="1:24" s="126" customFormat="1" ht="22.5" x14ac:dyDescent="0.2">
      <c r="A50" s="127" t="s">
        <v>194</v>
      </c>
      <c r="E50" s="135"/>
      <c r="F50" s="135"/>
      <c r="G50" s="135"/>
      <c r="H50" s="135"/>
      <c r="I50" s="135"/>
      <c r="J50" s="135"/>
      <c r="K50" s="135"/>
      <c r="L50" s="135"/>
      <c r="M50" s="135"/>
      <c r="N50" s="135"/>
      <c r="O50" s="135"/>
      <c r="P50" s="135"/>
      <c r="Q50" s="135"/>
      <c r="R50" s="135"/>
      <c r="S50" s="135"/>
      <c r="T50" s="135"/>
      <c r="U50" s="135"/>
      <c r="V50" s="135"/>
      <c r="W50" s="135"/>
    </row>
    <row r="51" spans="1:24" s="126" customFormat="1" ht="12" x14ac:dyDescent="0.2">
      <c r="A51" s="128"/>
      <c r="B51" s="129"/>
      <c r="C51" s="129"/>
      <c r="D51" s="129"/>
      <c r="E51" s="135"/>
      <c r="F51" s="135"/>
      <c r="G51" s="135"/>
      <c r="H51" s="135"/>
      <c r="I51" s="135"/>
      <c r="J51" s="135"/>
      <c r="K51" s="135"/>
      <c r="L51" s="135"/>
      <c r="M51" s="135"/>
      <c r="N51" s="135"/>
      <c r="O51" s="135"/>
      <c r="P51" s="135"/>
      <c r="Q51" s="135"/>
      <c r="R51" s="135"/>
      <c r="S51" s="135"/>
      <c r="T51" s="135"/>
      <c r="U51" s="135"/>
      <c r="V51" s="135"/>
      <c r="W51" s="135"/>
    </row>
    <row r="52" spans="1:24" s="126" customFormat="1" ht="30.75" customHeight="1" x14ac:dyDescent="0.2">
      <c r="A52" s="159" t="s">
        <v>171</v>
      </c>
      <c r="B52" s="130"/>
      <c r="C52" s="131"/>
      <c r="D52" s="134"/>
      <c r="E52" s="93"/>
      <c r="F52" s="93"/>
      <c r="G52" s="93"/>
      <c r="H52" s="93"/>
      <c r="I52" s="93"/>
      <c r="J52" s="93"/>
      <c r="K52" s="93"/>
      <c r="L52" s="93"/>
      <c r="M52" s="93"/>
      <c r="N52" s="93"/>
      <c r="O52" s="93"/>
      <c r="P52" s="93"/>
      <c r="Q52" s="18"/>
      <c r="R52" s="18"/>
      <c r="S52" s="18"/>
      <c r="T52" s="135"/>
      <c r="U52" s="135"/>
      <c r="V52" s="135"/>
      <c r="W52" s="135"/>
      <c r="X52" s="132"/>
    </row>
    <row r="53" spans="1:24" s="126" customFormat="1" ht="30.75" customHeight="1" x14ac:dyDescent="0.2">
      <c r="A53" s="159" t="s">
        <v>172</v>
      </c>
      <c r="B53" s="130"/>
      <c r="C53" s="131"/>
      <c r="D53" s="134"/>
      <c r="E53" s="93"/>
      <c r="F53" s="93"/>
      <c r="G53" s="93"/>
      <c r="H53" s="93"/>
      <c r="I53" s="93"/>
      <c r="J53" s="93"/>
      <c r="K53" s="93"/>
      <c r="L53" s="93"/>
      <c r="M53" s="93"/>
      <c r="N53" s="93"/>
      <c r="O53" s="93"/>
      <c r="P53" s="93"/>
      <c r="Q53" s="18"/>
      <c r="R53" s="18"/>
      <c r="S53" s="18"/>
      <c r="T53" s="135"/>
      <c r="U53" s="135"/>
      <c r="V53" s="135"/>
      <c r="W53" s="135"/>
      <c r="X53" s="132"/>
    </row>
    <row r="54" spans="1:24" s="126" customFormat="1" ht="30.75" customHeight="1" x14ac:dyDescent="0.2">
      <c r="A54" s="159" t="s">
        <v>199</v>
      </c>
      <c r="B54" s="133"/>
      <c r="C54" s="133"/>
      <c r="D54" s="133"/>
      <c r="E54" s="93"/>
      <c r="F54" s="93"/>
      <c r="G54" s="93"/>
      <c r="H54" s="93"/>
      <c r="I54" s="93"/>
      <c r="J54" s="93"/>
      <c r="K54" s="93"/>
      <c r="L54" s="93"/>
      <c r="M54" s="93"/>
      <c r="N54" s="93"/>
      <c r="O54" s="93"/>
      <c r="P54" s="93"/>
      <c r="Q54" s="18"/>
      <c r="R54" s="18"/>
      <c r="S54" s="18"/>
      <c r="T54" s="135"/>
      <c r="U54" s="135"/>
      <c r="V54" s="135"/>
      <c r="W54" s="135"/>
      <c r="X54" s="132"/>
    </row>
    <row r="55" spans="1:24" s="126" customFormat="1" ht="30.75" customHeight="1" x14ac:dyDescent="0.2">
      <c r="A55" s="159" t="s">
        <v>176</v>
      </c>
      <c r="E55" s="135"/>
      <c r="F55" s="135"/>
      <c r="G55" s="135"/>
      <c r="H55" s="135"/>
      <c r="I55" s="135"/>
      <c r="J55" s="135"/>
      <c r="K55" s="135"/>
      <c r="L55" s="135"/>
      <c r="M55" s="135"/>
      <c r="N55" s="135"/>
      <c r="O55" s="135"/>
      <c r="P55" s="135"/>
      <c r="Q55" s="135"/>
      <c r="R55" s="135"/>
      <c r="S55" s="135"/>
      <c r="T55" s="135"/>
      <c r="U55" s="135"/>
      <c r="V55" s="135"/>
      <c r="W55" s="135"/>
    </row>
    <row r="56" spans="1:24" s="126" customFormat="1" ht="30.75" customHeight="1" x14ac:dyDescent="0.2">
      <c r="A56" s="159" t="s">
        <v>200</v>
      </c>
      <c r="E56" s="135"/>
      <c r="F56" s="135"/>
      <c r="G56" s="135"/>
      <c r="H56" s="135"/>
      <c r="I56" s="135"/>
      <c r="J56" s="135"/>
      <c r="K56" s="135"/>
      <c r="L56" s="135"/>
      <c r="M56" s="135"/>
      <c r="N56" s="135"/>
      <c r="O56" s="135"/>
      <c r="P56" s="135"/>
      <c r="Q56" s="135"/>
      <c r="R56" s="135"/>
      <c r="S56" s="135"/>
      <c r="T56" s="135"/>
      <c r="U56" s="135"/>
      <c r="V56" s="135"/>
      <c r="W56" s="135"/>
    </row>
    <row r="57" spans="1:24" s="126" customFormat="1" ht="30.75" customHeight="1" x14ac:dyDescent="0.2">
      <c r="A57" s="159" t="s">
        <v>177</v>
      </c>
      <c r="E57" s="139"/>
      <c r="F57" s="139"/>
      <c r="G57" s="139"/>
      <c r="H57" s="139"/>
    </row>
    <row r="58" spans="1:24" s="126" customFormat="1" ht="30.75" customHeight="1" x14ac:dyDescent="0.2">
      <c r="A58" s="159" t="s">
        <v>178</v>
      </c>
      <c r="E58" s="139"/>
      <c r="F58" s="139"/>
      <c r="G58" s="139"/>
      <c r="H58" s="139"/>
    </row>
    <row r="59" spans="1:24" s="126" customFormat="1" ht="30.75" customHeight="1" x14ac:dyDescent="0.2">
      <c r="A59" s="159" t="s">
        <v>174</v>
      </c>
      <c r="E59" s="139"/>
      <c r="F59" s="139"/>
      <c r="G59" s="139"/>
      <c r="H59" s="139"/>
    </row>
    <row r="60" spans="1:24" s="126" customFormat="1" ht="30.75" customHeight="1" x14ac:dyDescent="0.2">
      <c r="A60" s="159" t="s">
        <v>179</v>
      </c>
      <c r="E60" s="139"/>
      <c r="F60" s="139"/>
      <c r="G60" s="139"/>
      <c r="H60" s="139"/>
    </row>
    <row r="61" spans="1:24" s="126" customFormat="1" ht="42" x14ac:dyDescent="0.2">
      <c r="A61" s="155" t="s">
        <v>166</v>
      </c>
      <c r="E61" s="139"/>
      <c r="F61" s="139"/>
      <c r="G61" s="139"/>
      <c r="H61" s="139"/>
    </row>
    <row r="62" spans="1:24" s="126" customFormat="1" ht="39" customHeight="1" x14ac:dyDescent="0.2">
      <c r="A62" s="120" t="s">
        <v>167</v>
      </c>
      <c r="E62" s="139"/>
      <c r="F62" s="139"/>
      <c r="G62" s="139"/>
      <c r="H62" s="139"/>
    </row>
    <row r="63" spans="1:24" s="126" customFormat="1" ht="12" x14ac:dyDescent="0.2">
      <c r="A63" s="119"/>
      <c r="E63" s="139"/>
      <c r="F63" s="139"/>
      <c r="G63" s="139"/>
      <c r="H63" s="139"/>
    </row>
    <row r="64" spans="1:24" s="126" customFormat="1" ht="21" x14ac:dyDescent="0.2">
      <c r="A64" s="141" t="s">
        <v>168</v>
      </c>
      <c r="E64" s="139"/>
      <c r="F64" s="139"/>
      <c r="G64" s="139"/>
      <c r="H64" s="139"/>
    </row>
    <row r="65" spans="1:8" s="126" customFormat="1" ht="12" x14ac:dyDescent="0.2">
      <c r="A65" s="119"/>
      <c r="E65" s="139"/>
      <c r="F65" s="139"/>
      <c r="G65" s="139"/>
      <c r="H65" s="139"/>
    </row>
    <row r="66" spans="1:8" s="126" customFormat="1" ht="32.25" x14ac:dyDescent="0.2">
      <c r="A66" s="142" t="s">
        <v>169</v>
      </c>
      <c r="E66" s="139"/>
      <c r="F66" s="139"/>
      <c r="G66" s="139"/>
      <c r="H66" s="139"/>
    </row>
    <row r="67" spans="1:8" s="126" customFormat="1" ht="12" x14ac:dyDescent="0.2">
      <c r="A67" s="142"/>
      <c r="E67" s="139"/>
      <c r="F67" s="139"/>
      <c r="G67" s="139"/>
      <c r="H67" s="139"/>
    </row>
    <row r="68" spans="1:8" s="126" customFormat="1" ht="42.75" x14ac:dyDescent="0.2">
      <c r="A68" s="142" t="s">
        <v>163</v>
      </c>
      <c r="E68" s="139"/>
      <c r="F68" s="139"/>
      <c r="G68" s="139"/>
      <c r="H68" s="139"/>
    </row>
    <row r="69" spans="1:8" s="126" customFormat="1" ht="12" x14ac:dyDescent="0.2">
      <c r="A69" s="143"/>
      <c r="E69" s="139"/>
      <c r="F69" s="139"/>
      <c r="G69" s="139"/>
      <c r="H69" s="139"/>
    </row>
    <row r="70" spans="1:8" s="126" customFormat="1" ht="12" x14ac:dyDescent="0.2">
      <c r="A70" s="123" t="s">
        <v>132</v>
      </c>
      <c r="E70" s="139"/>
      <c r="F70" s="139"/>
      <c r="G70" s="139"/>
      <c r="H70" s="139"/>
    </row>
    <row r="71" spans="1:8" s="126" customFormat="1" ht="24" x14ac:dyDescent="0.2">
      <c r="A71" s="124" t="s">
        <v>150</v>
      </c>
      <c r="E71" s="139"/>
      <c r="F71" s="139"/>
      <c r="G71" s="139"/>
      <c r="H71" s="139"/>
    </row>
    <row r="72" spans="1:8" s="126" customFormat="1" ht="24" x14ac:dyDescent="0.2">
      <c r="A72" s="124" t="s">
        <v>151</v>
      </c>
      <c r="E72" s="139"/>
      <c r="F72" s="139"/>
      <c r="G72" s="139"/>
      <c r="H72" s="139"/>
    </row>
  </sheetData>
  <mergeCells count="1">
    <mergeCell ref="A36:H36"/>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45"/>
  <dimension ref="A1:AK57"/>
  <sheetViews>
    <sheetView zoomScale="90" zoomScaleNormal="90" workbookViewId="0">
      <pane xSplit="4" topLeftCell="E1" activePane="topRight" state="frozen"/>
      <selection pane="topRight" activeCell="U1" sqref="U1:V1048576"/>
    </sheetView>
  </sheetViews>
  <sheetFormatPr defaultColWidth="8.7109375" defaultRowHeight="12.75" x14ac:dyDescent="0.2"/>
  <cols>
    <col min="1" max="1" width="82.5703125" style="98" customWidth="1"/>
    <col min="2" max="22" width="0" style="98" hidden="1" customWidth="1"/>
    <col min="23" max="16384" width="8.7109375" style="98"/>
  </cols>
  <sheetData>
    <row r="1" spans="1:24" x14ac:dyDescent="0.2">
      <c r="A1" s="68" t="s">
        <v>133</v>
      </c>
    </row>
    <row r="3" spans="1:24" x14ac:dyDescent="0.2">
      <c r="A3" s="153" t="s">
        <v>193</v>
      </c>
    </row>
    <row r="4" spans="1:24" x14ac:dyDescent="0.2">
      <c r="A4" s="153" t="s">
        <v>125</v>
      </c>
    </row>
    <row r="5" spans="1:24" ht="42.6" customHeight="1" x14ac:dyDescent="0.2">
      <c r="A5" s="99" t="s">
        <v>124</v>
      </c>
      <c r="B5" s="106" t="e">
        <f>'C завтраками| Bed and breakfast'!#REF!</f>
        <v>#REF!</v>
      </c>
      <c r="C5" s="106" t="e">
        <f>'C завтраками| Bed and breakfast'!#REF!</f>
        <v>#REF!</v>
      </c>
      <c r="D5" s="106" t="e">
        <f>'C завтраками| Bed and breakfast'!#REF!</f>
        <v>#REF!</v>
      </c>
      <c r="E5" s="106" t="e">
        <f>'C завтраками| Bed and breakfast'!#REF!</f>
        <v>#REF!</v>
      </c>
      <c r="F5" s="106" t="e">
        <f>'C завтраками| Bed and breakfast'!#REF!</f>
        <v>#REF!</v>
      </c>
      <c r="G5" s="106" t="e">
        <f>'C завтраками| Bed and breakfast'!#REF!</f>
        <v>#REF!</v>
      </c>
      <c r="H5" s="112" t="e">
        <f>'C завтраками| Bed and breakfast'!#REF!</f>
        <v>#REF!</v>
      </c>
      <c r="I5" s="112" t="e">
        <f>'C завтраками| Bed and breakfast'!#REF!</f>
        <v>#REF!</v>
      </c>
      <c r="J5" s="112" t="e">
        <f>'C завтраками| Bed and breakfast'!#REF!</f>
        <v>#REF!</v>
      </c>
      <c r="K5" s="112" t="e">
        <f>'C завтраками| Bed and breakfast'!#REF!</f>
        <v>#REF!</v>
      </c>
      <c r="L5" s="112" t="e">
        <f>'C завтраками| Bed and breakfast'!#REF!</f>
        <v>#REF!</v>
      </c>
      <c r="M5" s="112" t="e">
        <f>'C завтраками| Bed and breakfast'!#REF!</f>
        <v>#REF!</v>
      </c>
      <c r="N5" s="112" t="e">
        <f>'C завтраками| Bed and breakfast'!#REF!</f>
        <v>#REF!</v>
      </c>
      <c r="O5" s="112" t="e">
        <f>'C завтраками| Bed and breakfast'!#REF!</f>
        <v>#REF!</v>
      </c>
      <c r="P5" s="112" t="e">
        <f>'C завтраками| Bed and breakfast'!#REF!</f>
        <v>#REF!</v>
      </c>
      <c r="Q5" s="112" t="e">
        <f>'C завтраками| Bed and breakfast'!#REF!</f>
        <v>#REF!</v>
      </c>
      <c r="R5" s="79" t="e">
        <f>'C завтраками| Bed and breakfast'!#REF!</f>
        <v>#REF!</v>
      </c>
      <c r="S5" s="79" t="e">
        <f>'C завтраками| Bed and breakfast'!#REF!</f>
        <v>#REF!</v>
      </c>
      <c r="T5" s="79" t="e">
        <f>'C завтраками| Bed and breakfast'!#REF!</f>
        <v>#REF!</v>
      </c>
      <c r="U5" s="112" t="e">
        <f>'C завтраками| Bed and breakfast'!#REF!</f>
        <v>#REF!</v>
      </c>
      <c r="V5" s="112" t="e">
        <f>'C завтраками| Bed and breakfast'!#REF!</f>
        <v>#REF!</v>
      </c>
      <c r="W5" s="112" t="e">
        <f>'C завтраками| Bed and breakfast'!#REF!</f>
        <v>#REF!</v>
      </c>
      <c r="X5" s="112" t="e">
        <f>'C завтраками| Bed and breakfast'!#REF!</f>
        <v>#REF!</v>
      </c>
    </row>
    <row r="6" spans="1:24" ht="42.6" customHeight="1" x14ac:dyDescent="0.2">
      <c r="A6" s="99"/>
      <c r="B6" s="154"/>
      <c r="C6" s="154"/>
      <c r="D6" s="154"/>
      <c r="E6" s="106" t="e">
        <f>'C завтраками| Bed and breakfast'!#REF!</f>
        <v>#REF!</v>
      </c>
      <c r="F6" s="106" t="e">
        <f>'C завтраками| Bed and breakfast'!#REF!</f>
        <v>#REF!</v>
      </c>
      <c r="G6" s="106" t="e">
        <f>'C завтраками| Bed and breakfast'!#REF!</f>
        <v>#REF!</v>
      </c>
      <c r="H6" s="112" t="e">
        <f>'C завтраками| Bed and breakfast'!#REF!</f>
        <v>#REF!</v>
      </c>
      <c r="I6" s="112" t="e">
        <f>'C завтраками| Bed and breakfast'!#REF!</f>
        <v>#REF!</v>
      </c>
      <c r="J6" s="112" t="e">
        <f>'C завтраками| Bed and breakfast'!#REF!</f>
        <v>#REF!</v>
      </c>
      <c r="K6" s="112" t="e">
        <f>'C завтраками| Bed and breakfast'!#REF!</f>
        <v>#REF!</v>
      </c>
      <c r="L6" s="112" t="e">
        <f>'C завтраками| Bed and breakfast'!#REF!</f>
        <v>#REF!</v>
      </c>
      <c r="M6" s="112" t="e">
        <f>'C завтраками| Bed and breakfast'!#REF!</f>
        <v>#REF!</v>
      </c>
      <c r="N6" s="112" t="e">
        <f>'C завтраками| Bed and breakfast'!#REF!</f>
        <v>#REF!</v>
      </c>
      <c r="O6" s="112" t="e">
        <f>'C завтраками| Bed and breakfast'!#REF!</f>
        <v>#REF!</v>
      </c>
      <c r="P6" s="112" t="e">
        <f>'C завтраками| Bed and breakfast'!#REF!</f>
        <v>#REF!</v>
      </c>
      <c r="Q6" s="112" t="e">
        <f>'C завтраками| Bed and breakfast'!#REF!</f>
        <v>#REF!</v>
      </c>
      <c r="R6" s="79" t="e">
        <f>'C завтраками| Bed and breakfast'!#REF!</f>
        <v>#REF!</v>
      </c>
      <c r="S6" s="79" t="e">
        <f>'C завтраками| Bed and breakfast'!#REF!</f>
        <v>#REF!</v>
      </c>
      <c r="T6" s="79" t="e">
        <f>'C завтраками| Bed and breakfast'!#REF!</f>
        <v>#REF!</v>
      </c>
      <c r="U6" s="112" t="e">
        <f>'C завтраками| Bed and breakfast'!#REF!</f>
        <v>#REF!</v>
      </c>
      <c r="V6" s="112" t="e">
        <f>'C завтраками| Bed and breakfast'!#REF!</f>
        <v>#REF!</v>
      </c>
      <c r="W6" s="112" t="e">
        <f>'C завтраками| Bed and breakfast'!#REF!</f>
        <v>#REF!</v>
      </c>
      <c r="X6" s="112" t="e">
        <f>'C завтраками| Bed and breakfast'!#REF!</f>
        <v>#REF!</v>
      </c>
    </row>
    <row r="7" spans="1:24" x14ac:dyDescent="0.2">
      <c r="A7" s="102" t="s">
        <v>144</v>
      </c>
    </row>
    <row r="8" spans="1:24" x14ac:dyDescent="0.2">
      <c r="A8" s="104">
        <v>1</v>
      </c>
      <c r="B8" s="66" t="e">
        <f>'C завтраками| Bed and breakfast'!#REF!*0.9</f>
        <v>#REF!</v>
      </c>
      <c r="C8" s="66" t="e">
        <f>'C завтраками| Bed and breakfast'!#REF!*0.9</f>
        <v>#REF!</v>
      </c>
      <c r="D8" s="66" t="e">
        <f>'C завтраками| Bed and breakfast'!#REF!*0.9</f>
        <v>#REF!</v>
      </c>
      <c r="E8" s="66" t="e">
        <f>'C завтраками| Bed and breakfast'!#REF!*0.9</f>
        <v>#REF!</v>
      </c>
      <c r="F8" s="66" t="e">
        <f>'C завтраками| Bed and breakfast'!#REF!*0.9</f>
        <v>#REF!</v>
      </c>
      <c r="G8" s="66" t="e">
        <f>'C завтраками| Bed and breakfast'!#REF!*0.9</f>
        <v>#REF!</v>
      </c>
      <c r="H8" s="66" t="e">
        <f>'C завтраками| Bed and breakfast'!#REF!*0.9</f>
        <v>#REF!</v>
      </c>
      <c r="I8" s="66" t="e">
        <f>'C завтраками| Bed and breakfast'!#REF!*0.9</f>
        <v>#REF!</v>
      </c>
      <c r="J8" s="66" t="e">
        <f>'C завтраками| Bed and breakfast'!#REF!*0.9</f>
        <v>#REF!</v>
      </c>
      <c r="K8" s="66" t="e">
        <f>'C завтраками| Bed and breakfast'!#REF!*0.9</f>
        <v>#REF!</v>
      </c>
      <c r="L8" s="66" t="e">
        <f>'C завтраками| Bed and breakfast'!#REF!*0.9</f>
        <v>#REF!</v>
      </c>
      <c r="M8" s="66" t="e">
        <f>'C завтраками| Bed and breakfast'!#REF!*0.9</f>
        <v>#REF!</v>
      </c>
      <c r="N8" s="66" t="e">
        <f>'C завтраками| Bed and breakfast'!#REF!*0.9</f>
        <v>#REF!</v>
      </c>
      <c r="O8" s="66" t="e">
        <f>'C завтраками| Bed and breakfast'!#REF!*0.9</f>
        <v>#REF!</v>
      </c>
      <c r="P8" s="66" t="e">
        <f>'C завтраками| Bed and breakfast'!#REF!*0.9</f>
        <v>#REF!</v>
      </c>
      <c r="Q8" s="66" t="e">
        <f>'C завтраками| Bed and breakfast'!#REF!*0.9</f>
        <v>#REF!</v>
      </c>
      <c r="R8" s="66" t="e">
        <f>'C завтраками| Bed and breakfast'!#REF!*0.9</f>
        <v>#REF!</v>
      </c>
      <c r="S8" s="66" t="e">
        <f>'C завтраками| Bed and breakfast'!#REF!*0.9</f>
        <v>#REF!</v>
      </c>
      <c r="T8" s="66" t="e">
        <f>'C завтраками| Bed and breakfast'!#REF!*0.9</f>
        <v>#REF!</v>
      </c>
      <c r="U8" s="66" t="e">
        <f>'C завтраками| Bed and breakfast'!#REF!*0.9</f>
        <v>#REF!</v>
      </c>
      <c r="V8" s="66" t="e">
        <f>'C завтраками| Bed and breakfast'!#REF!*0.9</f>
        <v>#REF!</v>
      </c>
      <c r="W8" s="66" t="e">
        <f>'C завтраками| Bed and breakfast'!#REF!*0.9</f>
        <v>#REF!</v>
      </c>
      <c r="X8" s="66" t="e">
        <f>'C завтраками| Bed and breakfast'!#REF!*0.9</f>
        <v>#REF!</v>
      </c>
    </row>
    <row r="9" spans="1:24" x14ac:dyDescent="0.2">
      <c r="A9" s="104">
        <v>2</v>
      </c>
      <c r="B9" s="66" t="e">
        <f>'C завтраками| Bed and breakfast'!#REF!*0.9</f>
        <v>#REF!</v>
      </c>
      <c r="C9" s="66" t="e">
        <f>'C завтраками| Bed and breakfast'!#REF!*0.9</f>
        <v>#REF!</v>
      </c>
      <c r="D9" s="66" t="e">
        <f>'C завтраками| Bed and breakfast'!#REF!*0.9</f>
        <v>#REF!</v>
      </c>
      <c r="E9" s="66" t="e">
        <f>'C завтраками| Bed and breakfast'!#REF!*0.9</f>
        <v>#REF!</v>
      </c>
      <c r="F9" s="66" t="e">
        <f>'C завтраками| Bed and breakfast'!#REF!*0.9</f>
        <v>#REF!</v>
      </c>
      <c r="G9" s="66" t="e">
        <f>'C завтраками| Bed and breakfast'!#REF!*0.9</f>
        <v>#REF!</v>
      </c>
      <c r="H9" s="66" t="e">
        <f>'C завтраками| Bed and breakfast'!#REF!*0.9</f>
        <v>#REF!</v>
      </c>
      <c r="I9" s="66" t="e">
        <f>'C завтраками| Bed and breakfast'!#REF!*0.9</f>
        <v>#REF!</v>
      </c>
      <c r="J9" s="66" t="e">
        <f>'C завтраками| Bed and breakfast'!#REF!*0.9</f>
        <v>#REF!</v>
      </c>
      <c r="K9" s="66" t="e">
        <f>'C завтраками| Bed and breakfast'!#REF!*0.9</f>
        <v>#REF!</v>
      </c>
      <c r="L9" s="66" t="e">
        <f>'C завтраками| Bed and breakfast'!#REF!*0.9</f>
        <v>#REF!</v>
      </c>
      <c r="M9" s="66" t="e">
        <f>'C завтраками| Bed and breakfast'!#REF!*0.9</f>
        <v>#REF!</v>
      </c>
      <c r="N9" s="66" t="e">
        <f>'C завтраками| Bed and breakfast'!#REF!*0.9</f>
        <v>#REF!</v>
      </c>
      <c r="O9" s="66" t="e">
        <f>'C завтраками| Bed and breakfast'!#REF!*0.9</f>
        <v>#REF!</v>
      </c>
      <c r="P9" s="66" t="e">
        <f>'C завтраками| Bed and breakfast'!#REF!*0.9</f>
        <v>#REF!</v>
      </c>
      <c r="Q9" s="66" t="e">
        <f>'C завтраками| Bed and breakfast'!#REF!*0.9</f>
        <v>#REF!</v>
      </c>
      <c r="R9" s="66" t="e">
        <f>'C завтраками| Bed and breakfast'!#REF!*0.9</f>
        <v>#REF!</v>
      </c>
      <c r="S9" s="66" t="e">
        <f>'C завтраками| Bed and breakfast'!#REF!*0.9</f>
        <v>#REF!</v>
      </c>
      <c r="T9" s="66" t="e">
        <f>'C завтраками| Bed and breakfast'!#REF!*0.9</f>
        <v>#REF!</v>
      </c>
      <c r="U9" s="66" t="e">
        <f>'C завтраками| Bed and breakfast'!#REF!*0.9</f>
        <v>#REF!</v>
      </c>
      <c r="V9" s="66" t="e">
        <f>'C завтраками| Bed and breakfast'!#REF!*0.9</f>
        <v>#REF!</v>
      </c>
      <c r="W9" s="66" t="e">
        <f>'C завтраками| Bed and breakfast'!#REF!*0.9</f>
        <v>#REF!</v>
      </c>
      <c r="X9" s="66" t="e">
        <f>'C завтраками| Bed and breakfast'!#REF!*0.9</f>
        <v>#REF!</v>
      </c>
    </row>
    <row r="10" spans="1:24" x14ac:dyDescent="0.2">
      <c r="A10" s="104" t="s">
        <v>145</v>
      </c>
      <c r="B10" s="66"/>
      <c r="C10" s="66"/>
      <c r="D10" s="66"/>
      <c r="E10" s="66"/>
      <c r="F10" s="66"/>
      <c r="G10" s="66"/>
      <c r="H10" s="66"/>
      <c r="I10" s="66"/>
      <c r="J10" s="66"/>
      <c r="K10" s="66"/>
      <c r="L10" s="66"/>
      <c r="M10" s="66"/>
      <c r="N10" s="66"/>
      <c r="O10" s="66"/>
      <c r="P10" s="66"/>
      <c r="Q10" s="66"/>
      <c r="R10" s="66"/>
      <c r="S10" s="66"/>
      <c r="T10" s="66"/>
      <c r="U10" s="66"/>
      <c r="V10" s="66"/>
      <c r="W10" s="66"/>
      <c r="X10" s="66"/>
    </row>
    <row r="11" spans="1:24" x14ac:dyDescent="0.2">
      <c r="A11" s="104">
        <v>1</v>
      </c>
      <c r="B11" s="66" t="e">
        <f>'C завтраками| Bed and breakfast'!#REF!*0.9</f>
        <v>#REF!</v>
      </c>
      <c r="C11" s="66" t="e">
        <f>'C завтраками| Bed and breakfast'!#REF!*0.9</f>
        <v>#REF!</v>
      </c>
      <c r="D11" s="66" t="e">
        <f>'C завтраками| Bed and breakfast'!#REF!*0.9</f>
        <v>#REF!</v>
      </c>
      <c r="E11" s="66" t="e">
        <f>'C завтраками| Bed and breakfast'!#REF!*0.9</f>
        <v>#REF!</v>
      </c>
      <c r="F11" s="66" t="e">
        <f>'C завтраками| Bed and breakfast'!#REF!*0.9</f>
        <v>#REF!</v>
      </c>
      <c r="G11" s="66" t="e">
        <f>'C завтраками| Bed and breakfast'!#REF!*0.9</f>
        <v>#REF!</v>
      </c>
      <c r="H11" s="66" t="e">
        <f>'C завтраками| Bed and breakfast'!#REF!*0.9</f>
        <v>#REF!</v>
      </c>
      <c r="I11" s="66" t="e">
        <f>'C завтраками| Bed and breakfast'!#REF!*0.9</f>
        <v>#REF!</v>
      </c>
      <c r="J11" s="66" t="e">
        <f>'C завтраками| Bed and breakfast'!#REF!*0.9</f>
        <v>#REF!</v>
      </c>
      <c r="K11" s="66" t="e">
        <f>'C завтраками| Bed and breakfast'!#REF!*0.9</f>
        <v>#REF!</v>
      </c>
      <c r="L11" s="66" t="e">
        <f>'C завтраками| Bed and breakfast'!#REF!*0.9</f>
        <v>#REF!</v>
      </c>
      <c r="M11" s="66" t="e">
        <f>'C завтраками| Bed and breakfast'!#REF!*0.9</f>
        <v>#REF!</v>
      </c>
      <c r="N11" s="66" t="e">
        <f>'C завтраками| Bed and breakfast'!#REF!*0.9</f>
        <v>#REF!</v>
      </c>
      <c r="O11" s="66" t="e">
        <f>'C завтраками| Bed and breakfast'!#REF!*0.9</f>
        <v>#REF!</v>
      </c>
      <c r="P11" s="66" t="e">
        <f>'C завтраками| Bed and breakfast'!#REF!*0.9</f>
        <v>#REF!</v>
      </c>
      <c r="Q11" s="66" t="e">
        <f>'C завтраками| Bed and breakfast'!#REF!*0.9</f>
        <v>#REF!</v>
      </c>
      <c r="R11" s="66" t="e">
        <f>'C завтраками| Bed and breakfast'!#REF!*0.9</f>
        <v>#REF!</v>
      </c>
      <c r="S11" s="66" t="e">
        <f>'C завтраками| Bed and breakfast'!#REF!*0.9</f>
        <v>#REF!</v>
      </c>
      <c r="T11" s="66" t="e">
        <f>'C завтраками| Bed and breakfast'!#REF!*0.9</f>
        <v>#REF!</v>
      </c>
      <c r="U11" s="66" t="e">
        <f>'C завтраками| Bed and breakfast'!#REF!*0.9</f>
        <v>#REF!</v>
      </c>
      <c r="V11" s="66" t="e">
        <f>'C завтраками| Bed and breakfast'!#REF!*0.9</f>
        <v>#REF!</v>
      </c>
      <c r="W11" s="66" t="e">
        <f>'C завтраками| Bed and breakfast'!#REF!*0.9</f>
        <v>#REF!</v>
      </c>
      <c r="X11" s="66" t="e">
        <f>'C завтраками| Bed and breakfast'!#REF!*0.9</f>
        <v>#REF!</v>
      </c>
    </row>
    <row r="12" spans="1:24" x14ac:dyDescent="0.2">
      <c r="A12" s="104">
        <v>2</v>
      </c>
      <c r="B12" s="66" t="e">
        <f>'C завтраками| Bed and breakfast'!#REF!*0.9</f>
        <v>#REF!</v>
      </c>
      <c r="C12" s="66" t="e">
        <f>'C завтраками| Bed and breakfast'!#REF!*0.9</f>
        <v>#REF!</v>
      </c>
      <c r="D12" s="66" t="e">
        <f>'C завтраками| Bed and breakfast'!#REF!*0.9</f>
        <v>#REF!</v>
      </c>
      <c r="E12" s="66" t="e">
        <f>'C завтраками| Bed and breakfast'!#REF!*0.9</f>
        <v>#REF!</v>
      </c>
      <c r="F12" s="66" t="e">
        <f>'C завтраками| Bed and breakfast'!#REF!*0.9</f>
        <v>#REF!</v>
      </c>
      <c r="G12" s="66" t="e">
        <f>'C завтраками| Bed and breakfast'!#REF!*0.9</f>
        <v>#REF!</v>
      </c>
      <c r="H12" s="66" t="e">
        <f>'C завтраками| Bed and breakfast'!#REF!*0.9</f>
        <v>#REF!</v>
      </c>
      <c r="I12" s="66" t="e">
        <f>'C завтраками| Bed and breakfast'!#REF!*0.9</f>
        <v>#REF!</v>
      </c>
      <c r="J12" s="66" t="e">
        <f>'C завтраками| Bed and breakfast'!#REF!*0.9</f>
        <v>#REF!</v>
      </c>
      <c r="K12" s="66" t="e">
        <f>'C завтраками| Bed and breakfast'!#REF!*0.9</f>
        <v>#REF!</v>
      </c>
      <c r="L12" s="66" t="e">
        <f>'C завтраками| Bed and breakfast'!#REF!*0.9</f>
        <v>#REF!</v>
      </c>
      <c r="M12" s="66" t="e">
        <f>'C завтраками| Bed and breakfast'!#REF!*0.9</f>
        <v>#REF!</v>
      </c>
      <c r="N12" s="66" t="e">
        <f>'C завтраками| Bed and breakfast'!#REF!*0.9</f>
        <v>#REF!</v>
      </c>
      <c r="O12" s="66" t="e">
        <f>'C завтраками| Bed and breakfast'!#REF!*0.9</f>
        <v>#REF!</v>
      </c>
      <c r="P12" s="66" t="e">
        <f>'C завтраками| Bed and breakfast'!#REF!*0.9</f>
        <v>#REF!</v>
      </c>
      <c r="Q12" s="66" t="e">
        <f>'C завтраками| Bed and breakfast'!#REF!*0.9</f>
        <v>#REF!</v>
      </c>
      <c r="R12" s="66" t="e">
        <f>'C завтраками| Bed and breakfast'!#REF!*0.9</f>
        <v>#REF!</v>
      </c>
      <c r="S12" s="66" t="e">
        <f>'C завтраками| Bed and breakfast'!#REF!*0.9</f>
        <v>#REF!</v>
      </c>
      <c r="T12" s="66" t="e">
        <f>'C завтраками| Bed and breakfast'!#REF!*0.9</f>
        <v>#REF!</v>
      </c>
      <c r="U12" s="66" t="e">
        <f>'C завтраками| Bed and breakfast'!#REF!*0.9</f>
        <v>#REF!</v>
      </c>
      <c r="V12" s="66" t="e">
        <f>'C завтраками| Bed and breakfast'!#REF!*0.9</f>
        <v>#REF!</v>
      </c>
      <c r="W12" s="66" t="e">
        <f>'C завтраками| Bed and breakfast'!#REF!*0.9</f>
        <v>#REF!</v>
      </c>
      <c r="X12" s="66" t="e">
        <f>'C завтраками| Bed and breakfast'!#REF!*0.9</f>
        <v>#REF!</v>
      </c>
    </row>
    <row r="13" spans="1:24" x14ac:dyDescent="0.2">
      <c r="A13" s="104" t="s">
        <v>134</v>
      </c>
      <c r="B13" s="66"/>
      <c r="C13" s="66"/>
      <c r="D13" s="66"/>
      <c r="E13" s="66"/>
      <c r="F13" s="66"/>
      <c r="G13" s="66"/>
      <c r="H13" s="66"/>
      <c r="I13" s="66"/>
      <c r="J13" s="66"/>
      <c r="K13" s="66"/>
      <c r="L13" s="66"/>
      <c r="M13" s="66"/>
      <c r="N13" s="66"/>
      <c r="O13" s="66"/>
      <c r="P13" s="66"/>
      <c r="Q13" s="66"/>
      <c r="R13" s="66"/>
      <c r="S13" s="66"/>
      <c r="T13" s="66"/>
      <c r="U13" s="66"/>
      <c r="V13" s="66"/>
      <c r="W13" s="66"/>
      <c r="X13" s="66"/>
    </row>
    <row r="14" spans="1:24" x14ac:dyDescent="0.2">
      <c r="A14" s="104">
        <v>1</v>
      </c>
      <c r="B14" s="66" t="e">
        <f>'C завтраками| Bed and breakfast'!#REF!*0.9</f>
        <v>#REF!</v>
      </c>
      <c r="C14" s="66" t="e">
        <f>'C завтраками| Bed and breakfast'!#REF!*0.9</f>
        <v>#REF!</v>
      </c>
      <c r="D14" s="66" t="e">
        <f>'C завтраками| Bed and breakfast'!#REF!*0.9</f>
        <v>#REF!</v>
      </c>
      <c r="E14" s="66" t="e">
        <f>'C завтраками| Bed and breakfast'!#REF!*0.9</f>
        <v>#REF!</v>
      </c>
      <c r="F14" s="66" t="e">
        <f>'C завтраками| Bed and breakfast'!#REF!*0.9</f>
        <v>#REF!</v>
      </c>
      <c r="G14" s="66" t="e">
        <f>'C завтраками| Bed and breakfast'!#REF!*0.9</f>
        <v>#REF!</v>
      </c>
      <c r="H14" s="66" t="e">
        <f>'C завтраками| Bed and breakfast'!#REF!*0.9</f>
        <v>#REF!</v>
      </c>
      <c r="I14" s="66" t="e">
        <f>'C завтраками| Bed and breakfast'!#REF!*0.9</f>
        <v>#REF!</v>
      </c>
      <c r="J14" s="66" t="e">
        <f>'C завтраками| Bed and breakfast'!#REF!*0.9</f>
        <v>#REF!</v>
      </c>
      <c r="K14" s="66" t="e">
        <f>'C завтраками| Bed and breakfast'!#REF!*0.9</f>
        <v>#REF!</v>
      </c>
      <c r="L14" s="66" t="e">
        <f>'C завтраками| Bed and breakfast'!#REF!*0.9</f>
        <v>#REF!</v>
      </c>
      <c r="M14" s="66" t="e">
        <f>'C завтраками| Bed and breakfast'!#REF!*0.9</f>
        <v>#REF!</v>
      </c>
      <c r="N14" s="66" t="e">
        <f>'C завтраками| Bed and breakfast'!#REF!*0.9</f>
        <v>#REF!</v>
      </c>
      <c r="O14" s="66" t="e">
        <f>'C завтраками| Bed and breakfast'!#REF!*0.9</f>
        <v>#REF!</v>
      </c>
      <c r="P14" s="66" t="e">
        <f>'C завтраками| Bed and breakfast'!#REF!*0.9</f>
        <v>#REF!</v>
      </c>
      <c r="Q14" s="66" t="e">
        <f>'C завтраками| Bed and breakfast'!#REF!*0.9</f>
        <v>#REF!</v>
      </c>
      <c r="R14" s="66" t="e">
        <f>'C завтраками| Bed and breakfast'!#REF!*0.9</f>
        <v>#REF!</v>
      </c>
      <c r="S14" s="66" t="e">
        <f>'C завтраками| Bed and breakfast'!#REF!*0.9</f>
        <v>#REF!</v>
      </c>
      <c r="T14" s="66" t="e">
        <f>'C завтраками| Bed and breakfast'!#REF!*0.9</f>
        <v>#REF!</v>
      </c>
      <c r="U14" s="66" t="e">
        <f>'C завтраками| Bed and breakfast'!#REF!*0.9</f>
        <v>#REF!</v>
      </c>
      <c r="V14" s="66" t="e">
        <f>'C завтраками| Bed and breakfast'!#REF!*0.9</f>
        <v>#REF!</v>
      </c>
      <c r="W14" s="66" t="e">
        <f>'C завтраками| Bed and breakfast'!#REF!*0.9</f>
        <v>#REF!</v>
      </c>
      <c r="X14" s="66" t="e">
        <f>'C завтраками| Bed and breakfast'!#REF!*0.9</f>
        <v>#REF!</v>
      </c>
    </row>
    <row r="15" spans="1:24" x14ac:dyDescent="0.2">
      <c r="A15" s="104">
        <v>2</v>
      </c>
      <c r="B15" s="66" t="e">
        <f>'C завтраками| Bed and breakfast'!#REF!*0.9</f>
        <v>#REF!</v>
      </c>
      <c r="C15" s="66" t="e">
        <f>'C завтраками| Bed and breakfast'!#REF!*0.9</f>
        <v>#REF!</v>
      </c>
      <c r="D15" s="66" t="e">
        <f>'C завтраками| Bed and breakfast'!#REF!*0.9</f>
        <v>#REF!</v>
      </c>
      <c r="E15" s="66" t="e">
        <f>'C завтраками| Bed and breakfast'!#REF!*0.9</f>
        <v>#REF!</v>
      </c>
      <c r="F15" s="66" t="e">
        <f>'C завтраками| Bed and breakfast'!#REF!*0.9</f>
        <v>#REF!</v>
      </c>
      <c r="G15" s="66" t="e">
        <f>'C завтраками| Bed and breakfast'!#REF!*0.9</f>
        <v>#REF!</v>
      </c>
      <c r="H15" s="66" t="e">
        <f>'C завтраками| Bed and breakfast'!#REF!*0.9</f>
        <v>#REF!</v>
      </c>
      <c r="I15" s="66" t="e">
        <f>'C завтраками| Bed and breakfast'!#REF!*0.9</f>
        <v>#REF!</v>
      </c>
      <c r="J15" s="66" t="e">
        <f>'C завтраками| Bed and breakfast'!#REF!*0.9</f>
        <v>#REF!</v>
      </c>
      <c r="K15" s="66" t="e">
        <f>'C завтраками| Bed and breakfast'!#REF!*0.9</f>
        <v>#REF!</v>
      </c>
      <c r="L15" s="66" t="e">
        <f>'C завтраками| Bed and breakfast'!#REF!*0.9</f>
        <v>#REF!</v>
      </c>
      <c r="M15" s="66" t="e">
        <f>'C завтраками| Bed and breakfast'!#REF!*0.9</f>
        <v>#REF!</v>
      </c>
      <c r="N15" s="66" t="e">
        <f>'C завтраками| Bed and breakfast'!#REF!*0.9</f>
        <v>#REF!</v>
      </c>
      <c r="O15" s="66" t="e">
        <f>'C завтраками| Bed and breakfast'!#REF!*0.9</f>
        <v>#REF!</v>
      </c>
      <c r="P15" s="66" t="e">
        <f>'C завтраками| Bed and breakfast'!#REF!*0.9</f>
        <v>#REF!</v>
      </c>
      <c r="Q15" s="66" t="e">
        <f>'C завтраками| Bed and breakfast'!#REF!*0.9</f>
        <v>#REF!</v>
      </c>
      <c r="R15" s="66" t="e">
        <f>'C завтраками| Bed and breakfast'!#REF!*0.9</f>
        <v>#REF!</v>
      </c>
      <c r="S15" s="66" t="e">
        <f>'C завтраками| Bed and breakfast'!#REF!*0.9</f>
        <v>#REF!</v>
      </c>
      <c r="T15" s="66" t="e">
        <f>'C завтраками| Bed and breakfast'!#REF!*0.9</f>
        <v>#REF!</v>
      </c>
      <c r="U15" s="66" t="e">
        <f>'C завтраками| Bed and breakfast'!#REF!*0.9</f>
        <v>#REF!</v>
      </c>
      <c r="V15" s="66" t="e">
        <f>'C завтраками| Bed and breakfast'!#REF!*0.9</f>
        <v>#REF!</v>
      </c>
      <c r="W15" s="66" t="e">
        <f>'C завтраками| Bed and breakfast'!#REF!*0.9</f>
        <v>#REF!</v>
      </c>
      <c r="X15" s="66" t="e">
        <f>'C завтраками| Bed and breakfast'!#REF!*0.9</f>
        <v>#REF!</v>
      </c>
    </row>
    <row r="16" spans="1:24" x14ac:dyDescent="0.2">
      <c r="A16" s="103" t="s">
        <v>136</v>
      </c>
      <c r="B16" s="66"/>
      <c r="C16" s="66"/>
      <c r="D16" s="66"/>
      <c r="E16" s="66"/>
      <c r="F16" s="66"/>
      <c r="G16" s="66"/>
      <c r="H16" s="66"/>
      <c r="I16" s="66"/>
      <c r="J16" s="66"/>
      <c r="K16" s="66"/>
      <c r="L16" s="66"/>
      <c r="M16" s="66"/>
      <c r="N16" s="66"/>
      <c r="O16" s="66"/>
      <c r="P16" s="66"/>
      <c r="Q16" s="66"/>
      <c r="R16" s="66"/>
      <c r="S16" s="66"/>
      <c r="T16" s="66"/>
      <c r="U16" s="66"/>
      <c r="V16" s="66"/>
      <c r="W16" s="66"/>
      <c r="X16" s="66"/>
    </row>
    <row r="17" spans="1:37" x14ac:dyDescent="0.2">
      <c r="A17" s="104">
        <v>1</v>
      </c>
      <c r="B17" s="66" t="e">
        <f>'C завтраками| Bed and breakfast'!#REF!*0.9</f>
        <v>#REF!</v>
      </c>
      <c r="C17" s="66" t="e">
        <f>'C завтраками| Bed and breakfast'!#REF!*0.9</f>
        <v>#REF!</v>
      </c>
      <c r="D17" s="66" t="e">
        <f>'C завтраками| Bed and breakfast'!#REF!*0.9</f>
        <v>#REF!</v>
      </c>
      <c r="E17" s="66" t="e">
        <f>'C завтраками| Bed and breakfast'!#REF!*0.9</f>
        <v>#REF!</v>
      </c>
      <c r="F17" s="66" t="e">
        <f>'C завтраками| Bed and breakfast'!#REF!*0.9</f>
        <v>#REF!</v>
      </c>
      <c r="G17" s="66" t="e">
        <f>'C завтраками| Bed and breakfast'!#REF!*0.9</f>
        <v>#REF!</v>
      </c>
      <c r="H17" s="66" t="e">
        <f>'C завтраками| Bed and breakfast'!#REF!*0.9</f>
        <v>#REF!</v>
      </c>
      <c r="I17" s="66" t="e">
        <f>'C завтраками| Bed and breakfast'!#REF!*0.9</f>
        <v>#REF!</v>
      </c>
      <c r="J17" s="66" t="e">
        <f>'C завтраками| Bed and breakfast'!#REF!*0.9</f>
        <v>#REF!</v>
      </c>
      <c r="K17" s="66" t="e">
        <f>'C завтраками| Bed and breakfast'!#REF!*0.9</f>
        <v>#REF!</v>
      </c>
      <c r="L17" s="66" t="e">
        <f>'C завтраками| Bed and breakfast'!#REF!*0.9</f>
        <v>#REF!</v>
      </c>
      <c r="M17" s="66" t="e">
        <f>'C завтраками| Bed and breakfast'!#REF!*0.9</f>
        <v>#REF!</v>
      </c>
      <c r="N17" s="66" t="e">
        <f>'C завтраками| Bed and breakfast'!#REF!*0.9</f>
        <v>#REF!</v>
      </c>
      <c r="O17" s="66" t="e">
        <f>'C завтраками| Bed and breakfast'!#REF!*0.9</f>
        <v>#REF!</v>
      </c>
      <c r="P17" s="66" t="e">
        <f>'C завтраками| Bed and breakfast'!#REF!*0.9</f>
        <v>#REF!</v>
      </c>
      <c r="Q17" s="66" t="e">
        <f>'C завтраками| Bed and breakfast'!#REF!*0.9</f>
        <v>#REF!</v>
      </c>
      <c r="R17" s="66" t="e">
        <f>'C завтраками| Bed and breakfast'!#REF!*0.9</f>
        <v>#REF!</v>
      </c>
      <c r="S17" s="66" t="e">
        <f>'C завтраками| Bed and breakfast'!#REF!*0.9</f>
        <v>#REF!</v>
      </c>
      <c r="T17" s="66" t="e">
        <f>'C завтраками| Bed and breakfast'!#REF!*0.9</f>
        <v>#REF!</v>
      </c>
      <c r="U17" s="66" t="e">
        <f>'C завтраками| Bed and breakfast'!#REF!*0.9</f>
        <v>#REF!</v>
      </c>
      <c r="V17" s="66" t="e">
        <f>'C завтраками| Bed and breakfast'!#REF!*0.9</f>
        <v>#REF!</v>
      </c>
      <c r="W17" s="66" t="e">
        <f>'C завтраками| Bed and breakfast'!#REF!*0.9</f>
        <v>#REF!</v>
      </c>
      <c r="X17" s="66" t="e">
        <f>'C завтраками| Bed and breakfast'!#REF!*0.9</f>
        <v>#REF!</v>
      </c>
    </row>
    <row r="18" spans="1:37" x14ac:dyDescent="0.2">
      <c r="A18" s="104">
        <v>2</v>
      </c>
      <c r="B18" s="66" t="e">
        <f>'C завтраками| Bed and breakfast'!#REF!*0.9</f>
        <v>#REF!</v>
      </c>
      <c r="C18" s="66" t="e">
        <f>'C завтраками| Bed and breakfast'!#REF!*0.9</f>
        <v>#REF!</v>
      </c>
      <c r="D18" s="66" t="e">
        <f>'C завтраками| Bed and breakfast'!#REF!*0.9</f>
        <v>#REF!</v>
      </c>
      <c r="E18" s="66" t="e">
        <f>'C завтраками| Bed and breakfast'!#REF!*0.9</f>
        <v>#REF!</v>
      </c>
      <c r="F18" s="66" t="e">
        <f>'C завтраками| Bed and breakfast'!#REF!*0.9</f>
        <v>#REF!</v>
      </c>
      <c r="G18" s="66" t="e">
        <f>'C завтраками| Bed and breakfast'!#REF!*0.9</f>
        <v>#REF!</v>
      </c>
      <c r="H18" s="66" t="e">
        <f>'C завтраками| Bed and breakfast'!#REF!*0.9</f>
        <v>#REF!</v>
      </c>
      <c r="I18" s="66" t="e">
        <f>'C завтраками| Bed and breakfast'!#REF!*0.9</f>
        <v>#REF!</v>
      </c>
      <c r="J18" s="66" t="e">
        <f>'C завтраками| Bed and breakfast'!#REF!*0.9</f>
        <v>#REF!</v>
      </c>
      <c r="K18" s="66" t="e">
        <f>'C завтраками| Bed and breakfast'!#REF!*0.9</f>
        <v>#REF!</v>
      </c>
      <c r="L18" s="66" t="e">
        <f>'C завтраками| Bed and breakfast'!#REF!*0.9</f>
        <v>#REF!</v>
      </c>
      <c r="M18" s="66" t="e">
        <f>'C завтраками| Bed and breakfast'!#REF!*0.9</f>
        <v>#REF!</v>
      </c>
      <c r="N18" s="66" t="e">
        <f>'C завтраками| Bed and breakfast'!#REF!*0.9</f>
        <v>#REF!</v>
      </c>
      <c r="O18" s="66" t="e">
        <f>'C завтраками| Bed and breakfast'!#REF!*0.9</f>
        <v>#REF!</v>
      </c>
      <c r="P18" s="66" t="e">
        <f>'C завтраками| Bed and breakfast'!#REF!*0.9</f>
        <v>#REF!</v>
      </c>
      <c r="Q18" s="66" t="e">
        <f>'C завтраками| Bed and breakfast'!#REF!*0.9</f>
        <v>#REF!</v>
      </c>
      <c r="R18" s="66" t="e">
        <f>'C завтраками| Bed and breakfast'!#REF!*0.9</f>
        <v>#REF!</v>
      </c>
      <c r="S18" s="66" t="e">
        <f>'C завтраками| Bed and breakfast'!#REF!*0.9</f>
        <v>#REF!</v>
      </c>
      <c r="T18" s="66" t="e">
        <f>'C завтраками| Bed and breakfast'!#REF!*0.9</f>
        <v>#REF!</v>
      </c>
      <c r="U18" s="66" t="e">
        <f>'C завтраками| Bed and breakfast'!#REF!*0.9</f>
        <v>#REF!</v>
      </c>
      <c r="V18" s="66" t="e">
        <f>'C завтраками| Bed and breakfast'!#REF!*0.9</f>
        <v>#REF!</v>
      </c>
      <c r="W18" s="66" t="e">
        <f>'C завтраками| Bed and breakfast'!#REF!*0.9</f>
        <v>#REF!</v>
      </c>
      <c r="X18" s="66" t="e">
        <f>'C завтраками| Bed and breakfast'!#REF!*0.9</f>
        <v>#REF!</v>
      </c>
    </row>
    <row r="19" spans="1:37" x14ac:dyDescent="0.2">
      <c r="A19" s="78"/>
    </row>
    <row r="21" spans="1:37" s="126" customFormat="1" ht="119.25" customHeight="1" x14ac:dyDescent="0.2">
      <c r="A21" s="333" t="s">
        <v>192</v>
      </c>
      <c r="B21" s="333"/>
      <c r="C21" s="333"/>
      <c r="D21" s="333"/>
      <c r="E21" s="333"/>
      <c r="F21" s="333"/>
      <c r="G21" s="333"/>
      <c r="H21" s="333"/>
    </row>
    <row r="22" spans="1:37" s="126" customFormat="1" ht="12" x14ac:dyDescent="0.2">
      <c r="A22" s="115" t="s">
        <v>157</v>
      </c>
      <c r="E22" s="139"/>
      <c r="F22" s="139"/>
      <c r="G22" s="139"/>
      <c r="H22" s="139"/>
    </row>
    <row r="23" spans="1:37" s="126" customFormat="1" ht="12" x14ac:dyDescent="0.2">
      <c r="A23" s="115" t="s">
        <v>156</v>
      </c>
      <c r="B23" s="137"/>
      <c r="C23" s="137"/>
      <c r="D23" s="137"/>
      <c r="E23" s="145"/>
      <c r="F23" s="145"/>
      <c r="G23" s="145"/>
      <c r="H23" s="145"/>
      <c r="I23" s="137"/>
      <c r="J23" s="137"/>
      <c r="K23" s="137"/>
      <c r="L23" s="137"/>
      <c r="M23" s="137"/>
      <c r="N23" s="137"/>
      <c r="O23" s="137"/>
      <c r="P23" s="137"/>
      <c r="Q23" s="137"/>
      <c r="R23" s="138"/>
      <c r="S23" s="138"/>
      <c r="T23" s="138"/>
      <c r="U23" s="138"/>
      <c r="V23" s="138"/>
      <c r="W23" s="138"/>
      <c r="X23" s="138"/>
      <c r="Y23" s="138"/>
      <c r="Z23" s="138"/>
      <c r="AA23" s="138"/>
      <c r="AB23" s="138"/>
      <c r="AC23" s="138"/>
      <c r="AD23" s="138"/>
      <c r="AE23" s="138"/>
      <c r="AF23" s="138"/>
      <c r="AG23" s="138"/>
      <c r="AH23" s="138"/>
      <c r="AI23" s="138"/>
      <c r="AJ23" s="138"/>
      <c r="AK23" s="138"/>
    </row>
    <row r="24" spans="1:37" s="126" customFormat="1" ht="12" x14ac:dyDescent="0.2">
      <c r="A24" s="120" t="s">
        <v>195</v>
      </c>
      <c r="B24" s="137"/>
      <c r="C24" s="137"/>
      <c r="D24" s="137"/>
      <c r="E24" s="145"/>
      <c r="F24" s="145"/>
      <c r="G24" s="145"/>
      <c r="H24" s="145"/>
      <c r="I24" s="137"/>
      <c r="J24" s="137"/>
      <c r="K24" s="137"/>
      <c r="L24" s="137"/>
      <c r="M24" s="137"/>
      <c r="N24" s="137"/>
      <c r="O24" s="137"/>
      <c r="P24" s="137"/>
      <c r="Q24" s="137"/>
      <c r="R24" s="138"/>
      <c r="S24" s="138"/>
      <c r="T24" s="138"/>
      <c r="U24" s="138"/>
      <c r="V24" s="138"/>
      <c r="W24" s="138"/>
      <c r="X24" s="138"/>
      <c r="Y24" s="138"/>
      <c r="Z24" s="138"/>
      <c r="AA24" s="138"/>
      <c r="AB24" s="138"/>
      <c r="AC24" s="138"/>
      <c r="AD24" s="138"/>
      <c r="AE24" s="138"/>
      <c r="AF24" s="138"/>
      <c r="AG24" s="138"/>
      <c r="AH24" s="138"/>
      <c r="AI24" s="138"/>
      <c r="AJ24" s="138"/>
      <c r="AK24" s="138"/>
    </row>
    <row r="25" spans="1:37" s="126" customFormat="1" ht="12" x14ac:dyDescent="0.2">
      <c r="A25" s="140"/>
      <c r="E25" s="139"/>
      <c r="F25" s="139"/>
      <c r="G25" s="139"/>
      <c r="H25" s="139"/>
    </row>
    <row r="26" spans="1:37" s="126" customFormat="1" ht="12" x14ac:dyDescent="0.2">
      <c r="A26" s="125" t="s">
        <v>127</v>
      </c>
      <c r="E26" s="139"/>
      <c r="F26" s="139"/>
      <c r="G26" s="139"/>
      <c r="H26" s="139"/>
    </row>
    <row r="27" spans="1:37" s="126" customFormat="1" ht="12" x14ac:dyDescent="0.2">
      <c r="A27" s="117" t="s">
        <v>152</v>
      </c>
      <c r="E27" s="139"/>
      <c r="F27" s="139"/>
      <c r="G27" s="139"/>
      <c r="H27" s="139"/>
    </row>
    <row r="28" spans="1:37" s="126" customFormat="1" ht="12" x14ac:dyDescent="0.2">
      <c r="A28" s="69" t="s">
        <v>128</v>
      </c>
      <c r="E28" s="139"/>
      <c r="F28" s="139"/>
      <c r="G28" s="139"/>
      <c r="H28" s="139"/>
    </row>
    <row r="29" spans="1:37" s="126" customFormat="1" ht="12" x14ac:dyDescent="0.2">
      <c r="A29" s="69" t="s">
        <v>153</v>
      </c>
      <c r="E29" s="139"/>
      <c r="F29" s="139"/>
      <c r="G29" s="139"/>
      <c r="H29" s="139"/>
    </row>
    <row r="30" spans="1:37" s="126" customFormat="1" ht="12" x14ac:dyDescent="0.2">
      <c r="A30" s="69" t="s">
        <v>129</v>
      </c>
      <c r="E30" s="139"/>
      <c r="F30" s="139"/>
      <c r="G30" s="139"/>
      <c r="H30" s="139"/>
    </row>
    <row r="31" spans="1:37" s="126" customFormat="1" ht="24" x14ac:dyDescent="0.2">
      <c r="A31" s="72" t="s">
        <v>130</v>
      </c>
      <c r="E31" s="139"/>
      <c r="F31" s="139"/>
      <c r="G31" s="139"/>
      <c r="H31" s="139"/>
    </row>
    <row r="32" spans="1:37" s="126" customFormat="1" ht="12" x14ac:dyDescent="0.2">
      <c r="A32" s="69" t="s">
        <v>154</v>
      </c>
      <c r="E32" s="139"/>
      <c r="F32" s="139"/>
      <c r="G32" s="139"/>
      <c r="H32" s="139"/>
    </row>
    <row r="33" spans="1:23" s="126" customFormat="1" ht="24" x14ac:dyDescent="0.2">
      <c r="A33" s="72" t="s">
        <v>181</v>
      </c>
      <c r="E33" s="139"/>
      <c r="F33" s="139"/>
      <c r="G33" s="139"/>
      <c r="H33" s="139"/>
    </row>
    <row r="34" spans="1:23" s="126" customFormat="1" ht="12" x14ac:dyDescent="0.2">
      <c r="A34" s="97"/>
      <c r="E34" s="139"/>
      <c r="F34" s="139"/>
      <c r="G34" s="139"/>
      <c r="H34" s="139"/>
    </row>
    <row r="35" spans="1:23" s="126" customFormat="1" ht="22.5" x14ac:dyDescent="0.2">
      <c r="A35" s="127" t="s">
        <v>194</v>
      </c>
      <c r="E35" s="135"/>
      <c r="F35" s="135"/>
      <c r="G35" s="135"/>
      <c r="H35" s="135"/>
      <c r="I35" s="135"/>
      <c r="J35" s="135"/>
      <c r="K35" s="135"/>
      <c r="L35" s="135"/>
      <c r="M35" s="135"/>
      <c r="N35" s="135"/>
      <c r="O35" s="135"/>
      <c r="P35" s="135"/>
      <c r="Q35" s="135"/>
      <c r="R35" s="135"/>
      <c r="S35" s="135"/>
      <c r="T35" s="135"/>
      <c r="U35" s="135"/>
      <c r="V35" s="135"/>
    </row>
    <row r="36" spans="1:23" s="126" customFormat="1" ht="12" x14ac:dyDescent="0.2">
      <c r="A36" s="128"/>
      <c r="B36" s="129"/>
      <c r="C36" s="129"/>
      <c r="D36" s="129"/>
      <c r="E36" s="135"/>
      <c r="F36" s="135"/>
      <c r="G36" s="135"/>
      <c r="H36" s="135"/>
      <c r="I36" s="135"/>
      <c r="J36" s="135"/>
      <c r="K36" s="135"/>
      <c r="L36" s="135"/>
      <c r="M36" s="135"/>
      <c r="N36" s="135"/>
      <c r="O36" s="135"/>
      <c r="P36" s="135"/>
      <c r="Q36" s="135"/>
      <c r="R36" s="135"/>
      <c r="S36" s="135"/>
      <c r="T36" s="135"/>
      <c r="U36" s="135"/>
      <c r="V36" s="135"/>
    </row>
    <row r="37" spans="1:23" s="126" customFormat="1" ht="30.75" customHeight="1" x14ac:dyDescent="0.2">
      <c r="A37" s="159" t="s">
        <v>171</v>
      </c>
      <c r="B37" s="130"/>
      <c r="C37" s="131"/>
      <c r="D37" s="134"/>
      <c r="E37" s="93"/>
      <c r="F37" s="93"/>
      <c r="G37" s="93"/>
      <c r="H37" s="93"/>
      <c r="I37" s="93"/>
      <c r="J37" s="93"/>
      <c r="K37" s="93"/>
      <c r="L37" s="93"/>
      <c r="M37" s="93"/>
      <c r="N37" s="93"/>
      <c r="O37" s="93"/>
      <c r="P37" s="93"/>
      <c r="Q37" s="18"/>
      <c r="R37" s="18"/>
      <c r="S37" s="135"/>
      <c r="T37" s="135"/>
      <c r="U37" s="135"/>
      <c r="V37" s="135"/>
      <c r="W37" s="132"/>
    </row>
    <row r="38" spans="1:23" s="126" customFormat="1" ht="30.75" customHeight="1" x14ac:dyDescent="0.2">
      <c r="A38" s="159" t="s">
        <v>172</v>
      </c>
      <c r="B38" s="130"/>
      <c r="C38" s="131"/>
      <c r="D38" s="134"/>
      <c r="E38" s="93"/>
      <c r="F38" s="93"/>
      <c r="G38" s="93"/>
      <c r="H38" s="93"/>
      <c r="I38" s="93"/>
      <c r="J38" s="93"/>
      <c r="K38" s="93"/>
      <c r="L38" s="93"/>
      <c r="M38" s="93"/>
      <c r="N38" s="93"/>
      <c r="O38" s="93"/>
      <c r="P38" s="93"/>
      <c r="Q38" s="18"/>
      <c r="R38" s="18"/>
      <c r="S38" s="135"/>
      <c r="T38" s="135"/>
      <c r="U38" s="135"/>
      <c r="V38" s="135"/>
      <c r="W38" s="132"/>
    </row>
    <row r="39" spans="1:23" s="126" customFormat="1" ht="30.75" customHeight="1" x14ac:dyDescent="0.2">
      <c r="A39" s="159" t="s">
        <v>199</v>
      </c>
      <c r="B39" s="133"/>
      <c r="C39" s="133"/>
      <c r="D39" s="133"/>
      <c r="E39" s="93"/>
      <c r="F39" s="93"/>
      <c r="G39" s="93"/>
      <c r="H39" s="93"/>
      <c r="I39" s="93"/>
      <c r="J39" s="93"/>
      <c r="K39" s="93"/>
      <c r="L39" s="93"/>
      <c r="M39" s="93"/>
      <c r="N39" s="93"/>
      <c r="O39" s="93"/>
      <c r="P39" s="93"/>
      <c r="Q39" s="18"/>
      <c r="R39" s="18"/>
      <c r="S39" s="135"/>
      <c r="T39" s="135"/>
      <c r="U39" s="135"/>
      <c r="V39" s="135"/>
      <c r="W39" s="132"/>
    </row>
    <row r="40" spans="1:23" s="126" customFormat="1" ht="30.75" customHeight="1" x14ac:dyDescent="0.2">
      <c r="A40" s="159" t="s">
        <v>176</v>
      </c>
      <c r="E40" s="135"/>
      <c r="F40" s="135"/>
      <c r="G40" s="135"/>
      <c r="H40" s="135"/>
      <c r="I40" s="135"/>
      <c r="J40" s="135"/>
      <c r="K40" s="135"/>
      <c r="L40" s="135"/>
      <c r="M40" s="135"/>
      <c r="N40" s="135"/>
      <c r="O40" s="135"/>
      <c r="P40" s="135"/>
      <c r="Q40" s="135"/>
      <c r="R40" s="135"/>
      <c r="S40" s="135"/>
      <c r="T40" s="135"/>
      <c r="U40" s="135"/>
      <c r="V40" s="135"/>
    </row>
    <row r="41" spans="1:23" s="126" customFormat="1" ht="30.75" customHeight="1" x14ac:dyDescent="0.2">
      <c r="A41" s="159" t="s">
        <v>200</v>
      </c>
      <c r="E41" s="135"/>
      <c r="F41" s="135"/>
      <c r="G41" s="135"/>
      <c r="H41" s="135"/>
      <c r="I41" s="135"/>
      <c r="J41" s="135"/>
      <c r="K41" s="135"/>
      <c r="L41" s="135"/>
      <c r="M41" s="135"/>
      <c r="N41" s="135"/>
      <c r="O41" s="135"/>
      <c r="P41" s="135"/>
      <c r="Q41" s="135"/>
      <c r="R41" s="135"/>
      <c r="S41" s="135"/>
      <c r="T41" s="135"/>
      <c r="U41" s="135"/>
      <c r="V41" s="135"/>
    </row>
    <row r="42" spans="1:23" s="126" customFormat="1" ht="30.75" customHeight="1" x14ac:dyDescent="0.2">
      <c r="A42" s="159" t="s">
        <v>177</v>
      </c>
      <c r="E42" s="139"/>
      <c r="F42" s="139"/>
      <c r="G42" s="139"/>
      <c r="H42" s="139"/>
    </row>
    <row r="43" spans="1:23" s="126" customFormat="1" ht="30.75" customHeight="1" x14ac:dyDescent="0.2">
      <c r="A43" s="159" t="s">
        <v>178</v>
      </c>
      <c r="E43" s="139"/>
      <c r="F43" s="139"/>
      <c r="G43" s="139"/>
      <c r="H43" s="139"/>
    </row>
    <row r="44" spans="1:23" s="126" customFormat="1" ht="30.75" customHeight="1" x14ac:dyDescent="0.2">
      <c r="A44" s="159" t="s">
        <v>174</v>
      </c>
      <c r="E44" s="139"/>
      <c r="F44" s="139"/>
      <c r="G44" s="139"/>
      <c r="H44" s="139"/>
    </row>
    <row r="45" spans="1:23" s="126" customFormat="1" ht="30.75" customHeight="1" x14ac:dyDescent="0.2">
      <c r="A45" s="159" t="s">
        <v>179</v>
      </c>
      <c r="E45" s="139"/>
      <c r="F45" s="139"/>
      <c r="G45" s="139"/>
      <c r="H45" s="139"/>
    </row>
    <row r="46" spans="1:23" s="126" customFormat="1" ht="42" x14ac:dyDescent="0.2">
      <c r="A46" s="155" t="s">
        <v>166</v>
      </c>
      <c r="E46" s="139"/>
      <c r="F46" s="139"/>
      <c r="G46" s="139"/>
      <c r="H46" s="139"/>
    </row>
    <row r="47" spans="1:23" s="126" customFormat="1" ht="39" customHeight="1" x14ac:dyDescent="0.2">
      <c r="A47" s="120" t="s">
        <v>167</v>
      </c>
      <c r="E47" s="139"/>
      <c r="F47" s="139"/>
      <c r="G47" s="139"/>
      <c r="H47" s="139"/>
    </row>
    <row r="48" spans="1:23" s="126" customFormat="1" ht="12" x14ac:dyDescent="0.2">
      <c r="A48" s="119"/>
      <c r="E48" s="139"/>
      <c r="F48" s="139"/>
      <c r="G48" s="139"/>
      <c r="H48" s="139"/>
    </row>
    <row r="49" spans="1:8" s="126" customFormat="1" ht="21" x14ac:dyDescent="0.2">
      <c r="A49" s="141" t="s">
        <v>168</v>
      </c>
      <c r="E49" s="139"/>
      <c r="F49" s="139"/>
      <c r="G49" s="139"/>
      <c r="H49" s="139"/>
    </row>
    <row r="50" spans="1:8" s="126" customFormat="1" ht="12" x14ac:dyDescent="0.2">
      <c r="A50" s="119"/>
      <c r="E50" s="139"/>
      <c r="F50" s="139"/>
      <c r="G50" s="139"/>
      <c r="H50" s="139"/>
    </row>
    <row r="51" spans="1:8" s="126" customFormat="1" ht="32.25" x14ac:dyDescent="0.2">
      <c r="A51" s="142" t="s">
        <v>169</v>
      </c>
      <c r="E51" s="139"/>
      <c r="F51" s="139"/>
      <c r="G51" s="139"/>
      <c r="H51" s="139"/>
    </row>
    <row r="52" spans="1:8" s="126" customFormat="1" ht="12" x14ac:dyDescent="0.2">
      <c r="A52" s="142"/>
      <c r="E52" s="139"/>
      <c r="F52" s="139"/>
      <c r="G52" s="139"/>
      <c r="H52" s="139"/>
    </row>
    <row r="53" spans="1:8" s="126" customFormat="1" ht="42.75" x14ac:dyDescent="0.2">
      <c r="A53" s="142" t="s">
        <v>163</v>
      </c>
      <c r="E53" s="139"/>
      <c r="F53" s="139"/>
      <c r="G53" s="139"/>
      <c r="H53" s="139"/>
    </row>
    <row r="54" spans="1:8" s="126" customFormat="1" ht="12" x14ac:dyDescent="0.2">
      <c r="A54" s="143"/>
      <c r="E54" s="139"/>
      <c r="F54" s="139"/>
      <c r="G54" s="139"/>
      <c r="H54" s="139"/>
    </row>
    <row r="55" spans="1:8" s="126" customFormat="1" ht="12" x14ac:dyDescent="0.2">
      <c r="A55" s="123" t="s">
        <v>132</v>
      </c>
      <c r="E55" s="139"/>
      <c r="F55" s="139"/>
      <c r="G55" s="139"/>
      <c r="H55" s="139"/>
    </row>
    <row r="56" spans="1:8" s="126" customFormat="1" ht="24" x14ac:dyDescent="0.2">
      <c r="A56" s="124" t="s">
        <v>150</v>
      </c>
      <c r="E56" s="139"/>
      <c r="F56" s="139"/>
      <c r="G56" s="139"/>
      <c r="H56" s="139"/>
    </row>
    <row r="57" spans="1:8" s="126" customFormat="1" ht="24" x14ac:dyDescent="0.2">
      <c r="A57" s="124" t="s">
        <v>151</v>
      </c>
      <c r="E57" s="139"/>
      <c r="F57" s="139"/>
      <c r="G57" s="139"/>
      <c r="H57" s="139"/>
    </row>
  </sheetData>
  <mergeCells count="1">
    <mergeCell ref="A21:H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78"/>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15</v>
      </c>
      <c r="B1" s="8"/>
      <c r="C1" s="8"/>
      <c r="D1" s="8"/>
    </row>
    <row r="2" spans="1:4" x14ac:dyDescent="0.2">
      <c r="A2" s="3" t="s">
        <v>16</v>
      </c>
      <c r="B2" s="23" t="s">
        <v>41</v>
      </c>
      <c r="C2" s="5"/>
      <c r="D2" s="5"/>
    </row>
    <row r="3" spans="1:4" x14ac:dyDescent="0.2">
      <c r="A3" s="12" t="s">
        <v>17</v>
      </c>
      <c r="B3" s="3"/>
      <c r="C3" s="4"/>
      <c r="D3" s="4"/>
    </row>
    <row r="4" spans="1:4" x14ac:dyDescent="0.2">
      <c r="A4" s="3">
        <v>1</v>
      </c>
      <c r="B4" s="24">
        <v>4800</v>
      </c>
      <c r="C4" s="4"/>
      <c r="D4" s="4"/>
    </row>
    <row r="5" spans="1:4" x14ac:dyDescent="0.2">
      <c r="A5" s="3" t="s">
        <v>48</v>
      </c>
      <c r="B5" s="24">
        <v>4800</v>
      </c>
      <c r="C5" s="4"/>
      <c r="D5" s="4"/>
    </row>
    <row r="6" spans="1:4" x14ac:dyDescent="0.2">
      <c r="A6" s="3" t="s">
        <v>49</v>
      </c>
      <c r="B6" s="24">
        <v>5400</v>
      </c>
      <c r="C6" s="4"/>
      <c r="D6" s="4"/>
    </row>
    <row r="7" spans="1:4" x14ac:dyDescent="0.2">
      <c r="A7" s="3" t="s">
        <v>50</v>
      </c>
      <c r="B7" s="24">
        <v>5400</v>
      </c>
      <c r="C7" s="4"/>
      <c r="D7" s="4"/>
    </row>
    <row r="8" spans="1:4" x14ac:dyDescent="0.2">
      <c r="A8" s="3" t="s">
        <v>56</v>
      </c>
      <c r="B8" s="24">
        <v>6800</v>
      </c>
      <c r="C8" s="4"/>
      <c r="D8" s="4"/>
    </row>
    <row r="9" spans="1:4" x14ac:dyDescent="0.2">
      <c r="A9" s="3">
        <v>2</v>
      </c>
      <c r="B9" s="24">
        <v>5800</v>
      </c>
      <c r="C9" s="4"/>
      <c r="D9" s="4"/>
    </row>
    <row r="10" spans="1:4" x14ac:dyDescent="0.2">
      <c r="A10" s="3" t="s">
        <v>54</v>
      </c>
      <c r="B10" s="24">
        <v>5800</v>
      </c>
      <c r="C10" s="4"/>
      <c r="D10" s="4"/>
    </row>
    <row r="11" spans="1:4" x14ac:dyDescent="0.2">
      <c r="A11" s="3" t="s">
        <v>51</v>
      </c>
      <c r="B11" s="24">
        <v>5800</v>
      </c>
      <c r="C11" s="4"/>
      <c r="D11" s="4"/>
    </row>
    <row r="12" spans="1:4" x14ac:dyDescent="0.2">
      <c r="A12" s="3" t="s">
        <v>57</v>
      </c>
      <c r="B12" s="24">
        <v>7200</v>
      </c>
      <c r="C12" s="4"/>
      <c r="D12" s="4"/>
    </row>
    <row r="13" spans="1:4" x14ac:dyDescent="0.2">
      <c r="A13" s="3" t="s">
        <v>52</v>
      </c>
      <c r="B13" s="24">
        <v>7200</v>
      </c>
      <c r="C13" s="4"/>
      <c r="D13" s="4"/>
    </row>
    <row r="14" spans="1:4" x14ac:dyDescent="0.2">
      <c r="A14" s="3">
        <v>3</v>
      </c>
      <c r="B14" s="24">
        <v>7800</v>
      </c>
      <c r="C14" s="4"/>
      <c r="D14" s="4"/>
    </row>
    <row r="15" spans="1:4" x14ac:dyDescent="0.2">
      <c r="C15" s="4"/>
      <c r="D15" s="4"/>
    </row>
    <row r="16" spans="1:4" x14ac:dyDescent="0.2">
      <c r="C16" s="4"/>
      <c r="D16" s="4"/>
    </row>
    <row r="17" spans="1:4" x14ac:dyDescent="0.2">
      <c r="A17" s="20" t="s">
        <v>15</v>
      </c>
      <c r="B17" s="2"/>
      <c r="C17" s="4"/>
      <c r="D17" s="4"/>
    </row>
    <row r="18" spans="1:4" x14ac:dyDescent="0.2">
      <c r="A18" s="3" t="s">
        <v>16</v>
      </c>
      <c r="B18" s="23" t="s">
        <v>41</v>
      </c>
      <c r="C18" s="4"/>
      <c r="D18" s="4"/>
    </row>
    <row r="19" spans="1:4" x14ac:dyDescent="0.2">
      <c r="A19" s="12" t="s">
        <v>18</v>
      </c>
      <c r="B19" s="3"/>
      <c r="C19" s="4"/>
      <c r="D19" s="4"/>
    </row>
    <row r="20" spans="1:4" x14ac:dyDescent="0.2">
      <c r="A20" s="3">
        <v>1</v>
      </c>
      <c r="B20" s="24">
        <v>4800</v>
      </c>
      <c r="C20" s="4"/>
      <c r="D20" s="4"/>
    </row>
    <row r="21" spans="1:4" x14ac:dyDescent="0.2">
      <c r="A21" s="3" t="s">
        <v>48</v>
      </c>
      <c r="B21" s="24">
        <v>4800</v>
      </c>
      <c r="C21" s="4"/>
      <c r="D21" s="4"/>
    </row>
    <row r="22" spans="1:4" x14ac:dyDescent="0.2">
      <c r="A22" s="3" t="s">
        <v>49</v>
      </c>
      <c r="B22" s="24">
        <v>5400</v>
      </c>
      <c r="C22" s="4"/>
      <c r="D22" s="4"/>
    </row>
    <row r="23" spans="1:4" x14ac:dyDescent="0.2">
      <c r="A23" s="3" t="s">
        <v>50</v>
      </c>
      <c r="B23" s="24">
        <v>5400</v>
      </c>
      <c r="C23" s="4"/>
      <c r="D23" s="4"/>
    </row>
    <row r="24" spans="1:4" x14ac:dyDescent="0.2">
      <c r="A24" s="3" t="s">
        <v>56</v>
      </c>
      <c r="B24" s="24">
        <v>6800</v>
      </c>
      <c r="C24" s="4"/>
      <c r="D24" s="4"/>
    </row>
    <row r="25" spans="1:4" x14ac:dyDescent="0.2">
      <c r="A25" s="3">
        <v>2</v>
      </c>
      <c r="B25" s="24">
        <v>5800</v>
      </c>
      <c r="C25" s="4"/>
      <c r="D25" s="4"/>
    </row>
    <row r="26" spans="1:4" x14ac:dyDescent="0.2">
      <c r="A26" s="3" t="s">
        <v>54</v>
      </c>
      <c r="B26" s="24">
        <v>5800</v>
      </c>
      <c r="C26" s="4"/>
      <c r="D26" s="4"/>
    </row>
    <row r="27" spans="1:4" x14ac:dyDescent="0.2">
      <c r="A27" s="3" t="s">
        <v>51</v>
      </c>
      <c r="B27" s="24">
        <v>5800</v>
      </c>
      <c r="C27" s="4"/>
      <c r="D27" s="4"/>
    </row>
    <row r="28" spans="1:4" x14ac:dyDescent="0.2">
      <c r="A28" s="3" t="s">
        <v>57</v>
      </c>
      <c r="B28" s="24">
        <v>7200</v>
      </c>
      <c r="C28" s="4"/>
      <c r="D28" s="4"/>
    </row>
    <row r="29" spans="1:4" x14ac:dyDescent="0.2">
      <c r="A29" s="3" t="s">
        <v>52</v>
      </c>
      <c r="B29" s="24">
        <v>7200</v>
      </c>
      <c r="C29" s="4"/>
      <c r="D29" s="4"/>
    </row>
    <row r="30" spans="1:4" x14ac:dyDescent="0.2">
      <c r="A30" s="3">
        <v>3</v>
      </c>
      <c r="B30" s="24">
        <v>7800</v>
      </c>
      <c r="C30" s="4"/>
      <c r="D30" s="4"/>
    </row>
    <row r="31" spans="1:4" ht="15" customHeight="1" x14ac:dyDescent="0.2">
      <c r="A31" s="20"/>
      <c r="C31" s="5"/>
      <c r="D31" s="5"/>
    </row>
    <row r="32" spans="1:4" x14ac:dyDescent="0.2">
      <c r="A32" s="20"/>
      <c r="C32" s="4"/>
      <c r="D32" s="4"/>
    </row>
    <row r="33" spans="1:4" x14ac:dyDescent="0.2">
      <c r="A33" s="20" t="s">
        <v>15</v>
      </c>
      <c r="B33" s="2"/>
      <c r="C33" s="4"/>
      <c r="D33" s="4"/>
    </row>
    <row r="34" spans="1:4" x14ac:dyDescent="0.2">
      <c r="A34" s="3" t="s">
        <v>16</v>
      </c>
      <c r="B34" s="23" t="s">
        <v>41</v>
      </c>
      <c r="C34" s="4"/>
      <c r="D34" s="4"/>
    </row>
    <row r="35" spans="1:4" x14ac:dyDescent="0.2">
      <c r="A35" s="12" t="s">
        <v>19</v>
      </c>
      <c r="B35" s="3"/>
      <c r="C35" s="4"/>
      <c r="D35" s="4"/>
    </row>
    <row r="36" spans="1:4" x14ac:dyDescent="0.2">
      <c r="A36" s="3">
        <v>1</v>
      </c>
      <c r="B36" s="24">
        <v>5500</v>
      </c>
      <c r="C36" s="4"/>
      <c r="D36" s="4"/>
    </row>
    <row r="37" spans="1:4" x14ac:dyDescent="0.2">
      <c r="A37" s="3" t="s">
        <v>48</v>
      </c>
      <c r="B37" s="24">
        <v>5500</v>
      </c>
      <c r="C37" s="4"/>
      <c r="D37" s="4"/>
    </row>
    <row r="38" spans="1:4" x14ac:dyDescent="0.2">
      <c r="A38" s="3" t="s">
        <v>49</v>
      </c>
      <c r="B38" s="24">
        <v>6100</v>
      </c>
      <c r="C38" s="4"/>
      <c r="D38" s="4"/>
    </row>
    <row r="39" spans="1:4" x14ac:dyDescent="0.2">
      <c r="A39" s="3" t="s">
        <v>50</v>
      </c>
      <c r="B39" s="24">
        <v>6100</v>
      </c>
      <c r="C39" s="4"/>
      <c r="D39" s="4"/>
    </row>
    <row r="40" spans="1:4" x14ac:dyDescent="0.2">
      <c r="A40" s="3" t="s">
        <v>56</v>
      </c>
      <c r="B40" s="24">
        <v>7500</v>
      </c>
      <c r="C40" s="4"/>
      <c r="D40" s="4"/>
    </row>
    <row r="41" spans="1:4" x14ac:dyDescent="0.2">
      <c r="A41" s="3">
        <v>2</v>
      </c>
      <c r="B41" s="24">
        <v>6500</v>
      </c>
      <c r="C41" s="4"/>
      <c r="D41" s="4"/>
    </row>
    <row r="42" spans="1:4" x14ac:dyDescent="0.2">
      <c r="A42" s="3" t="s">
        <v>54</v>
      </c>
      <c r="B42" s="24">
        <v>6500</v>
      </c>
      <c r="C42" s="4"/>
      <c r="D42" s="4"/>
    </row>
    <row r="43" spans="1:4" x14ac:dyDescent="0.2">
      <c r="A43" s="3" t="s">
        <v>51</v>
      </c>
      <c r="B43" s="24">
        <v>6500</v>
      </c>
      <c r="C43" s="4"/>
      <c r="D43" s="4"/>
    </row>
    <row r="44" spans="1:4" x14ac:dyDescent="0.2">
      <c r="A44" s="3" t="s">
        <v>57</v>
      </c>
      <c r="B44" s="24">
        <v>7900</v>
      </c>
      <c r="C44" s="4"/>
      <c r="D44" s="4"/>
    </row>
    <row r="45" spans="1:4" x14ac:dyDescent="0.2">
      <c r="A45" s="3" t="s">
        <v>52</v>
      </c>
      <c r="B45" s="24">
        <v>7900</v>
      </c>
      <c r="C45" s="4"/>
      <c r="D45" s="4"/>
    </row>
    <row r="46" spans="1:4" x14ac:dyDescent="0.2">
      <c r="A46" s="3">
        <v>3</v>
      </c>
      <c r="B46" s="3">
        <v>8500</v>
      </c>
    </row>
    <row r="47" spans="1:4" x14ac:dyDescent="0.2">
      <c r="A47" s="4"/>
      <c r="B47" s="4"/>
    </row>
    <row r="49" spans="1:4" x14ac:dyDescent="0.2">
      <c r="A49" s="20" t="s">
        <v>15</v>
      </c>
      <c r="B49" s="2"/>
      <c r="C49" s="4"/>
      <c r="D49" s="4"/>
    </row>
    <row r="50" spans="1:4" x14ac:dyDescent="0.2">
      <c r="A50" s="3" t="s">
        <v>16</v>
      </c>
      <c r="B50" s="23" t="s">
        <v>41</v>
      </c>
      <c r="C50" s="4"/>
      <c r="D50" s="4"/>
    </row>
    <row r="51" spans="1:4" x14ac:dyDescent="0.2">
      <c r="A51" s="12" t="s">
        <v>20</v>
      </c>
      <c r="B51" s="3"/>
      <c r="C51" s="4"/>
      <c r="D51" s="4"/>
    </row>
    <row r="52" spans="1:4" x14ac:dyDescent="0.2">
      <c r="A52" s="3">
        <v>1</v>
      </c>
      <c r="B52" s="24">
        <v>5500</v>
      </c>
      <c r="C52" s="4"/>
      <c r="D52" s="4"/>
    </row>
    <row r="53" spans="1:4" x14ac:dyDescent="0.2">
      <c r="A53" s="3" t="s">
        <v>48</v>
      </c>
      <c r="B53" s="24">
        <v>5500</v>
      </c>
      <c r="C53" s="4"/>
      <c r="D53" s="4"/>
    </row>
    <row r="54" spans="1:4" x14ac:dyDescent="0.2">
      <c r="A54" s="3" t="s">
        <v>49</v>
      </c>
      <c r="B54" s="24">
        <v>6100</v>
      </c>
      <c r="C54" s="4"/>
      <c r="D54" s="4"/>
    </row>
    <row r="55" spans="1:4" x14ac:dyDescent="0.2">
      <c r="A55" s="3" t="s">
        <v>50</v>
      </c>
      <c r="B55" s="24">
        <v>6100</v>
      </c>
      <c r="C55" s="4"/>
      <c r="D55" s="4"/>
    </row>
    <row r="56" spans="1:4" x14ac:dyDescent="0.2">
      <c r="A56" s="3" t="s">
        <v>56</v>
      </c>
      <c r="B56" s="24">
        <v>7500</v>
      </c>
      <c r="C56" s="4"/>
      <c r="D56" s="4"/>
    </row>
    <row r="57" spans="1:4" x14ac:dyDescent="0.2">
      <c r="A57" s="3">
        <v>2</v>
      </c>
      <c r="B57" s="24">
        <v>6500</v>
      </c>
      <c r="C57" s="4"/>
      <c r="D57" s="4"/>
    </row>
    <row r="58" spans="1:4" x14ac:dyDescent="0.2">
      <c r="A58" s="3" t="s">
        <v>54</v>
      </c>
      <c r="B58" s="24">
        <v>6500</v>
      </c>
      <c r="C58" s="4"/>
      <c r="D58" s="4"/>
    </row>
    <row r="59" spans="1:4" x14ac:dyDescent="0.2">
      <c r="A59" s="3" t="s">
        <v>51</v>
      </c>
      <c r="B59" s="24">
        <v>6500</v>
      </c>
      <c r="C59" s="4"/>
      <c r="D59" s="4"/>
    </row>
    <row r="60" spans="1:4" x14ac:dyDescent="0.2">
      <c r="A60" s="3" t="s">
        <v>57</v>
      </c>
      <c r="B60" s="24">
        <v>7900</v>
      </c>
      <c r="C60" s="4"/>
      <c r="D60" s="4"/>
    </row>
    <row r="61" spans="1:4" x14ac:dyDescent="0.2">
      <c r="A61" s="3" t="s">
        <v>52</v>
      </c>
      <c r="B61" s="24">
        <v>7900</v>
      </c>
      <c r="C61" s="4"/>
      <c r="D61" s="4"/>
    </row>
    <row r="62" spans="1:4" x14ac:dyDescent="0.2">
      <c r="A62" s="3">
        <v>3</v>
      </c>
      <c r="B62" s="3">
        <v>8500</v>
      </c>
      <c r="C62" s="4"/>
      <c r="D62" s="4"/>
    </row>
    <row r="65" spans="1:4" x14ac:dyDescent="0.2">
      <c r="A65" s="20" t="s">
        <v>15</v>
      </c>
      <c r="B65" s="2"/>
      <c r="C65" s="4"/>
      <c r="D65" s="4"/>
    </row>
    <row r="66" spans="1:4" x14ac:dyDescent="0.2">
      <c r="A66" s="3" t="s">
        <v>16</v>
      </c>
      <c r="B66" s="23" t="s">
        <v>41</v>
      </c>
      <c r="C66" s="4"/>
      <c r="D66" s="4"/>
    </row>
    <row r="67" spans="1:4" x14ac:dyDescent="0.2">
      <c r="A67" s="12" t="s">
        <v>21</v>
      </c>
      <c r="B67" s="3"/>
      <c r="C67" s="4"/>
      <c r="D67" s="4"/>
    </row>
    <row r="68" spans="1:4" x14ac:dyDescent="0.2">
      <c r="A68" s="3">
        <v>1</v>
      </c>
      <c r="B68" s="24">
        <v>8300</v>
      </c>
      <c r="C68" s="4"/>
      <c r="D68" s="4"/>
    </row>
    <row r="69" spans="1:4" x14ac:dyDescent="0.2">
      <c r="A69" s="3" t="s">
        <v>48</v>
      </c>
      <c r="B69" s="24">
        <v>8300</v>
      </c>
      <c r="C69" s="4"/>
      <c r="D69" s="4"/>
    </row>
    <row r="70" spans="1:4" x14ac:dyDescent="0.2">
      <c r="A70" s="3" t="s">
        <v>49</v>
      </c>
      <c r="B70" s="24">
        <v>8900</v>
      </c>
      <c r="C70" s="4"/>
      <c r="D70" s="4"/>
    </row>
    <row r="71" spans="1:4" x14ac:dyDescent="0.2">
      <c r="A71" s="3" t="s">
        <v>50</v>
      </c>
      <c r="B71" s="24">
        <v>8900</v>
      </c>
      <c r="C71" s="4"/>
      <c r="D71" s="4"/>
    </row>
    <row r="72" spans="1:4" x14ac:dyDescent="0.2">
      <c r="A72" s="3" t="s">
        <v>56</v>
      </c>
      <c r="B72" s="24">
        <v>10300</v>
      </c>
      <c r="C72" s="4"/>
      <c r="D72" s="4"/>
    </row>
    <row r="73" spans="1:4" x14ac:dyDescent="0.2">
      <c r="A73" s="3">
        <v>2</v>
      </c>
      <c r="B73" s="24">
        <v>9300</v>
      </c>
      <c r="C73" s="4"/>
      <c r="D73" s="4"/>
    </row>
    <row r="74" spans="1:4" x14ac:dyDescent="0.2">
      <c r="A74" s="3" t="s">
        <v>54</v>
      </c>
      <c r="B74" s="24">
        <v>9300</v>
      </c>
      <c r="C74" s="4"/>
      <c r="D74" s="4"/>
    </row>
    <row r="75" spans="1:4" x14ac:dyDescent="0.2">
      <c r="A75" s="3" t="s">
        <v>51</v>
      </c>
      <c r="B75" s="24">
        <v>9300</v>
      </c>
      <c r="C75" s="4"/>
      <c r="D75" s="4"/>
    </row>
    <row r="76" spans="1:4" x14ac:dyDescent="0.2">
      <c r="A76" s="3" t="s">
        <v>57</v>
      </c>
      <c r="B76" s="24">
        <v>10700</v>
      </c>
      <c r="C76" s="4"/>
      <c r="D76" s="4"/>
    </row>
    <row r="77" spans="1:4" x14ac:dyDescent="0.2">
      <c r="A77" s="3" t="s">
        <v>52</v>
      </c>
      <c r="B77" s="24">
        <v>10700</v>
      </c>
      <c r="C77" s="4"/>
      <c r="D77" s="4"/>
    </row>
    <row r="78" spans="1:4" x14ac:dyDescent="0.2">
      <c r="A78" s="3">
        <v>3</v>
      </c>
      <c r="B78" s="24">
        <v>11300</v>
      </c>
      <c r="C78" s="4"/>
      <c r="D78" s="4"/>
    </row>
  </sheetData>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9"/>
  <dimension ref="A1:C71"/>
  <sheetViews>
    <sheetView zoomScaleNormal="100" workbookViewId="0">
      <pane xSplit="1" topLeftCell="B1" activePane="topRight" state="frozen"/>
      <selection pane="topRight" activeCell="B1" sqref="B1:C1048576"/>
    </sheetView>
  </sheetViews>
  <sheetFormatPr defaultColWidth="8.7109375" defaultRowHeight="12.75" x14ac:dyDescent="0.2"/>
  <cols>
    <col min="1" max="1" width="82.5703125" style="98" customWidth="1"/>
    <col min="2" max="16384" width="8.7109375" style="98"/>
  </cols>
  <sheetData>
    <row r="1" spans="1:3" x14ac:dyDescent="0.2">
      <c r="A1" s="68" t="s">
        <v>133</v>
      </c>
    </row>
    <row r="3" spans="1:3" x14ac:dyDescent="0.2">
      <c r="A3" s="169" t="s">
        <v>220</v>
      </c>
    </row>
    <row r="4" spans="1:3" x14ac:dyDescent="0.2">
      <c r="A4" s="153" t="s">
        <v>125</v>
      </c>
      <c r="B4" s="112" t="e">
        <f>'C завтраками| Bed and breakfast'!#REF!</f>
        <v>#REF!</v>
      </c>
      <c r="C4" s="112" t="e">
        <f>'C завтраками| Bed and breakfast'!#REF!</f>
        <v>#REF!</v>
      </c>
    </row>
    <row r="5" spans="1:3" x14ac:dyDescent="0.2">
      <c r="A5" s="99" t="s">
        <v>124</v>
      </c>
      <c r="B5" s="112" t="e">
        <f>'C завтраками| Bed and breakfast'!#REF!</f>
        <v>#REF!</v>
      </c>
      <c r="C5" s="112" t="e">
        <f>'C завтраками| Bed and breakfast'!#REF!</f>
        <v>#REF!</v>
      </c>
    </row>
    <row r="6" spans="1:3" x14ac:dyDescent="0.2">
      <c r="A6" s="102" t="s">
        <v>144</v>
      </c>
    </row>
    <row r="7" spans="1:3" x14ac:dyDescent="0.2">
      <c r="A7" s="104">
        <v>1</v>
      </c>
      <c r="B7" s="66" t="e">
        <f>'C завтраками| Bed and breakfast'!#REF!*0.9</f>
        <v>#REF!</v>
      </c>
      <c r="C7" s="66" t="e">
        <f>'C завтраками| Bed and breakfast'!#REF!*0.9</f>
        <v>#REF!</v>
      </c>
    </row>
    <row r="8" spans="1:3" x14ac:dyDescent="0.2">
      <c r="A8" s="104">
        <v>2</v>
      </c>
      <c r="B8" s="66" t="e">
        <f>'C завтраками| Bed and breakfast'!#REF!*0.9</f>
        <v>#REF!</v>
      </c>
      <c r="C8" s="66" t="e">
        <f>'C завтраками| Bed and breakfast'!#REF!*0.9</f>
        <v>#REF!</v>
      </c>
    </row>
    <row r="9" spans="1:3" x14ac:dyDescent="0.2">
      <c r="A9" s="104" t="s">
        <v>145</v>
      </c>
      <c r="B9" s="66"/>
      <c r="C9" s="66"/>
    </row>
    <row r="10" spans="1:3" x14ac:dyDescent="0.2">
      <c r="A10" s="104">
        <v>1</v>
      </c>
      <c r="B10" s="66" t="e">
        <f>'C завтраками| Bed and breakfast'!#REF!*0.9</f>
        <v>#REF!</v>
      </c>
      <c r="C10" s="66" t="e">
        <f>'C завтраками| Bed and breakfast'!#REF!*0.9</f>
        <v>#REF!</v>
      </c>
    </row>
    <row r="11" spans="1:3" x14ac:dyDescent="0.2">
      <c r="A11" s="104">
        <v>2</v>
      </c>
      <c r="B11" s="66" t="e">
        <f>'C завтраками| Bed and breakfast'!#REF!*0.9</f>
        <v>#REF!</v>
      </c>
      <c r="C11" s="66" t="e">
        <f>'C завтраками| Bed and breakfast'!#REF!*0.9</f>
        <v>#REF!</v>
      </c>
    </row>
    <row r="12" spans="1:3" x14ac:dyDescent="0.2">
      <c r="A12" s="104" t="s">
        <v>134</v>
      </c>
      <c r="B12" s="66"/>
      <c r="C12" s="66"/>
    </row>
    <row r="13" spans="1:3" x14ac:dyDescent="0.2">
      <c r="A13" s="104">
        <v>1</v>
      </c>
      <c r="B13" s="66" t="e">
        <f>'C завтраками| Bed and breakfast'!#REF!*0.9</f>
        <v>#REF!</v>
      </c>
      <c r="C13" s="66" t="e">
        <f>'C завтраками| Bed and breakfast'!#REF!*0.9</f>
        <v>#REF!</v>
      </c>
    </row>
    <row r="14" spans="1:3" x14ac:dyDescent="0.2">
      <c r="A14" s="104">
        <v>2</v>
      </c>
      <c r="B14" s="66" t="e">
        <f>'C завтраками| Bed and breakfast'!#REF!*0.9</f>
        <v>#REF!</v>
      </c>
      <c r="C14" s="66" t="e">
        <f>'C завтраками| Bed and breakfast'!#REF!*0.9</f>
        <v>#REF!</v>
      </c>
    </row>
    <row r="15" spans="1:3" x14ac:dyDescent="0.2">
      <c r="A15" s="103" t="s">
        <v>136</v>
      </c>
      <c r="B15" s="66"/>
      <c r="C15" s="66"/>
    </row>
    <row r="16" spans="1:3" x14ac:dyDescent="0.2">
      <c r="A16" s="104">
        <v>1</v>
      </c>
      <c r="B16" s="66" t="e">
        <f>'C завтраками| Bed and breakfast'!#REF!*0.9</f>
        <v>#REF!</v>
      </c>
      <c r="C16" s="66" t="e">
        <f>'C завтраками| Bed and breakfast'!#REF!*0.9</f>
        <v>#REF!</v>
      </c>
    </row>
    <row r="17" spans="1:3" x14ac:dyDescent="0.2">
      <c r="A17" s="104">
        <v>2</v>
      </c>
      <c r="B17" s="66" t="e">
        <f>'C завтраками| Bed and breakfast'!#REF!*0.9</f>
        <v>#REF!</v>
      </c>
      <c r="C17" s="66" t="e">
        <f>'C завтраками| Bed and breakfast'!#REF!*0.9</f>
        <v>#REF!</v>
      </c>
    </row>
    <row r="18" spans="1:3" x14ac:dyDescent="0.2">
      <c r="A18" s="78"/>
    </row>
    <row r="19" spans="1:3" x14ac:dyDescent="0.2">
      <c r="A19" s="153" t="s">
        <v>159</v>
      </c>
    </row>
    <row r="20" spans="1:3" x14ac:dyDescent="0.2">
      <c r="A20" s="78"/>
      <c r="B20" s="178" t="e">
        <f t="shared" ref="B20:C20" si="0">B4</f>
        <v>#REF!</v>
      </c>
      <c r="C20" s="178" t="e">
        <f t="shared" si="0"/>
        <v>#REF!</v>
      </c>
    </row>
    <row r="21" spans="1:3" ht="19.5" customHeight="1" x14ac:dyDescent="0.2">
      <c r="A21" s="101" t="s">
        <v>124</v>
      </c>
      <c r="B21" s="184" t="e">
        <f t="shared" ref="B21:C21" si="1">B5</f>
        <v>#REF!</v>
      </c>
      <c r="C21" s="184" t="e">
        <f t="shared" si="1"/>
        <v>#REF!</v>
      </c>
    </row>
    <row r="22" spans="1:3" x14ac:dyDescent="0.2">
      <c r="A22" s="102" t="s">
        <v>144</v>
      </c>
      <c r="B22" s="107"/>
      <c r="C22" s="107"/>
    </row>
    <row r="23" spans="1:3" ht="18" customHeight="1" x14ac:dyDescent="0.2">
      <c r="A23" s="104">
        <v>1</v>
      </c>
      <c r="B23" s="108" t="e">
        <f t="shared" ref="B23:C23" si="2">ROUNDUP(B7*0.87,)</f>
        <v>#REF!</v>
      </c>
      <c r="C23" s="108" t="e">
        <f t="shared" si="2"/>
        <v>#REF!</v>
      </c>
    </row>
    <row r="24" spans="1:3" ht="17.100000000000001" customHeight="1" x14ac:dyDescent="0.2">
      <c r="A24" s="104">
        <v>2</v>
      </c>
      <c r="B24" s="108" t="e">
        <f t="shared" ref="B24:C24" si="3">ROUNDUP(B8*0.87,)</f>
        <v>#REF!</v>
      </c>
      <c r="C24" s="108" t="e">
        <f t="shared" si="3"/>
        <v>#REF!</v>
      </c>
    </row>
    <row r="25" spans="1:3" x14ac:dyDescent="0.2">
      <c r="A25" s="104" t="s">
        <v>145</v>
      </c>
      <c r="B25" s="108"/>
      <c r="C25" s="108"/>
    </row>
    <row r="26" spans="1:3" x14ac:dyDescent="0.2">
      <c r="A26" s="104">
        <v>1</v>
      </c>
      <c r="B26" s="108" t="e">
        <f t="shared" ref="B26:C26" si="4">ROUNDUP(B10*0.87,)</f>
        <v>#REF!</v>
      </c>
      <c r="C26" s="108" t="e">
        <f t="shared" si="4"/>
        <v>#REF!</v>
      </c>
    </row>
    <row r="27" spans="1:3" ht="11.45" customHeight="1" x14ac:dyDescent="0.2">
      <c r="A27" s="104">
        <v>2</v>
      </c>
      <c r="B27" s="108" t="e">
        <f t="shared" ref="B27:C27" si="5">ROUNDUP(B11*0.87,)</f>
        <v>#REF!</v>
      </c>
      <c r="C27" s="108" t="e">
        <f t="shared" si="5"/>
        <v>#REF!</v>
      </c>
    </row>
    <row r="28" spans="1:3" x14ac:dyDescent="0.2">
      <c r="A28" s="104" t="s">
        <v>134</v>
      </c>
      <c r="B28" s="108"/>
      <c r="C28" s="108"/>
    </row>
    <row r="29" spans="1:3" x14ac:dyDescent="0.2">
      <c r="A29" s="104">
        <v>1</v>
      </c>
      <c r="B29" s="108" t="e">
        <f t="shared" ref="B29:C29" si="6">ROUNDUP(B13*0.87,)</f>
        <v>#REF!</v>
      </c>
      <c r="C29" s="108" t="e">
        <f t="shared" si="6"/>
        <v>#REF!</v>
      </c>
    </row>
    <row r="30" spans="1:3" x14ac:dyDescent="0.2">
      <c r="A30" s="104">
        <v>2</v>
      </c>
      <c r="B30" s="108" t="e">
        <f t="shared" ref="B30:C30" si="7">ROUNDUP(B14*0.87,)</f>
        <v>#REF!</v>
      </c>
      <c r="C30" s="108" t="e">
        <f t="shared" si="7"/>
        <v>#REF!</v>
      </c>
    </row>
    <row r="31" spans="1:3" x14ac:dyDescent="0.2">
      <c r="A31" s="103" t="s">
        <v>136</v>
      </c>
      <c r="B31" s="108"/>
      <c r="C31" s="108"/>
    </row>
    <row r="32" spans="1:3" x14ac:dyDescent="0.2">
      <c r="A32" s="104">
        <v>1</v>
      </c>
      <c r="B32" s="108" t="e">
        <f t="shared" ref="B32:C32" si="8">ROUNDUP(B16*0.87,)</f>
        <v>#REF!</v>
      </c>
      <c r="C32" s="108" t="e">
        <f t="shared" si="8"/>
        <v>#REF!</v>
      </c>
    </row>
    <row r="33" spans="1:3" x14ac:dyDescent="0.2">
      <c r="A33" s="104">
        <v>2</v>
      </c>
      <c r="B33" s="108" t="e">
        <f t="shared" ref="B33:C33" si="9">ROUNDUP(B17*0.87,)</f>
        <v>#REF!</v>
      </c>
      <c r="C33" s="108" t="e">
        <f t="shared" si="9"/>
        <v>#REF!</v>
      </c>
    </row>
    <row r="35" spans="1:3" ht="113.25" customHeight="1" x14ac:dyDescent="0.2">
      <c r="A35" s="175" t="s">
        <v>205</v>
      </c>
    </row>
    <row r="36" spans="1:3" ht="13.5" thickBot="1" x14ac:dyDescent="0.25">
      <c r="A36" s="170" t="s">
        <v>139</v>
      </c>
    </row>
    <row r="37" spans="1:3" ht="13.5" thickBot="1" x14ac:dyDescent="0.25">
      <c r="A37" s="172" t="s">
        <v>207</v>
      </c>
    </row>
    <row r="38" spans="1:3" x14ac:dyDescent="0.2">
      <c r="A38" s="171" t="s">
        <v>206</v>
      </c>
    </row>
    <row r="39" spans="1:3" x14ac:dyDescent="0.2">
      <c r="A39" s="116"/>
    </row>
    <row r="40" spans="1:3" x14ac:dyDescent="0.2">
      <c r="A40" s="118" t="s">
        <v>127</v>
      </c>
    </row>
    <row r="41" spans="1:3" x14ac:dyDescent="0.2">
      <c r="A41" s="117" t="s">
        <v>152</v>
      </c>
    </row>
    <row r="42" spans="1:3" x14ac:dyDescent="0.2">
      <c r="A42" s="69" t="s">
        <v>128</v>
      </c>
    </row>
    <row r="43" spans="1:3" x14ac:dyDescent="0.2">
      <c r="A43" s="69" t="s">
        <v>129</v>
      </c>
    </row>
    <row r="44" spans="1:3" ht="24" x14ac:dyDescent="0.2">
      <c r="A44" s="72" t="s">
        <v>130</v>
      </c>
    </row>
    <row r="45" spans="1:3" x14ac:dyDescent="0.2">
      <c r="A45" s="69" t="s">
        <v>154</v>
      </c>
    </row>
    <row r="46" spans="1:3" ht="24" x14ac:dyDescent="0.2">
      <c r="A46" s="72" t="s">
        <v>187</v>
      </c>
    </row>
    <row r="47" spans="1:3" x14ac:dyDescent="0.2">
      <c r="A47" s="111"/>
    </row>
    <row r="48" spans="1:3" ht="25.5" x14ac:dyDescent="0.2">
      <c r="A48" s="173" t="s">
        <v>219</v>
      </c>
    </row>
    <row r="49" spans="1:1" ht="63" x14ac:dyDescent="0.2">
      <c r="A49" s="159" t="s">
        <v>208</v>
      </c>
    </row>
    <row r="50" spans="1:1" ht="31.5" x14ac:dyDescent="0.2">
      <c r="A50" s="159" t="s">
        <v>209</v>
      </c>
    </row>
    <row r="51" spans="1:1" ht="52.5" x14ac:dyDescent="0.2">
      <c r="A51" s="159" t="s">
        <v>210</v>
      </c>
    </row>
    <row r="52" spans="1:1" ht="31.5" x14ac:dyDescent="0.2">
      <c r="A52" s="159" t="s">
        <v>211</v>
      </c>
    </row>
    <row r="53" spans="1:1" ht="63" x14ac:dyDescent="0.2">
      <c r="A53" s="159" t="s">
        <v>212</v>
      </c>
    </row>
    <row r="54" spans="1:1" ht="31.5" x14ac:dyDescent="0.2">
      <c r="A54" s="159" t="s">
        <v>213</v>
      </c>
    </row>
    <row r="55" spans="1:1" ht="31.5" x14ac:dyDescent="0.2">
      <c r="A55" s="159" t="s">
        <v>214</v>
      </c>
    </row>
    <row r="56" spans="1:1" ht="31.5" x14ac:dyDescent="0.2">
      <c r="A56" s="159" t="s">
        <v>215</v>
      </c>
    </row>
    <row r="57" spans="1:1" ht="42" x14ac:dyDescent="0.2">
      <c r="A57" s="159" t="s">
        <v>216</v>
      </c>
    </row>
    <row r="58" spans="1:1" ht="31.5" x14ac:dyDescent="0.2">
      <c r="A58" s="159" t="s">
        <v>217</v>
      </c>
    </row>
    <row r="59" spans="1:1" x14ac:dyDescent="0.2">
      <c r="A59" s="139"/>
    </row>
    <row r="60" spans="1:1" ht="42" x14ac:dyDescent="0.2">
      <c r="A60" s="155" t="s">
        <v>166</v>
      </c>
    </row>
    <row r="61" spans="1:1" ht="21" x14ac:dyDescent="0.2">
      <c r="A61" s="174" t="s">
        <v>162</v>
      </c>
    </row>
    <row r="62" spans="1:1" ht="42.75" x14ac:dyDescent="0.2">
      <c r="A62" s="142" t="s">
        <v>163</v>
      </c>
    </row>
    <row r="63" spans="1:1" ht="21" x14ac:dyDescent="0.2">
      <c r="A63" s="120" t="s">
        <v>164</v>
      </c>
    </row>
    <row r="64" spans="1:1" x14ac:dyDescent="0.2">
      <c r="A64" s="122"/>
    </row>
    <row r="65" spans="1:1" x14ac:dyDescent="0.2">
      <c r="A65" s="123" t="s">
        <v>132</v>
      </c>
    </row>
    <row r="66" spans="1:1" ht="24" x14ac:dyDescent="0.2">
      <c r="A66" s="124" t="s">
        <v>150</v>
      </c>
    </row>
    <row r="67" spans="1:1" ht="24" x14ac:dyDescent="0.2">
      <c r="A67" s="124" t="s">
        <v>151</v>
      </c>
    </row>
    <row r="68" spans="1:1" x14ac:dyDescent="0.2">
      <c r="A68" s="121"/>
    </row>
    <row r="69" spans="1:1" x14ac:dyDescent="0.2">
      <c r="A69" s="122"/>
    </row>
    <row r="71" spans="1:1" x14ac:dyDescent="0.2">
      <c r="A71" s="124"/>
    </row>
  </sheetData>
  <pageMargins left="0.7" right="0.7" top="0.75" bottom="0.75" header="0.3" footer="0.3"/>
  <pageSetup paperSize="9" orientation="portrait" horizontalDpi="4294967295" vertic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0"/>
  <dimension ref="A1:C55"/>
  <sheetViews>
    <sheetView zoomScaleNormal="100" workbookViewId="0">
      <pane xSplit="1" topLeftCell="B1" activePane="topRight" state="frozen"/>
      <selection pane="topRight" activeCell="B1" sqref="B1:C1048576"/>
    </sheetView>
  </sheetViews>
  <sheetFormatPr defaultColWidth="8.7109375" defaultRowHeight="12.75" x14ac:dyDescent="0.2"/>
  <cols>
    <col min="1" max="1" width="82.5703125" style="98" customWidth="1"/>
    <col min="2" max="16384" width="8.7109375" style="98"/>
  </cols>
  <sheetData>
    <row r="1" spans="1:3" x14ac:dyDescent="0.2">
      <c r="A1" s="68" t="s">
        <v>133</v>
      </c>
    </row>
    <row r="3" spans="1:3" x14ac:dyDescent="0.2">
      <c r="A3" s="169" t="s">
        <v>220</v>
      </c>
    </row>
    <row r="4" spans="1:3" x14ac:dyDescent="0.2">
      <c r="A4" s="153" t="s">
        <v>125</v>
      </c>
      <c r="B4" s="178" t="e">
        <f>'C завтраками| Bed and breakfast'!#REF!</f>
        <v>#REF!</v>
      </c>
      <c r="C4" s="178" t="e">
        <f>'C завтраками| Bed and breakfast'!#REF!</f>
        <v>#REF!</v>
      </c>
    </row>
    <row r="5" spans="1:3" x14ac:dyDescent="0.2">
      <c r="A5" s="99" t="s">
        <v>124</v>
      </c>
      <c r="B5" s="184" t="e">
        <f>'C завтраками| Bed and breakfast'!#REF!</f>
        <v>#REF!</v>
      </c>
      <c r="C5" s="184" t="e">
        <f>'C завтраками| Bed and breakfast'!#REF!</f>
        <v>#REF!</v>
      </c>
    </row>
    <row r="6" spans="1:3" x14ac:dyDescent="0.2">
      <c r="A6" s="102" t="s">
        <v>144</v>
      </c>
    </row>
    <row r="7" spans="1:3" x14ac:dyDescent="0.2">
      <c r="A7" s="104">
        <v>1</v>
      </c>
      <c r="B7" s="66" t="e">
        <f>'C завтраками| Bed and breakfast'!#REF!*0.9</f>
        <v>#REF!</v>
      </c>
      <c r="C7" s="66" t="e">
        <f>'C завтраками| Bed and breakfast'!#REF!*0.9</f>
        <v>#REF!</v>
      </c>
    </row>
    <row r="8" spans="1:3" x14ac:dyDescent="0.2">
      <c r="A8" s="104">
        <v>2</v>
      </c>
      <c r="B8" s="66" t="e">
        <f>'C завтраками| Bed and breakfast'!#REF!*0.9</f>
        <v>#REF!</v>
      </c>
      <c r="C8" s="66" t="e">
        <f>'C завтраками| Bed and breakfast'!#REF!*0.9</f>
        <v>#REF!</v>
      </c>
    </row>
    <row r="9" spans="1:3" x14ac:dyDescent="0.2">
      <c r="A9" s="104" t="s">
        <v>145</v>
      </c>
      <c r="B9" s="66"/>
      <c r="C9" s="66"/>
    </row>
    <row r="10" spans="1:3" x14ac:dyDescent="0.2">
      <c r="A10" s="104">
        <v>1</v>
      </c>
      <c r="B10" s="66" t="e">
        <f>'C завтраками| Bed and breakfast'!#REF!*0.9</f>
        <v>#REF!</v>
      </c>
      <c r="C10" s="66" t="e">
        <f>'C завтраками| Bed and breakfast'!#REF!*0.9</f>
        <v>#REF!</v>
      </c>
    </row>
    <row r="11" spans="1:3" x14ac:dyDescent="0.2">
      <c r="A11" s="104">
        <v>2</v>
      </c>
      <c r="B11" s="66" t="e">
        <f>'C завтраками| Bed and breakfast'!#REF!*0.9</f>
        <v>#REF!</v>
      </c>
      <c r="C11" s="66" t="e">
        <f>'C завтраками| Bed and breakfast'!#REF!*0.9</f>
        <v>#REF!</v>
      </c>
    </row>
    <row r="12" spans="1:3" x14ac:dyDescent="0.2">
      <c r="A12" s="104" t="s">
        <v>134</v>
      </c>
      <c r="B12" s="66"/>
      <c r="C12" s="66"/>
    </row>
    <row r="13" spans="1:3" x14ac:dyDescent="0.2">
      <c r="A13" s="104">
        <v>1</v>
      </c>
      <c r="B13" s="66" t="e">
        <f>'C завтраками| Bed and breakfast'!#REF!*0.9</f>
        <v>#REF!</v>
      </c>
      <c r="C13" s="66" t="e">
        <f>'C завтраками| Bed and breakfast'!#REF!*0.9</f>
        <v>#REF!</v>
      </c>
    </row>
    <row r="14" spans="1:3" x14ac:dyDescent="0.2">
      <c r="A14" s="104">
        <v>2</v>
      </c>
      <c r="B14" s="66" t="e">
        <f>'C завтраками| Bed and breakfast'!#REF!*0.9</f>
        <v>#REF!</v>
      </c>
      <c r="C14" s="66" t="e">
        <f>'C завтраками| Bed and breakfast'!#REF!*0.9</f>
        <v>#REF!</v>
      </c>
    </row>
    <row r="15" spans="1:3" x14ac:dyDescent="0.2">
      <c r="A15" s="103" t="s">
        <v>136</v>
      </c>
      <c r="B15" s="66"/>
      <c r="C15" s="66"/>
    </row>
    <row r="16" spans="1:3" x14ac:dyDescent="0.2">
      <c r="A16" s="104">
        <v>1</v>
      </c>
      <c r="B16" s="66" t="e">
        <f>'C завтраками| Bed and breakfast'!#REF!*0.9</f>
        <v>#REF!</v>
      </c>
      <c r="C16" s="66" t="e">
        <f>'C завтраками| Bed and breakfast'!#REF!*0.9</f>
        <v>#REF!</v>
      </c>
    </row>
    <row r="17" spans="1:3" x14ac:dyDescent="0.2">
      <c r="A17" s="104">
        <v>2</v>
      </c>
      <c r="B17" s="66" t="e">
        <f>'C завтраками| Bed and breakfast'!#REF!*0.9</f>
        <v>#REF!</v>
      </c>
      <c r="C17" s="66" t="e">
        <f>'C завтраками| Bed and breakfast'!#REF!*0.9</f>
        <v>#REF!</v>
      </c>
    </row>
    <row r="19" spans="1:3" ht="113.25" customHeight="1" x14ac:dyDescent="0.2">
      <c r="A19" s="175" t="s">
        <v>205</v>
      </c>
    </row>
    <row r="20" spans="1:3" ht="13.5" thickBot="1" x14ac:dyDescent="0.25">
      <c r="A20" s="170" t="s">
        <v>139</v>
      </c>
    </row>
    <row r="21" spans="1:3" ht="13.5" thickBot="1" x14ac:dyDescent="0.25">
      <c r="A21" s="172" t="s">
        <v>207</v>
      </c>
    </row>
    <row r="22" spans="1:3" x14ac:dyDescent="0.2">
      <c r="A22" s="171" t="s">
        <v>206</v>
      </c>
    </row>
    <row r="23" spans="1:3" x14ac:dyDescent="0.2">
      <c r="A23" s="116"/>
    </row>
    <row r="24" spans="1:3" x14ac:dyDescent="0.2">
      <c r="A24" s="118" t="s">
        <v>127</v>
      </c>
    </row>
    <row r="25" spans="1:3" x14ac:dyDescent="0.2">
      <c r="A25" s="117" t="s">
        <v>152</v>
      </c>
    </row>
    <row r="26" spans="1:3" x14ac:dyDescent="0.2">
      <c r="A26" s="69" t="s">
        <v>128</v>
      </c>
    </row>
    <row r="27" spans="1:3" x14ac:dyDescent="0.2">
      <c r="A27" s="69" t="s">
        <v>129</v>
      </c>
    </row>
    <row r="28" spans="1:3" ht="24" x14ac:dyDescent="0.2">
      <c r="A28" s="72" t="s">
        <v>130</v>
      </c>
    </row>
    <row r="29" spans="1:3" x14ac:dyDescent="0.2">
      <c r="A29" s="69" t="s">
        <v>154</v>
      </c>
    </row>
    <row r="30" spans="1:3" ht="24" x14ac:dyDescent="0.2">
      <c r="A30" s="72" t="s">
        <v>187</v>
      </c>
    </row>
    <row r="31" spans="1:3" x14ac:dyDescent="0.2">
      <c r="A31" s="111"/>
    </row>
    <row r="32" spans="1:3" ht="25.5" x14ac:dyDescent="0.2">
      <c r="A32" s="173" t="s">
        <v>219</v>
      </c>
    </row>
    <row r="33" spans="1:1" ht="63" x14ac:dyDescent="0.2">
      <c r="A33" s="159" t="s">
        <v>208</v>
      </c>
    </row>
    <row r="34" spans="1:1" ht="31.5" x14ac:dyDescent="0.2">
      <c r="A34" s="159" t="s">
        <v>209</v>
      </c>
    </row>
    <row r="35" spans="1:1" ht="52.5" x14ac:dyDescent="0.2">
      <c r="A35" s="159" t="s">
        <v>210</v>
      </c>
    </row>
    <row r="36" spans="1:1" ht="31.5" x14ac:dyDescent="0.2">
      <c r="A36" s="159" t="s">
        <v>211</v>
      </c>
    </row>
    <row r="37" spans="1:1" ht="63" x14ac:dyDescent="0.2">
      <c r="A37" s="159" t="s">
        <v>212</v>
      </c>
    </row>
    <row r="38" spans="1:1" ht="31.5" x14ac:dyDescent="0.2">
      <c r="A38" s="159" t="s">
        <v>213</v>
      </c>
    </row>
    <row r="39" spans="1:1" ht="31.5" x14ac:dyDescent="0.2">
      <c r="A39" s="159" t="s">
        <v>214</v>
      </c>
    </row>
    <row r="40" spans="1:1" ht="31.5" x14ac:dyDescent="0.2">
      <c r="A40" s="159" t="s">
        <v>215</v>
      </c>
    </row>
    <row r="41" spans="1:1" ht="42" x14ac:dyDescent="0.2">
      <c r="A41" s="159" t="s">
        <v>216</v>
      </c>
    </row>
    <row r="42" spans="1:1" ht="31.5" x14ac:dyDescent="0.2">
      <c r="A42" s="159" t="s">
        <v>217</v>
      </c>
    </row>
    <row r="43" spans="1:1" x14ac:dyDescent="0.2">
      <c r="A43" s="139"/>
    </row>
    <row r="44" spans="1:1" ht="42" x14ac:dyDescent="0.2">
      <c r="A44" s="155" t="s">
        <v>166</v>
      </c>
    </row>
    <row r="45" spans="1:1" ht="21" x14ac:dyDescent="0.2">
      <c r="A45" s="174" t="s">
        <v>162</v>
      </c>
    </row>
    <row r="46" spans="1:1" ht="42.75" x14ac:dyDescent="0.2">
      <c r="A46" s="142" t="s">
        <v>163</v>
      </c>
    </row>
    <row r="47" spans="1:1" ht="21" x14ac:dyDescent="0.2">
      <c r="A47" s="120" t="s">
        <v>164</v>
      </c>
    </row>
    <row r="48" spans="1:1" x14ac:dyDescent="0.2">
      <c r="A48" s="122"/>
    </row>
    <row r="49" spans="1:1" x14ac:dyDescent="0.2">
      <c r="A49" s="123" t="s">
        <v>132</v>
      </c>
    </row>
    <row r="50" spans="1:1" ht="24" x14ac:dyDescent="0.2">
      <c r="A50" s="124" t="s">
        <v>150</v>
      </c>
    </row>
    <row r="51" spans="1:1" ht="24" x14ac:dyDescent="0.2">
      <c r="A51" s="124" t="s">
        <v>151</v>
      </c>
    </row>
    <row r="52" spans="1:1" x14ac:dyDescent="0.2">
      <c r="A52" s="121"/>
    </row>
    <row r="53" spans="1:1" x14ac:dyDescent="0.2">
      <c r="A53" s="122"/>
    </row>
    <row r="55" spans="1:1" x14ac:dyDescent="0.2">
      <c r="A55" s="124"/>
    </row>
  </sheetData>
  <pageMargins left="0.7" right="0.7" top="0.75" bottom="0.75" header="0.3" footer="0.3"/>
  <pageSetup paperSize="9" orientation="portrait" horizontalDpi="4294967295" verticalDpi="4294967295"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A74"/>
  <sheetViews>
    <sheetView topLeftCell="A40" zoomScaleNormal="100" workbookViewId="0">
      <pane xSplit="1" topLeftCell="B1" activePane="topRight" state="frozen"/>
      <selection pane="topRight" activeCell="A42" sqref="A42"/>
    </sheetView>
  </sheetViews>
  <sheetFormatPr defaultColWidth="8.7109375" defaultRowHeight="12.75" x14ac:dyDescent="0.2"/>
  <cols>
    <col min="1" max="1" width="82.5703125" style="98" customWidth="1"/>
    <col min="2" max="16384" width="8.7109375" style="98"/>
  </cols>
  <sheetData>
    <row r="1" spans="1:27" x14ac:dyDescent="0.2">
      <c r="A1" s="68" t="s">
        <v>133</v>
      </c>
    </row>
    <row r="3" spans="1:27" x14ac:dyDescent="0.2">
      <c r="A3" s="179" t="s">
        <v>222</v>
      </c>
    </row>
    <row r="4" spans="1:27" ht="18" customHeight="1" x14ac:dyDescent="0.2">
      <c r="A4" s="179" t="s">
        <v>125</v>
      </c>
      <c r="B4" s="112" t="e">
        <f>'ЗЭГ | FIT15'!#REF!</f>
        <v>#REF!</v>
      </c>
      <c r="C4" s="112" t="e">
        <f>'ЗЭГ | FIT15'!#REF!</f>
        <v>#REF!</v>
      </c>
      <c r="D4" s="112" t="e">
        <f>'ЗЭГ | FIT15'!#REF!</f>
        <v>#REF!</v>
      </c>
      <c r="E4" s="112" t="e">
        <f>'ЗЭГ | FIT15'!#REF!</f>
        <v>#REF!</v>
      </c>
      <c r="F4" s="112" t="e">
        <f>'ЗЭГ | FIT15'!#REF!</f>
        <v>#REF!</v>
      </c>
      <c r="G4" s="112" t="e">
        <f>'ЗЭГ | FIT15'!#REF!</f>
        <v>#REF!</v>
      </c>
      <c r="H4" s="112" t="e">
        <f>'ЗЭГ | FIT15'!#REF!</f>
        <v>#REF!</v>
      </c>
      <c r="I4" s="112" t="e">
        <f>'ЗЭГ | FIT15'!#REF!</f>
        <v>#REF!</v>
      </c>
      <c r="J4" s="112" t="e">
        <f>'ЗЭГ | FIT15'!#REF!</f>
        <v>#REF!</v>
      </c>
      <c r="K4" s="112" t="e">
        <f>'ЗЭГ | FIT15'!#REF!</f>
        <v>#REF!</v>
      </c>
      <c r="L4" s="112" t="e">
        <f>'ЗЭГ | FIT15'!#REF!</f>
        <v>#REF!</v>
      </c>
      <c r="M4" s="112" t="e">
        <f>'ЗЭГ | FIT15'!#REF!</f>
        <v>#REF!</v>
      </c>
      <c r="N4" s="112" t="e">
        <f>'ЗЭГ | FIT15'!#REF!</f>
        <v>#REF!</v>
      </c>
      <c r="O4" s="112" t="e">
        <f>'ЗЭГ | FIT15'!#REF!</f>
        <v>#REF!</v>
      </c>
      <c r="P4" s="112" t="e">
        <f>'ЗЭГ | FIT15'!#REF!</f>
        <v>#REF!</v>
      </c>
      <c r="Q4" s="112" t="e">
        <f>'ЗЭГ | FIT15'!#REF!</f>
        <v>#REF!</v>
      </c>
      <c r="R4" s="112" t="e">
        <f>'ЗЭГ | FIT15'!#REF!</f>
        <v>#REF!</v>
      </c>
      <c r="S4" s="112" t="e">
        <f>'ЗЭГ | FIT15'!#REF!</f>
        <v>#REF!</v>
      </c>
      <c r="T4" s="112" t="e">
        <f>'ЗЭГ | FIT15'!#REF!</f>
        <v>#REF!</v>
      </c>
      <c r="U4" s="112" t="e">
        <f>'ЗЭГ | FIT15'!#REF!</f>
        <v>#REF!</v>
      </c>
      <c r="V4" s="112" t="e">
        <f>'ЗЭГ | FIT15'!#REF!</f>
        <v>#REF!</v>
      </c>
      <c r="W4" s="112" t="e">
        <f>'ЗЭГ | FIT15'!#REF!</f>
        <v>#REF!</v>
      </c>
      <c r="X4" s="112" t="e">
        <f>'ЗЭГ | FIT15'!#REF!</f>
        <v>#REF!</v>
      </c>
      <c r="Y4" s="112" t="e">
        <f>'ЗЭГ | FIT15'!#REF!</f>
        <v>#REF!</v>
      </c>
      <c r="Z4" s="112" t="e">
        <f>'ЗЭГ | FIT15'!#REF!</f>
        <v>#REF!</v>
      </c>
      <c r="AA4" s="112" t="e">
        <f>'ЗЭГ | FIT15'!#REF!</f>
        <v>#REF!</v>
      </c>
    </row>
    <row r="5" spans="1:27" x14ac:dyDescent="0.2">
      <c r="A5" s="99" t="s">
        <v>124</v>
      </c>
      <c r="B5" s="112" t="e">
        <f>'ЗЭГ | FIT15'!#REF!</f>
        <v>#REF!</v>
      </c>
      <c r="C5" s="112" t="e">
        <f>'ЗЭГ | FIT15'!#REF!</f>
        <v>#REF!</v>
      </c>
      <c r="D5" s="112" t="e">
        <f>'ЗЭГ | FIT15'!#REF!</f>
        <v>#REF!</v>
      </c>
      <c r="E5" s="112" t="e">
        <f>'ЗЭГ | FIT15'!#REF!</f>
        <v>#REF!</v>
      </c>
      <c r="F5" s="112" t="e">
        <f>'ЗЭГ | FIT15'!#REF!</f>
        <v>#REF!</v>
      </c>
      <c r="G5" s="112" t="e">
        <f>'ЗЭГ | FIT15'!#REF!</f>
        <v>#REF!</v>
      </c>
      <c r="H5" s="112" t="e">
        <f>'ЗЭГ | FIT15'!#REF!</f>
        <v>#REF!</v>
      </c>
      <c r="I5" s="112" t="e">
        <f>'ЗЭГ | FIT15'!#REF!</f>
        <v>#REF!</v>
      </c>
      <c r="J5" s="112" t="e">
        <f>'ЗЭГ | FIT15'!#REF!</f>
        <v>#REF!</v>
      </c>
      <c r="K5" s="112" t="e">
        <f>'ЗЭГ | FIT15'!#REF!</f>
        <v>#REF!</v>
      </c>
      <c r="L5" s="112" t="e">
        <f>'ЗЭГ | FIT15'!#REF!</f>
        <v>#REF!</v>
      </c>
      <c r="M5" s="112" t="e">
        <f>'ЗЭГ | FIT15'!#REF!</f>
        <v>#REF!</v>
      </c>
      <c r="N5" s="112" t="e">
        <f>'ЗЭГ | FIT15'!#REF!</f>
        <v>#REF!</v>
      </c>
      <c r="O5" s="112" t="e">
        <f>'ЗЭГ | FIT15'!#REF!</f>
        <v>#REF!</v>
      </c>
      <c r="P5" s="112" t="e">
        <f>'ЗЭГ | FIT15'!#REF!</f>
        <v>#REF!</v>
      </c>
      <c r="Q5" s="112" t="e">
        <f>'ЗЭГ | FIT15'!#REF!</f>
        <v>#REF!</v>
      </c>
      <c r="R5" s="112" t="e">
        <f>'ЗЭГ | FIT15'!#REF!</f>
        <v>#REF!</v>
      </c>
      <c r="S5" s="112" t="e">
        <f>'ЗЭГ | FIT15'!#REF!</f>
        <v>#REF!</v>
      </c>
      <c r="T5" s="112" t="e">
        <f>'ЗЭГ | FIT15'!#REF!</f>
        <v>#REF!</v>
      </c>
      <c r="U5" s="112" t="e">
        <f>'ЗЭГ | FIT15'!#REF!</f>
        <v>#REF!</v>
      </c>
      <c r="V5" s="112" t="e">
        <f>'ЗЭГ | FIT15'!#REF!</f>
        <v>#REF!</v>
      </c>
      <c r="W5" s="112" t="e">
        <f>'ЗЭГ | FIT15'!#REF!</f>
        <v>#REF!</v>
      </c>
      <c r="X5" s="112" t="e">
        <f>'ЗЭГ | FIT15'!#REF!</f>
        <v>#REF!</v>
      </c>
      <c r="Y5" s="112" t="e">
        <f>'ЗЭГ | FIT15'!#REF!</f>
        <v>#REF!</v>
      </c>
      <c r="Z5" s="112" t="e">
        <f>'ЗЭГ | FIT15'!#REF!</f>
        <v>#REF!</v>
      </c>
      <c r="AA5" s="112" t="e">
        <f>'ЗЭГ | FIT15'!#REF!</f>
        <v>#REF!</v>
      </c>
    </row>
    <row r="6" spans="1:27" x14ac:dyDescent="0.2">
      <c r="A6" s="102" t="s">
        <v>144</v>
      </c>
    </row>
    <row r="7" spans="1:27" ht="20.25" customHeight="1" x14ac:dyDescent="0.2">
      <c r="A7" s="104">
        <v>1</v>
      </c>
      <c r="B7" s="66" t="e">
        <f>'C завтраками| Bed and breakfast'!#REF!*0.9</f>
        <v>#REF!</v>
      </c>
      <c r="C7" s="66" t="e">
        <f>'C завтраками| Bed and breakfast'!#REF!*0.9</f>
        <v>#REF!</v>
      </c>
      <c r="D7" s="66" t="e">
        <f>'C завтраками| Bed and breakfast'!#REF!*0.9</f>
        <v>#REF!</v>
      </c>
      <c r="E7" s="66" t="e">
        <f>'C завтраками| Bed and breakfast'!#REF!*0.9</f>
        <v>#REF!</v>
      </c>
      <c r="F7" s="66" t="e">
        <f>'C завтраками| Bed and breakfast'!#REF!*0.9</f>
        <v>#REF!</v>
      </c>
      <c r="G7" s="66" t="e">
        <f>'C завтраками| Bed and breakfast'!#REF!*0.9</f>
        <v>#REF!</v>
      </c>
      <c r="H7" s="66" t="e">
        <f>'C завтраками| Bed and breakfast'!#REF!*0.9</f>
        <v>#REF!</v>
      </c>
      <c r="I7" s="66" t="e">
        <f>'C завтраками| Bed and breakfast'!#REF!*0.9</f>
        <v>#REF!</v>
      </c>
      <c r="J7" s="66" t="e">
        <f>'C завтраками| Bed and breakfast'!#REF!*0.9</f>
        <v>#REF!</v>
      </c>
      <c r="K7" s="66" t="e">
        <f>'C завтраками| Bed and breakfast'!#REF!*0.9</f>
        <v>#REF!</v>
      </c>
      <c r="L7" s="66" t="e">
        <f>'C завтраками| Bed and breakfast'!#REF!*0.9</f>
        <v>#REF!</v>
      </c>
      <c r="M7" s="66" t="e">
        <f>'C завтраками| Bed and breakfast'!#REF!*0.9</f>
        <v>#REF!</v>
      </c>
      <c r="N7" s="66" t="e">
        <f>'C завтраками| Bed and breakfast'!#REF!*0.9</f>
        <v>#REF!</v>
      </c>
      <c r="O7" s="66" t="e">
        <f>'C завтраками| Bed and breakfast'!#REF!*0.9</f>
        <v>#REF!</v>
      </c>
      <c r="P7" s="66" t="e">
        <f>'C завтраками| Bed and breakfast'!#REF!*0.9</f>
        <v>#REF!</v>
      </c>
      <c r="Q7" s="66" t="e">
        <f>'C завтраками| Bed and breakfast'!#REF!*0.9</f>
        <v>#REF!</v>
      </c>
      <c r="R7" s="66" t="e">
        <f>'C завтраками| Bed and breakfast'!#REF!*0.9</f>
        <v>#REF!</v>
      </c>
      <c r="S7" s="66" t="e">
        <f>'C завтраками| Bed and breakfast'!#REF!*0.9</f>
        <v>#REF!</v>
      </c>
      <c r="T7" s="66" t="e">
        <f>'C завтраками| Bed and breakfast'!#REF!*0.9</f>
        <v>#REF!</v>
      </c>
      <c r="U7" s="66" t="e">
        <f>'C завтраками| Bed and breakfast'!#REF!*0.9</f>
        <v>#REF!</v>
      </c>
      <c r="V7" s="66" t="e">
        <f>'C завтраками| Bed and breakfast'!#REF!*0.9</f>
        <v>#REF!</v>
      </c>
      <c r="W7" s="66" t="e">
        <f>'C завтраками| Bed and breakfast'!#REF!*0.9</f>
        <v>#REF!</v>
      </c>
      <c r="X7" s="66" t="e">
        <f>'C завтраками| Bed and breakfast'!#REF!*0.9</f>
        <v>#REF!</v>
      </c>
      <c r="Y7" s="66" t="e">
        <f>'C завтраками| Bed and breakfast'!#REF!*0.9</f>
        <v>#REF!</v>
      </c>
      <c r="Z7" s="66" t="e">
        <f>'C завтраками| Bed and breakfast'!#REF!*0.9</f>
        <v>#REF!</v>
      </c>
      <c r="AA7" s="66" t="e">
        <f>'C завтраками| Bed and breakfast'!#REF!*0.9</f>
        <v>#REF!</v>
      </c>
    </row>
    <row r="8" spans="1:27" x14ac:dyDescent="0.2">
      <c r="A8" s="104">
        <v>2</v>
      </c>
      <c r="B8" s="66" t="e">
        <f>'C завтраками| Bed and breakfast'!#REF!*0.9</f>
        <v>#REF!</v>
      </c>
      <c r="C8" s="66" t="e">
        <f>'C завтраками| Bed and breakfast'!#REF!*0.9</f>
        <v>#REF!</v>
      </c>
      <c r="D8" s="66" t="e">
        <f>'C завтраками| Bed and breakfast'!#REF!*0.9</f>
        <v>#REF!</v>
      </c>
      <c r="E8" s="66" t="e">
        <f>'C завтраками| Bed and breakfast'!#REF!*0.9</f>
        <v>#REF!</v>
      </c>
      <c r="F8" s="66" t="e">
        <f>'C завтраками| Bed and breakfast'!#REF!*0.9</f>
        <v>#REF!</v>
      </c>
      <c r="G8" s="66" t="e">
        <f>'C завтраками| Bed and breakfast'!#REF!*0.9</f>
        <v>#REF!</v>
      </c>
      <c r="H8" s="66" t="e">
        <f>'C завтраками| Bed and breakfast'!#REF!*0.9</f>
        <v>#REF!</v>
      </c>
      <c r="I8" s="66" t="e">
        <f>'C завтраками| Bed and breakfast'!#REF!*0.9</f>
        <v>#REF!</v>
      </c>
      <c r="J8" s="66" t="e">
        <f>'C завтраками| Bed and breakfast'!#REF!*0.9</f>
        <v>#REF!</v>
      </c>
      <c r="K8" s="66" t="e">
        <f>'C завтраками| Bed and breakfast'!#REF!*0.9</f>
        <v>#REF!</v>
      </c>
      <c r="L8" s="66" t="e">
        <f>'C завтраками| Bed and breakfast'!#REF!*0.9</f>
        <v>#REF!</v>
      </c>
      <c r="M8" s="66" t="e">
        <f>'C завтраками| Bed and breakfast'!#REF!*0.9</f>
        <v>#REF!</v>
      </c>
      <c r="N8" s="66" t="e">
        <f>'C завтраками| Bed and breakfast'!#REF!*0.9</f>
        <v>#REF!</v>
      </c>
      <c r="O8" s="66" t="e">
        <f>'C завтраками| Bed and breakfast'!#REF!*0.9</f>
        <v>#REF!</v>
      </c>
      <c r="P8" s="66" t="e">
        <f>'C завтраками| Bed and breakfast'!#REF!*0.9</f>
        <v>#REF!</v>
      </c>
      <c r="Q8" s="66" t="e">
        <f>'C завтраками| Bed and breakfast'!#REF!*0.9</f>
        <v>#REF!</v>
      </c>
      <c r="R8" s="66" t="e">
        <f>'C завтраками| Bed and breakfast'!#REF!*0.9</f>
        <v>#REF!</v>
      </c>
      <c r="S8" s="66" t="e">
        <f>'C завтраками| Bed and breakfast'!#REF!*0.9</f>
        <v>#REF!</v>
      </c>
      <c r="T8" s="66" t="e">
        <f>'C завтраками| Bed and breakfast'!#REF!*0.9</f>
        <v>#REF!</v>
      </c>
      <c r="U8" s="66" t="e">
        <f>'C завтраками| Bed and breakfast'!#REF!*0.9</f>
        <v>#REF!</v>
      </c>
      <c r="V8" s="66" t="e">
        <f>'C завтраками| Bed and breakfast'!#REF!*0.9</f>
        <v>#REF!</v>
      </c>
      <c r="W8" s="66" t="e">
        <f>'C завтраками| Bed and breakfast'!#REF!*0.9</f>
        <v>#REF!</v>
      </c>
      <c r="X8" s="66" t="e">
        <f>'C завтраками| Bed and breakfast'!#REF!*0.9</f>
        <v>#REF!</v>
      </c>
      <c r="Y8" s="66" t="e">
        <f>'C завтраками| Bed and breakfast'!#REF!*0.9</f>
        <v>#REF!</v>
      </c>
      <c r="Z8" s="66" t="e">
        <f>'C завтраками| Bed and breakfast'!#REF!*0.9</f>
        <v>#REF!</v>
      </c>
      <c r="AA8" s="66" t="e">
        <f>'C завтраками| Bed and breakfast'!#REF!*0.9</f>
        <v>#REF!</v>
      </c>
    </row>
    <row r="9" spans="1:27" x14ac:dyDescent="0.2">
      <c r="A9" s="104" t="s">
        <v>145</v>
      </c>
      <c r="B9" s="66"/>
      <c r="C9" s="66"/>
      <c r="D9" s="66"/>
      <c r="E9" s="66"/>
      <c r="F9" s="66"/>
      <c r="G9" s="66"/>
      <c r="H9" s="66"/>
      <c r="I9" s="66"/>
      <c r="J9" s="66"/>
      <c r="K9" s="66"/>
      <c r="L9" s="66"/>
      <c r="M9" s="66"/>
      <c r="N9" s="66"/>
      <c r="O9" s="66"/>
      <c r="P9" s="66"/>
      <c r="Q9" s="66"/>
      <c r="R9" s="66"/>
      <c r="S9" s="66"/>
      <c r="T9" s="66"/>
      <c r="U9" s="66"/>
      <c r="V9" s="66"/>
      <c r="W9" s="66"/>
      <c r="X9" s="66"/>
      <c r="Y9" s="66"/>
      <c r="Z9" s="66"/>
      <c r="AA9" s="66"/>
    </row>
    <row r="10" spans="1:27" ht="18.75" customHeight="1" x14ac:dyDescent="0.2">
      <c r="A10" s="104">
        <v>1</v>
      </c>
      <c r="B10" s="66" t="e">
        <f>'C завтраками| Bed and breakfast'!#REF!*0.9</f>
        <v>#REF!</v>
      </c>
      <c r="C10" s="66" t="e">
        <f>'C завтраками| Bed and breakfast'!#REF!*0.9</f>
        <v>#REF!</v>
      </c>
      <c r="D10" s="66" t="e">
        <f>'C завтраками| Bed and breakfast'!#REF!*0.9</f>
        <v>#REF!</v>
      </c>
      <c r="E10" s="66" t="e">
        <f>'C завтраками| Bed and breakfast'!#REF!*0.9</f>
        <v>#REF!</v>
      </c>
      <c r="F10" s="66" t="e">
        <f>'C завтраками| Bed and breakfast'!#REF!*0.9</f>
        <v>#REF!</v>
      </c>
      <c r="G10" s="66" t="e">
        <f>'C завтраками| Bed and breakfast'!#REF!*0.9</f>
        <v>#REF!</v>
      </c>
      <c r="H10" s="66" t="e">
        <f>'C завтраками| Bed and breakfast'!#REF!*0.9</f>
        <v>#REF!</v>
      </c>
      <c r="I10" s="66" t="e">
        <f>'C завтраками| Bed and breakfast'!#REF!*0.9</f>
        <v>#REF!</v>
      </c>
      <c r="J10" s="66" t="e">
        <f>'C завтраками| Bed and breakfast'!#REF!*0.9</f>
        <v>#REF!</v>
      </c>
      <c r="K10" s="66" t="e">
        <f>'C завтраками| Bed and breakfast'!#REF!*0.9</f>
        <v>#REF!</v>
      </c>
      <c r="L10" s="66" t="e">
        <f>'C завтраками| Bed and breakfast'!#REF!*0.9</f>
        <v>#REF!</v>
      </c>
      <c r="M10" s="66" t="e">
        <f>'C завтраками| Bed and breakfast'!#REF!*0.9</f>
        <v>#REF!</v>
      </c>
      <c r="N10" s="66" t="e">
        <f>'C завтраками| Bed and breakfast'!#REF!*0.9</f>
        <v>#REF!</v>
      </c>
      <c r="O10" s="66" t="e">
        <f>'C завтраками| Bed and breakfast'!#REF!*0.9</f>
        <v>#REF!</v>
      </c>
      <c r="P10" s="66" t="e">
        <f>'C завтраками| Bed and breakfast'!#REF!*0.9</f>
        <v>#REF!</v>
      </c>
      <c r="Q10" s="66" t="e">
        <f>'C завтраками| Bed and breakfast'!#REF!*0.9</f>
        <v>#REF!</v>
      </c>
      <c r="R10" s="66" t="e">
        <f>'C завтраками| Bed and breakfast'!#REF!*0.9</f>
        <v>#REF!</v>
      </c>
      <c r="S10" s="66" t="e">
        <f>'C завтраками| Bed and breakfast'!#REF!*0.9</f>
        <v>#REF!</v>
      </c>
      <c r="T10" s="66" t="e">
        <f>'C завтраками| Bed and breakfast'!#REF!*0.9</f>
        <v>#REF!</v>
      </c>
      <c r="U10" s="66" t="e">
        <f>'C завтраками| Bed and breakfast'!#REF!*0.9</f>
        <v>#REF!</v>
      </c>
      <c r="V10" s="66" t="e">
        <f>'C завтраками| Bed and breakfast'!#REF!*0.9</f>
        <v>#REF!</v>
      </c>
      <c r="W10" s="66" t="e">
        <f>'C завтраками| Bed and breakfast'!#REF!*0.9</f>
        <v>#REF!</v>
      </c>
      <c r="X10" s="66" t="e">
        <f>'C завтраками| Bed and breakfast'!#REF!*0.9</f>
        <v>#REF!</v>
      </c>
      <c r="Y10" s="66" t="e">
        <f>'C завтраками| Bed and breakfast'!#REF!*0.9</f>
        <v>#REF!</v>
      </c>
      <c r="Z10" s="66" t="e">
        <f>'C завтраками| Bed and breakfast'!#REF!*0.9</f>
        <v>#REF!</v>
      </c>
      <c r="AA10" s="66" t="e">
        <f>'C завтраками| Bed and breakfast'!#REF!*0.9</f>
        <v>#REF!</v>
      </c>
    </row>
    <row r="11" spans="1:27" x14ac:dyDescent="0.2">
      <c r="A11" s="104">
        <v>2</v>
      </c>
      <c r="B11" s="66" t="e">
        <f>'C завтраками| Bed and breakfast'!#REF!*0.9</f>
        <v>#REF!</v>
      </c>
      <c r="C11" s="66" t="e">
        <f>'C завтраками| Bed and breakfast'!#REF!*0.9</f>
        <v>#REF!</v>
      </c>
      <c r="D11" s="66" t="e">
        <f>'C завтраками| Bed and breakfast'!#REF!*0.9</f>
        <v>#REF!</v>
      </c>
      <c r="E11" s="66" t="e">
        <f>'C завтраками| Bed and breakfast'!#REF!*0.9</f>
        <v>#REF!</v>
      </c>
      <c r="F11" s="66" t="e">
        <f>'C завтраками| Bed and breakfast'!#REF!*0.9</f>
        <v>#REF!</v>
      </c>
      <c r="G11" s="66" t="e">
        <f>'C завтраками| Bed and breakfast'!#REF!*0.9</f>
        <v>#REF!</v>
      </c>
      <c r="H11" s="66" t="e">
        <f>'C завтраками| Bed and breakfast'!#REF!*0.9</f>
        <v>#REF!</v>
      </c>
      <c r="I11" s="66" t="e">
        <f>'C завтраками| Bed and breakfast'!#REF!*0.9</f>
        <v>#REF!</v>
      </c>
      <c r="J11" s="66" t="e">
        <f>'C завтраками| Bed and breakfast'!#REF!*0.9</f>
        <v>#REF!</v>
      </c>
      <c r="K11" s="66" t="e">
        <f>'C завтраками| Bed and breakfast'!#REF!*0.9</f>
        <v>#REF!</v>
      </c>
      <c r="L11" s="66" t="e">
        <f>'C завтраками| Bed and breakfast'!#REF!*0.9</f>
        <v>#REF!</v>
      </c>
      <c r="M11" s="66" t="e">
        <f>'C завтраками| Bed and breakfast'!#REF!*0.9</f>
        <v>#REF!</v>
      </c>
      <c r="N11" s="66" t="e">
        <f>'C завтраками| Bed and breakfast'!#REF!*0.9</f>
        <v>#REF!</v>
      </c>
      <c r="O11" s="66" t="e">
        <f>'C завтраками| Bed and breakfast'!#REF!*0.9</f>
        <v>#REF!</v>
      </c>
      <c r="P11" s="66" t="e">
        <f>'C завтраками| Bed and breakfast'!#REF!*0.9</f>
        <v>#REF!</v>
      </c>
      <c r="Q11" s="66" t="e">
        <f>'C завтраками| Bed and breakfast'!#REF!*0.9</f>
        <v>#REF!</v>
      </c>
      <c r="R11" s="66" t="e">
        <f>'C завтраками| Bed and breakfast'!#REF!*0.9</f>
        <v>#REF!</v>
      </c>
      <c r="S11" s="66" t="e">
        <f>'C завтраками| Bed and breakfast'!#REF!*0.9</f>
        <v>#REF!</v>
      </c>
      <c r="T11" s="66" t="e">
        <f>'C завтраками| Bed and breakfast'!#REF!*0.9</f>
        <v>#REF!</v>
      </c>
      <c r="U11" s="66" t="e">
        <f>'C завтраками| Bed and breakfast'!#REF!*0.9</f>
        <v>#REF!</v>
      </c>
      <c r="V11" s="66" t="e">
        <f>'C завтраками| Bed and breakfast'!#REF!*0.9</f>
        <v>#REF!</v>
      </c>
      <c r="W11" s="66" t="e">
        <f>'C завтраками| Bed and breakfast'!#REF!*0.9</f>
        <v>#REF!</v>
      </c>
      <c r="X11" s="66" t="e">
        <f>'C завтраками| Bed and breakfast'!#REF!*0.9</f>
        <v>#REF!</v>
      </c>
      <c r="Y11" s="66" t="e">
        <f>'C завтраками| Bed and breakfast'!#REF!*0.9</f>
        <v>#REF!</v>
      </c>
      <c r="Z11" s="66" t="e">
        <f>'C завтраками| Bed and breakfast'!#REF!*0.9</f>
        <v>#REF!</v>
      </c>
      <c r="AA11" s="66" t="e">
        <f>'C завтраками| Bed and breakfast'!#REF!*0.9</f>
        <v>#REF!</v>
      </c>
    </row>
    <row r="12" spans="1:27" x14ac:dyDescent="0.2">
      <c r="A12" s="104" t="s">
        <v>134</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row>
    <row r="13" spans="1:27" ht="21.75" customHeight="1" x14ac:dyDescent="0.2">
      <c r="A13" s="104">
        <v>1</v>
      </c>
      <c r="B13" s="66" t="e">
        <f>'C завтраками| Bed and breakfast'!#REF!*0.9</f>
        <v>#REF!</v>
      </c>
      <c r="C13" s="66" t="e">
        <f>'C завтраками| Bed and breakfast'!#REF!*0.9</f>
        <v>#REF!</v>
      </c>
      <c r="D13" s="66" t="e">
        <f>'C завтраками| Bed and breakfast'!#REF!*0.9</f>
        <v>#REF!</v>
      </c>
      <c r="E13" s="66" t="e">
        <f>'C завтраками| Bed and breakfast'!#REF!*0.9</f>
        <v>#REF!</v>
      </c>
      <c r="F13" s="66" t="e">
        <f>'C завтраками| Bed and breakfast'!#REF!*0.9</f>
        <v>#REF!</v>
      </c>
      <c r="G13" s="66" t="e">
        <f>'C завтраками| Bed and breakfast'!#REF!*0.9</f>
        <v>#REF!</v>
      </c>
      <c r="H13" s="66" t="e">
        <f>'C завтраками| Bed and breakfast'!#REF!*0.9</f>
        <v>#REF!</v>
      </c>
      <c r="I13" s="66" t="e">
        <f>'C завтраками| Bed and breakfast'!#REF!*0.9</f>
        <v>#REF!</v>
      </c>
      <c r="J13" s="66" t="e">
        <f>'C завтраками| Bed and breakfast'!#REF!*0.9</f>
        <v>#REF!</v>
      </c>
      <c r="K13" s="66" t="e">
        <f>'C завтраками| Bed and breakfast'!#REF!*0.9</f>
        <v>#REF!</v>
      </c>
      <c r="L13" s="66" t="e">
        <f>'C завтраками| Bed and breakfast'!#REF!*0.9</f>
        <v>#REF!</v>
      </c>
      <c r="M13" s="66" t="e">
        <f>'C завтраками| Bed and breakfast'!#REF!*0.9</f>
        <v>#REF!</v>
      </c>
      <c r="N13" s="66" t="e">
        <f>'C завтраками| Bed and breakfast'!#REF!*0.9</f>
        <v>#REF!</v>
      </c>
      <c r="O13" s="66" t="e">
        <f>'C завтраками| Bed and breakfast'!#REF!*0.9</f>
        <v>#REF!</v>
      </c>
      <c r="P13" s="66" t="e">
        <f>'C завтраками| Bed and breakfast'!#REF!*0.9</f>
        <v>#REF!</v>
      </c>
      <c r="Q13" s="66" t="e">
        <f>'C завтраками| Bed and breakfast'!#REF!*0.9</f>
        <v>#REF!</v>
      </c>
      <c r="R13" s="66" t="e">
        <f>'C завтраками| Bed and breakfast'!#REF!*0.9</f>
        <v>#REF!</v>
      </c>
      <c r="S13" s="66" t="e">
        <f>'C завтраками| Bed and breakfast'!#REF!*0.9</f>
        <v>#REF!</v>
      </c>
      <c r="T13" s="66" t="e">
        <f>'C завтраками| Bed and breakfast'!#REF!*0.9</f>
        <v>#REF!</v>
      </c>
      <c r="U13" s="66" t="e">
        <f>'C завтраками| Bed and breakfast'!#REF!*0.9</f>
        <v>#REF!</v>
      </c>
      <c r="V13" s="66" t="e">
        <f>'C завтраками| Bed and breakfast'!#REF!*0.9</f>
        <v>#REF!</v>
      </c>
      <c r="W13" s="66" t="e">
        <f>'C завтраками| Bed and breakfast'!#REF!*0.9</f>
        <v>#REF!</v>
      </c>
      <c r="X13" s="66" t="e">
        <f>'C завтраками| Bed and breakfast'!#REF!*0.9</f>
        <v>#REF!</v>
      </c>
      <c r="Y13" s="66" t="e">
        <f>'C завтраками| Bed and breakfast'!#REF!*0.9</f>
        <v>#REF!</v>
      </c>
      <c r="Z13" s="66" t="e">
        <f>'C завтраками| Bed and breakfast'!#REF!*0.9</f>
        <v>#REF!</v>
      </c>
      <c r="AA13" s="66" t="e">
        <f>'C завтраками| Bed and breakfast'!#REF!*0.9</f>
        <v>#REF!</v>
      </c>
    </row>
    <row r="14" spans="1:27" x14ac:dyDescent="0.2">
      <c r="A14" s="104">
        <v>2</v>
      </c>
      <c r="B14" s="66" t="e">
        <f>'C завтраками| Bed and breakfast'!#REF!*0.9</f>
        <v>#REF!</v>
      </c>
      <c r="C14" s="66" t="e">
        <f>'C завтраками| Bed and breakfast'!#REF!*0.9</f>
        <v>#REF!</v>
      </c>
      <c r="D14" s="66" t="e">
        <f>'C завтраками| Bed and breakfast'!#REF!*0.9</f>
        <v>#REF!</v>
      </c>
      <c r="E14" s="66" t="e">
        <f>'C завтраками| Bed and breakfast'!#REF!*0.9</f>
        <v>#REF!</v>
      </c>
      <c r="F14" s="66" t="e">
        <f>'C завтраками| Bed and breakfast'!#REF!*0.9</f>
        <v>#REF!</v>
      </c>
      <c r="G14" s="66" t="e">
        <f>'C завтраками| Bed and breakfast'!#REF!*0.9</f>
        <v>#REF!</v>
      </c>
      <c r="H14" s="66" t="e">
        <f>'C завтраками| Bed and breakfast'!#REF!*0.9</f>
        <v>#REF!</v>
      </c>
      <c r="I14" s="66" t="e">
        <f>'C завтраками| Bed and breakfast'!#REF!*0.9</f>
        <v>#REF!</v>
      </c>
      <c r="J14" s="66" t="e">
        <f>'C завтраками| Bed and breakfast'!#REF!*0.9</f>
        <v>#REF!</v>
      </c>
      <c r="K14" s="66" t="e">
        <f>'C завтраками| Bed and breakfast'!#REF!*0.9</f>
        <v>#REF!</v>
      </c>
      <c r="L14" s="66" t="e">
        <f>'C завтраками| Bed and breakfast'!#REF!*0.9</f>
        <v>#REF!</v>
      </c>
      <c r="M14" s="66" t="e">
        <f>'C завтраками| Bed and breakfast'!#REF!*0.9</f>
        <v>#REF!</v>
      </c>
      <c r="N14" s="66" t="e">
        <f>'C завтраками| Bed and breakfast'!#REF!*0.9</f>
        <v>#REF!</v>
      </c>
      <c r="O14" s="66" t="e">
        <f>'C завтраками| Bed and breakfast'!#REF!*0.9</f>
        <v>#REF!</v>
      </c>
      <c r="P14" s="66" t="e">
        <f>'C завтраками| Bed and breakfast'!#REF!*0.9</f>
        <v>#REF!</v>
      </c>
      <c r="Q14" s="66" t="e">
        <f>'C завтраками| Bed and breakfast'!#REF!*0.9</f>
        <v>#REF!</v>
      </c>
      <c r="R14" s="66" t="e">
        <f>'C завтраками| Bed and breakfast'!#REF!*0.9</f>
        <v>#REF!</v>
      </c>
      <c r="S14" s="66" t="e">
        <f>'C завтраками| Bed and breakfast'!#REF!*0.9</f>
        <v>#REF!</v>
      </c>
      <c r="T14" s="66" t="e">
        <f>'C завтраками| Bed and breakfast'!#REF!*0.9</f>
        <v>#REF!</v>
      </c>
      <c r="U14" s="66" t="e">
        <f>'C завтраками| Bed and breakfast'!#REF!*0.9</f>
        <v>#REF!</v>
      </c>
      <c r="V14" s="66" t="e">
        <f>'C завтраками| Bed and breakfast'!#REF!*0.9</f>
        <v>#REF!</v>
      </c>
      <c r="W14" s="66" t="e">
        <f>'C завтраками| Bed and breakfast'!#REF!*0.9</f>
        <v>#REF!</v>
      </c>
      <c r="X14" s="66" t="e">
        <f>'C завтраками| Bed and breakfast'!#REF!*0.9</f>
        <v>#REF!</v>
      </c>
      <c r="Y14" s="66" t="e">
        <f>'C завтраками| Bed and breakfast'!#REF!*0.9</f>
        <v>#REF!</v>
      </c>
      <c r="Z14" s="66" t="e">
        <f>'C завтраками| Bed and breakfast'!#REF!*0.9</f>
        <v>#REF!</v>
      </c>
      <c r="AA14" s="66" t="e">
        <f>'C завтраками| Bed and breakfast'!#REF!*0.9</f>
        <v>#REF!</v>
      </c>
    </row>
    <row r="15" spans="1:27" x14ac:dyDescent="0.2">
      <c r="A15" s="103" t="s">
        <v>136</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row>
    <row r="16" spans="1:27" ht="24" customHeight="1" x14ac:dyDescent="0.2">
      <c r="A16" s="104">
        <v>1</v>
      </c>
      <c r="B16" s="66" t="e">
        <f>'C завтраками| Bed and breakfast'!#REF!*0.9</f>
        <v>#REF!</v>
      </c>
      <c r="C16" s="66" t="e">
        <f>'C завтраками| Bed and breakfast'!#REF!*0.9</f>
        <v>#REF!</v>
      </c>
      <c r="D16" s="66" t="e">
        <f>'C завтраками| Bed and breakfast'!#REF!*0.9</f>
        <v>#REF!</v>
      </c>
      <c r="E16" s="66" t="e">
        <f>'C завтраками| Bed and breakfast'!#REF!*0.9</f>
        <v>#REF!</v>
      </c>
      <c r="F16" s="66" t="e">
        <f>'C завтраками| Bed and breakfast'!#REF!*0.9</f>
        <v>#REF!</v>
      </c>
      <c r="G16" s="66" t="e">
        <f>'C завтраками| Bed and breakfast'!#REF!*0.9</f>
        <v>#REF!</v>
      </c>
      <c r="H16" s="66" t="e">
        <f>'C завтраками| Bed and breakfast'!#REF!*0.9</f>
        <v>#REF!</v>
      </c>
      <c r="I16" s="66" t="e">
        <f>'C завтраками| Bed and breakfast'!#REF!*0.9</f>
        <v>#REF!</v>
      </c>
      <c r="J16" s="66" t="e">
        <f>'C завтраками| Bed and breakfast'!#REF!*0.9</f>
        <v>#REF!</v>
      </c>
      <c r="K16" s="66" t="e">
        <f>'C завтраками| Bed and breakfast'!#REF!*0.9</f>
        <v>#REF!</v>
      </c>
      <c r="L16" s="66" t="e">
        <f>'C завтраками| Bed and breakfast'!#REF!*0.9</f>
        <v>#REF!</v>
      </c>
      <c r="M16" s="66" t="e">
        <f>'C завтраками| Bed and breakfast'!#REF!*0.9</f>
        <v>#REF!</v>
      </c>
      <c r="N16" s="66" t="e">
        <f>'C завтраками| Bed and breakfast'!#REF!*0.9</f>
        <v>#REF!</v>
      </c>
      <c r="O16" s="66" t="e">
        <f>'C завтраками| Bed and breakfast'!#REF!*0.9</f>
        <v>#REF!</v>
      </c>
      <c r="P16" s="66" t="e">
        <f>'C завтраками| Bed and breakfast'!#REF!*0.9</f>
        <v>#REF!</v>
      </c>
      <c r="Q16" s="66" t="e">
        <f>'C завтраками| Bed and breakfast'!#REF!*0.9</f>
        <v>#REF!</v>
      </c>
      <c r="R16" s="66" t="e">
        <f>'C завтраками| Bed and breakfast'!#REF!*0.9</f>
        <v>#REF!</v>
      </c>
      <c r="S16" s="66" t="e">
        <f>'C завтраками| Bed and breakfast'!#REF!*0.9</f>
        <v>#REF!</v>
      </c>
      <c r="T16" s="66" t="e">
        <f>'C завтраками| Bed and breakfast'!#REF!*0.9</f>
        <v>#REF!</v>
      </c>
      <c r="U16" s="66" t="e">
        <f>'C завтраками| Bed and breakfast'!#REF!*0.9</f>
        <v>#REF!</v>
      </c>
      <c r="V16" s="66" t="e">
        <f>'C завтраками| Bed and breakfast'!#REF!*0.9</f>
        <v>#REF!</v>
      </c>
      <c r="W16" s="66" t="e">
        <f>'C завтраками| Bed and breakfast'!#REF!*0.9</f>
        <v>#REF!</v>
      </c>
      <c r="X16" s="66" t="e">
        <f>'C завтраками| Bed and breakfast'!#REF!*0.9</f>
        <v>#REF!</v>
      </c>
      <c r="Y16" s="66" t="e">
        <f>'C завтраками| Bed and breakfast'!#REF!*0.9</f>
        <v>#REF!</v>
      </c>
      <c r="Z16" s="66" t="e">
        <f>'C завтраками| Bed and breakfast'!#REF!*0.9</f>
        <v>#REF!</v>
      </c>
      <c r="AA16" s="66" t="e">
        <f>'C завтраками| Bed and breakfast'!#REF!*0.9</f>
        <v>#REF!</v>
      </c>
    </row>
    <row r="17" spans="1:27" x14ac:dyDescent="0.2">
      <c r="A17" s="104">
        <v>2</v>
      </c>
      <c r="B17" s="66" t="e">
        <f>'C завтраками| Bed and breakfast'!#REF!*0.9</f>
        <v>#REF!</v>
      </c>
      <c r="C17" s="66" t="e">
        <f>'C завтраками| Bed and breakfast'!#REF!*0.9</f>
        <v>#REF!</v>
      </c>
      <c r="D17" s="66" t="e">
        <f>'C завтраками| Bed and breakfast'!#REF!*0.9</f>
        <v>#REF!</v>
      </c>
      <c r="E17" s="66" t="e">
        <f>'C завтраками| Bed and breakfast'!#REF!*0.9</f>
        <v>#REF!</v>
      </c>
      <c r="F17" s="66" t="e">
        <f>'C завтраками| Bed and breakfast'!#REF!*0.9</f>
        <v>#REF!</v>
      </c>
      <c r="G17" s="66" t="e">
        <f>'C завтраками| Bed and breakfast'!#REF!*0.9</f>
        <v>#REF!</v>
      </c>
      <c r="H17" s="66" t="e">
        <f>'C завтраками| Bed and breakfast'!#REF!*0.9</f>
        <v>#REF!</v>
      </c>
      <c r="I17" s="66" t="e">
        <f>'C завтраками| Bed and breakfast'!#REF!*0.9</f>
        <v>#REF!</v>
      </c>
      <c r="J17" s="66" t="e">
        <f>'C завтраками| Bed and breakfast'!#REF!*0.9</f>
        <v>#REF!</v>
      </c>
      <c r="K17" s="66" t="e">
        <f>'C завтраками| Bed and breakfast'!#REF!*0.9</f>
        <v>#REF!</v>
      </c>
      <c r="L17" s="66" t="e">
        <f>'C завтраками| Bed and breakfast'!#REF!*0.9</f>
        <v>#REF!</v>
      </c>
      <c r="M17" s="66" t="e">
        <f>'C завтраками| Bed and breakfast'!#REF!*0.9</f>
        <v>#REF!</v>
      </c>
      <c r="N17" s="66" t="e">
        <f>'C завтраками| Bed and breakfast'!#REF!*0.9</f>
        <v>#REF!</v>
      </c>
      <c r="O17" s="66" t="e">
        <f>'C завтраками| Bed and breakfast'!#REF!*0.9</f>
        <v>#REF!</v>
      </c>
      <c r="P17" s="66" t="e">
        <f>'C завтраками| Bed and breakfast'!#REF!*0.9</f>
        <v>#REF!</v>
      </c>
      <c r="Q17" s="66" t="e">
        <f>'C завтраками| Bed and breakfast'!#REF!*0.9</f>
        <v>#REF!</v>
      </c>
      <c r="R17" s="66" t="e">
        <f>'C завтраками| Bed and breakfast'!#REF!*0.9</f>
        <v>#REF!</v>
      </c>
      <c r="S17" s="66" t="e">
        <f>'C завтраками| Bed and breakfast'!#REF!*0.9</f>
        <v>#REF!</v>
      </c>
      <c r="T17" s="66" t="e">
        <f>'C завтраками| Bed and breakfast'!#REF!*0.9</f>
        <v>#REF!</v>
      </c>
      <c r="U17" s="66" t="e">
        <f>'C завтраками| Bed and breakfast'!#REF!*0.9</f>
        <v>#REF!</v>
      </c>
      <c r="V17" s="66" t="e">
        <f>'C завтраками| Bed and breakfast'!#REF!*0.9</f>
        <v>#REF!</v>
      </c>
      <c r="W17" s="66" t="e">
        <f>'C завтраками| Bed and breakfast'!#REF!*0.9</f>
        <v>#REF!</v>
      </c>
      <c r="X17" s="66" t="e">
        <f>'C завтраками| Bed and breakfast'!#REF!*0.9</f>
        <v>#REF!</v>
      </c>
      <c r="Y17" s="66" t="e">
        <f>'C завтраками| Bed and breakfast'!#REF!*0.9</f>
        <v>#REF!</v>
      </c>
      <c r="Z17" s="66" t="e">
        <f>'C завтраками| Bed and breakfast'!#REF!*0.9</f>
        <v>#REF!</v>
      </c>
      <c r="AA17" s="66" t="e">
        <f>'C завтраками| Bed and breakfast'!#REF!*0.9</f>
        <v>#REF!</v>
      </c>
    </row>
    <row r="18" spans="1:27" x14ac:dyDescent="0.2">
      <c r="A18" s="86" t="s">
        <v>138</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row>
    <row r="19" spans="1:27" x14ac:dyDescent="0.2">
      <c r="A19" s="87" t="s">
        <v>78</v>
      </c>
      <c r="B19" s="66" t="e">
        <f>'C завтраками| Bed and breakfast'!#REF!*0.9</f>
        <v>#REF!</v>
      </c>
      <c r="C19" s="66" t="e">
        <f>'C завтраками| Bed and breakfast'!#REF!*0.9</f>
        <v>#REF!</v>
      </c>
      <c r="D19" s="66" t="e">
        <f>'C завтраками| Bed and breakfast'!#REF!*0.9</f>
        <v>#REF!</v>
      </c>
      <c r="E19" s="66" t="e">
        <f>'C завтраками| Bed and breakfast'!#REF!*0.9</f>
        <v>#REF!</v>
      </c>
      <c r="F19" s="66" t="e">
        <f>'C завтраками| Bed and breakfast'!#REF!*0.9</f>
        <v>#REF!</v>
      </c>
      <c r="G19" s="66" t="e">
        <f>'C завтраками| Bed and breakfast'!#REF!*0.9</f>
        <v>#REF!</v>
      </c>
      <c r="H19" s="66" t="e">
        <f>'C завтраками| Bed and breakfast'!#REF!*0.9</f>
        <v>#REF!</v>
      </c>
      <c r="I19" s="66" t="e">
        <f>'C завтраками| Bed and breakfast'!#REF!*0.9</f>
        <v>#REF!</v>
      </c>
      <c r="J19" s="66" t="e">
        <f>'C завтраками| Bed and breakfast'!#REF!*0.9</f>
        <v>#REF!</v>
      </c>
      <c r="K19" s="66" t="e">
        <f>'C завтраками| Bed and breakfast'!#REF!*0.9</f>
        <v>#REF!</v>
      </c>
      <c r="L19" s="66" t="e">
        <f>'C завтраками| Bed and breakfast'!#REF!*0.9</f>
        <v>#REF!</v>
      </c>
      <c r="M19" s="66" t="e">
        <f>'C завтраками| Bed and breakfast'!#REF!*0.9</f>
        <v>#REF!</v>
      </c>
      <c r="N19" s="66" t="e">
        <f>'C завтраками| Bed and breakfast'!#REF!*0.9</f>
        <v>#REF!</v>
      </c>
      <c r="O19" s="66" t="e">
        <f>'C завтраками| Bed and breakfast'!#REF!*0.9</f>
        <v>#REF!</v>
      </c>
      <c r="P19" s="66" t="e">
        <f>'C завтраками| Bed and breakfast'!#REF!*0.9</f>
        <v>#REF!</v>
      </c>
      <c r="Q19" s="66" t="e">
        <f>'C завтраками| Bed and breakfast'!#REF!*0.9</f>
        <v>#REF!</v>
      </c>
      <c r="R19" s="66" t="e">
        <f>'C завтраками| Bed and breakfast'!#REF!*0.9</f>
        <v>#REF!</v>
      </c>
      <c r="S19" s="66" t="e">
        <f>'C завтраками| Bed and breakfast'!#REF!*0.9</f>
        <v>#REF!</v>
      </c>
      <c r="T19" s="66" t="e">
        <f>'C завтраками| Bed and breakfast'!#REF!*0.9</f>
        <v>#REF!</v>
      </c>
      <c r="U19" s="66" t="e">
        <f>'C завтраками| Bed and breakfast'!#REF!*0.9</f>
        <v>#REF!</v>
      </c>
      <c r="V19" s="66" t="e">
        <f>'C завтраками| Bed and breakfast'!#REF!*0.9</f>
        <v>#REF!</v>
      </c>
      <c r="W19" s="66" t="e">
        <f>'C завтраками| Bed and breakfast'!#REF!*0.9</f>
        <v>#REF!</v>
      </c>
      <c r="X19" s="66" t="e">
        <f>'C завтраками| Bed and breakfast'!#REF!*0.9</f>
        <v>#REF!</v>
      </c>
      <c r="Y19" s="66" t="e">
        <f>'C завтраками| Bed and breakfast'!#REF!*0.9</f>
        <v>#REF!</v>
      </c>
      <c r="Z19" s="66" t="e">
        <f>'C завтраками| Bed and breakfast'!#REF!*0.9</f>
        <v>#REF!</v>
      </c>
      <c r="AA19" s="66" t="e">
        <f>'C завтраками| Bed and breakfast'!#REF!*0.9</f>
        <v>#REF!</v>
      </c>
    </row>
    <row r="20" spans="1:27" x14ac:dyDescent="0.2">
      <c r="A20" s="86" t="s">
        <v>137</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row>
    <row r="21" spans="1:27" x14ac:dyDescent="0.2">
      <c r="A21" s="87" t="s">
        <v>67</v>
      </c>
      <c r="B21" s="66" t="e">
        <f>'C завтраками| Bed and breakfast'!#REF!*0.9</f>
        <v>#REF!</v>
      </c>
      <c r="C21" s="66" t="e">
        <f>'C завтраками| Bed and breakfast'!#REF!*0.9</f>
        <v>#REF!</v>
      </c>
      <c r="D21" s="66" t="e">
        <f>'C завтраками| Bed and breakfast'!#REF!*0.9</f>
        <v>#REF!</v>
      </c>
      <c r="E21" s="66" t="e">
        <f>'C завтраками| Bed and breakfast'!#REF!*0.9</f>
        <v>#REF!</v>
      </c>
      <c r="F21" s="66" t="e">
        <f>'C завтраками| Bed and breakfast'!#REF!*0.9</f>
        <v>#REF!</v>
      </c>
      <c r="G21" s="66" t="e">
        <f>'C завтраками| Bed and breakfast'!#REF!*0.9</f>
        <v>#REF!</v>
      </c>
      <c r="H21" s="66" t="e">
        <f>'C завтраками| Bed and breakfast'!#REF!*0.9</f>
        <v>#REF!</v>
      </c>
      <c r="I21" s="66" t="e">
        <f>'C завтраками| Bed and breakfast'!#REF!*0.9</f>
        <v>#REF!</v>
      </c>
      <c r="J21" s="66" t="e">
        <f>'C завтраками| Bed and breakfast'!#REF!*0.9</f>
        <v>#REF!</v>
      </c>
      <c r="K21" s="66" t="e">
        <f>'C завтраками| Bed and breakfast'!#REF!*0.9</f>
        <v>#REF!</v>
      </c>
      <c r="L21" s="66" t="e">
        <f>'C завтраками| Bed and breakfast'!#REF!*0.9</f>
        <v>#REF!</v>
      </c>
      <c r="M21" s="66" t="e">
        <f>'C завтраками| Bed and breakfast'!#REF!*0.9</f>
        <v>#REF!</v>
      </c>
      <c r="N21" s="66" t="e">
        <f>'C завтраками| Bed and breakfast'!#REF!*0.9</f>
        <v>#REF!</v>
      </c>
      <c r="O21" s="66" t="e">
        <f>'C завтраками| Bed and breakfast'!#REF!*0.9</f>
        <v>#REF!</v>
      </c>
      <c r="P21" s="66" t="e">
        <f>'C завтраками| Bed and breakfast'!#REF!*0.9</f>
        <v>#REF!</v>
      </c>
      <c r="Q21" s="66" t="e">
        <f>'C завтраками| Bed and breakfast'!#REF!*0.9</f>
        <v>#REF!</v>
      </c>
      <c r="R21" s="66" t="e">
        <f>'C завтраками| Bed and breakfast'!#REF!*0.9</f>
        <v>#REF!</v>
      </c>
      <c r="S21" s="66" t="e">
        <f>'C завтраками| Bed and breakfast'!#REF!*0.9</f>
        <v>#REF!</v>
      </c>
      <c r="T21" s="66" t="e">
        <f>'C завтраками| Bed and breakfast'!#REF!*0.9</f>
        <v>#REF!</v>
      </c>
      <c r="U21" s="66" t="e">
        <f>'C завтраками| Bed and breakfast'!#REF!*0.9</f>
        <v>#REF!</v>
      </c>
      <c r="V21" s="66" t="e">
        <f>'C завтраками| Bed and breakfast'!#REF!*0.9</f>
        <v>#REF!</v>
      </c>
      <c r="W21" s="66" t="e">
        <f>'C завтраками| Bed and breakfast'!#REF!*0.9</f>
        <v>#REF!</v>
      </c>
      <c r="X21" s="66" t="e">
        <f>'C завтраками| Bed and breakfast'!#REF!*0.9</f>
        <v>#REF!</v>
      </c>
      <c r="Y21" s="66" t="e">
        <f>'C завтраками| Bed and breakfast'!#REF!*0.9</f>
        <v>#REF!</v>
      </c>
      <c r="Z21" s="66" t="e">
        <f>'C завтраками| Bed and breakfast'!#REF!*0.9</f>
        <v>#REF!</v>
      </c>
      <c r="AA21" s="66" t="e">
        <f>'C завтраками| Bed and breakfast'!#REF!*0.9</f>
        <v>#REF!</v>
      </c>
    </row>
    <row r="22" spans="1:27" x14ac:dyDescent="0.2">
      <c r="A22" s="78"/>
    </row>
    <row r="23" spans="1:27" ht="30.75" customHeight="1" x14ac:dyDescent="0.2">
      <c r="A23" s="179" t="s">
        <v>159</v>
      </c>
      <c r="B23" s="190" t="e">
        <f t="shared" ref="B23:AA24" si="0">B4</f>
        <v>#REF!</v>
      </c>
      <c r="C23" s="190" t="e">
        <f t="shared" si="0"/>
        <v>#REF!</v>
      </c>
      <c r="D23" s="190" t="e">
        <f t="shared" si="0"/>
        <v>#REF!</v>
      </c>
      <c r="E23" s="190" t="e">
        <f t="shared" si="0"/>
        <v>#REF!</v>
      </c>
      <c r="F23" s="190" t="e">
        <f t="shared" si="0"/>
        <v>#REF!</v>
      </c>
      <c r="G23" s="190" t="e">
        <f t="shared" si="0"/>
        <v>#REF!</v>
      </c>
      <c r="H23" s="190" t="e">
        <f t="shared" si="0"/>
        <v>#REF!</v>
      </c>
      <c r="I23" s="190" t="e">
        <f t="shared" si="0"/>
        <v>#REF!</v>
      </c>
      <c r="J23" s="190" t="e">
        <f t="shared" si="0"/>
        <v>#REF!</v>
      </c>
      <c r="K23" s="190" t="e">
        <f t="shared" si="0"/>
        <v>#REF!</v>
      </c>
      <c r="L23" s="190" t="e">
        <f t="shared" si="0"/>
        <v>#REF!</v>
      </c>
      <c r="M23" s="190" t="e">
        <f t="shared" si="0"/>
        <v>#REF!</v>
      </c>
      <c r="N23" s="190" t="e">
        <f t="shared" si="0"/>
        <v>#REF!</v>
      </c>
      <c r="O23" s="190" t="e">
        <f t="shared" si="0"/>
        <v>#REF!</v>
      </c>
      <c r="P23" s="190" t="e">
        <f t="shared" si="0"/>
        <v>#REF!</v>
      </c>
      <c r="Q23" s="190" t="e">
        <f t="shared" si="0"/>
        <v>#REF!</v>
      </c>
      <c r="R23" s="190" t="e">
        <f t="shared" si="0"/>
        <v>#REF!</v>
      </c>
      <c r="S23" s="190" t="e">
        <f t="shared" si="0"/>
        <v>#REF!</v>
      </c>
      <c r="T23" s="190" t="e">
        <f t="shared" si="0"/>
        <v>#REF!</v>
      </c>
      <c r="U23" s="190" t="e">
        <f t="shared" si="0"/>
        <v>#REF!</v>
      </c>
      <c r="V23" s="190" t="e">
        <f t="shared" si="0"/>
        <v>#REF!</v>
      </c>
      <c r="W23" s="190" t="e">
        <f t="shared" si="0"/>
        <v>#REF!</v>
      </c>
      <c r="X23" s="190" t="e">
        <f t="shared" si="0"/>
        <v>#REF!</v>
      </c>
      <c r="Y23" s="190" t="e">
        <f t="shared" si="0"/>
        <v>#REF!</v>
      </c>
      <c r="Z23" s="190" t="e">
        <f t="shared" si="0"/>
        <v>#REF!</v>
      </c>
      <c r="AA23" s="190" t="e">
        <f t="shared" si="0"/>
        <v>#REF!</v>
      </c>
    </row>
    <row r="24" spans="1:27" x14ac:dyDescent="0.2">
      <c r="A24" s="101" t="s">
        <v>124</v>
      </c>
      <c r="B24" s="191" t="e">
        <f t="shared" si="0"/>
        <v>#REF!</v>
      </c>
      <c r="C24" s="191" t="e">
        <f t="shared" si="0"/>
        <v>#REF!</v>
      </c>
      <c r="D24" s="191" t="e">
        <f t="shared" si="0"/>
        <v>#REF!</v>
      </c>
      <c r="E24" s="191" t="e">
        <f t="shared" si="0"/>
        <v>#REF!</v>
      </c>
      <c r="F24" s="191" t="e">
        <f t="shared" si="0"/>
        <v>#REF!</v>
      </c>
      <c r="G24" s="191" t="e">
        <f t="shared" si="0"/>
        <v>#REF!</v>
      </c>
      <c r="H24" s="191" t="e">
        <f t="shared" si="0"/>
        <v>#REF!</v>
      </c>
      <c r="I24" s="191" t="e">
        <f t="shared" si="0"/>
        <v>#REF!</v>
      </c>
      <c r="J24" s="191" t="e">
        <f t="shared" si="0"/>
        <v>#REF!</v>
      </c>
      <c r="K24" s="191" t="e">
        <f t="shared" si="0"/>
        <v>#REF!</v>
      </c>
      <c r="L24" s="191" t="e">
        <f t="shared" si="0"/>
        <v>#REF!</v>
      </c>
      <c r="M24" s="191" t="e">
        <f t="shared" si="0"/>
        <v>#REF!</v>
      </c>
      <c r="N24" s="191" t="e">
        <f t="shared" si="0"/>
        <v>#REF!</v>
      </c>
      <c r="O24" s="191" t="e">
        <f t="shared" si="0"/>
        <v>#REF!</v>
      </c>
      <c r="P24" s="191" t="e">
        <f t="shared" si="0"/>
        <v>#REF!</v>
      </c>
      <c r="Q24" s="191" t="e">
        <f t="shared" si="0"/>
        <v>#REF!</v>
      </c>
      <c r="R24" s="191" t="e">
        <f t="shared" si="0"/>
        <v>#REF!</v>
      </c>
      <c r="S24" s="191" t="e">
        <f t="shared" si="0"/>
        <v>#REF!</v>
      </c>
      <c r="T24" s="191" t="e">
        <f t="shared" si="0"/>
        <v>#REF!</v>
      </c>
      <c r="U24" s="191" t="e">
        <f t="shared" si="0"/>
        <v>#REF!</v>
      </c>
      <c r="V24" s="191" t="e">
        <f t="shared" si="0"/>
        <v>#REF!</v>
      </c>
      <c r="W24" s="191" t="e">
        <f t="shared" si="0"/>
        <v>#REF!</v>
      </c>
      <c r="X24" s="191" t="e">
        <f t="shared" si="0"/>
        <v>#REF!</v>
      </c>
      <c r="Y24" s="191" t="e">
        <f t="shared" si="0"/>
        <v>#REF!</v>
      </c>
      <c r="Z24" s="191" t="e">
        <f t="shared" si="0"/>
        <v>#REF!</v>
      </c>
      <c r="AA24" s="191" t="e">
        <f t="shared" si="0"/>
        <v>#REF!</v>
      </c>
    </row>
    <row r="25" spans="1:27" x14ac:dyDescent="0.2">
      <c r="A25" s="102" t="s">
        <v>144</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row>
    <row r="26" spans="1:27" ht="18" customHeight="1" x14ac:dyDescent="0.2">
      <c r="A26" s="104">
        <v>1</v>
      </c>
      <c r="B26" s="108" t="e">
        <f>ROUNDUP(B7*0.87,)+25</f>
        <v>#REF!</v>
      </c>
      <c r="C26" s="108" t="e">
        <f t="shared" ref="C26:AA40" si="1">ROUNDUP(C7*0.87,)+25</f>
        <v>#REF!</v>
      </c>
      <c r="D26" s="108" t="e">
        <f t="shared" si="1"/>
        <v>#REF!</v>
      </c>
      <c r="E26" s="108" t="e">
        <f t="shared" si="1"/>
        <v>#REF!</v>
      </c>
      <c r="F26" s="108" t="e">
        <f t="shared" si="1"/>
        <v>#REF!</v>
      </c>
      <c r="G26" s="108" t="e">
        <f t="shared" si="1"/>
        <v>#REF!</v>
      </c>
      <c r="H26" s="108" t="e">
        <f t="shared" si="1"/>
        <v>#REF!</v>
      </c>
      <c r="I26" s="108" t="e">
        <f t="shared" si="1"/>
        <v>#REF!</v>
      </c>
      <c r="J26" s="108" t="e">
        <f t="shared" si="1"/>
        <v>#REF!</v>
      </c>
      <c r="K26" s="108" t="e">
        <f t="shared" si="1"/>
        <v>#REF!</v>
      </c>
      <c r="L26" s="108" t="e">
        <f t="shared" si="1"/>
        <v>#REF!</v>
      </c>
      <c r="M26" s="108" t="e">
        <f t="shared" si="1"/>
        <v>#REF!</v>
      </c>
      <c r="N26" s="108" t="e">
        <f t="shared" si="1"/>
        <v>#REF!</v>
      </c>
      <c r="O26" s="108" t="e">
        <f t="shared" si="1"/>
        <v>#REF!</v>
      </c>
      <c r="P26" s="108" t="e">
        <f t="shared" si="1"/>
        <v>#REF!</v>
      </c>
      <c r="Q26" s="108" t="e">
        <f t="shared" si="1"/>
        <v>#REF!</v>
      </c>
      <c r="R26" s="108" t="e">
        <f t="shared" si="1"/>
        <v>#REF!</v>
      </c>
      <c r="S26" s="108" t="e">
        <f t="shared" si="1"/>
        <v>#REF!</v>
      </c>
      <c r="T26" s="108" t="e">
        <f t="shared" si="1"/>
        <v>#REF!</v>
      </c>
      <c r="U26" s="108" t="e">
        <f t="shared" si="1"/>
        <v>#REF!</v>
      </c>
      <c r="V26" s="108" t="e">
        <f t="shared" si="1"/>
        <v>#REF!</v>
      </c>
      <c r="W26" s="108" t="e">
        <f t="shared" si="1"/>
        <v>#REF!</v>
      </c>
      <c r="X26" s="108" t="e">
        <f t="shared" si="1"/>
        <v>#REF!</v>
      </c>
      <c r="Y26" s="108" t="e">
        <f t="shared" si="1"/>
        <v>#REF!</v>
      </c>
      <c r="Z26" s="108" t="e">
        <f t="shared" si="1"/>
        <v>#REF!</v>
      </c>
      <c r="AA26" s="108" t="e">
        <f t="shared" si="1"/>
        <v>#REF!</v>
      </c>
    </row>
    <row r="27" spans="1:27" ht="17.100000000000001" customHeight="1" x14ac:dyDescent="0.2">
      <c r="A27" s="104">
        <v>2</v>
      </c>
      <c r="B27" s="108" t="e">
        <f t="shared" ref="B27:Q40" si="2">ROUNDUP(B8*0.87,)+25</f>
        <v>#REF!</v>
      </c>
      <c r="C27" s="108" t="e">
        <f t="shared" si="2"/>
        <v>#REF!</v>
      </c>
      <c r="D27" s="108" t="e">
        <f t="shared" si="2"/>
        <v>#REF!</v>
      </c>
      <c r="E27" s="108" t="e">
        <f t="shared" si="2"/>
        <v>#REF!</v>
      </c>
      <c r="F27" s="108" t="e">
        <f t="shared" si="2"/>
        <v>#REF!</v>
      </c>
      <c r="G27" s="108" t="e">
        <f t="shared" si="2"/>
        <v>#REF!</v>
      </c>
      <c r="H27" s="108" t="e">
        <f t="shared" si="2"/>
        <v>#REF!</v>
      </c>
      <c r="I27" s="108" t="e">
        <f t="shared" si="2"/>
        <v>#REF!</v>
      </c>
      <c r="J27" s="108" t="e">
        <f t="shared" si="2"/>
        <v>#REF!</v>
      </c>
      <c r="K27" s="108" t="e">
        <f t="shared" si="2"/>
        <v>#REF!</v>
      </c>
      <c r="L27" s="108" t="e">
        <f t="shared" si="2"/>
        <v>#REF!</v>
      </c>
      <c r="M27" s="108" t="e">
        <f t="shared" si="2"/>
        <v>#REF!</v>
      </c>
      <c r="N27" s="108" t="e">
        <f t="shared" si="2"/>
        <v>#REF!</v>
      </c>
      <c r="O27" s="108" t="e">
        <f t="shared" si="2"/>
        <v>#REF!</v>
      </c>
      <c r="P27" s="108" t="e">
        <f t="shared" si="2"/>
        <v>#REF!</v>
      </c>
      <c r="Q27" s="108" t="e">
        <f t="shared" si="2"/>
        <v>#REF!</v>
      </c>
      <c r="R27" s="108" t="e">
        <f t="shared" si="1"/>
        <v>#REF!</v>
      </c>
      <c r="S27" s="108" t="e">
        <f t="shared" si="1"/>
        <v>#REF!</v>
      </c>
      <c r="T27" s="108" t="e">
        <f t="shared" si="1"/>
        <v>#REF!</v>
      </c>
      <c r="U27" s="108" t="e">
        <f t="shared" si="1"/>
        <v>#REF!</v>
      </c>
      <c r="V27" s="108" t="e">
        <f t="shared" si="1"/>
        <v>#REF!</v>
      </c>
      <c r="W27" s="108" t="e">
        <f t="shared" si="1"/>
        <v>#REF!</v>
      </c>
      <c r="X27" s="108" t="e">
        <f t="shared" si="1"/>
        <v>#REF!</v>
      </c>
      <c r="Y27" s="108" t="e">
        <f t="shared" si="1"/>
        <v>#REF!</v>
      </c>
      <c r="Z27" s="108" t="e">
        <f t="shared" si="1"/>
        <v>#REF!</v>
      </c>
      <c r="AA27" s="108" t="e">
        <f t="shared" si="1"/>
        <v>#REF!</v>
      </c>
    </row>
    <row r="28" spans="1:27" x14ac:dyDescent="0.2">
      <c r="A28" s="104" t="s">
        <v>145</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row>
    <row r="29" spans="1:27" x14ac:dyDescent="0.2">
      <c r="A29" s="104">
        <v>1</v>
      </c>
      <c r="B29" s="108" t="e">
        <f t="shared" si="2"/>
        <v>#REF!</v>
      </c>
      <c r="C29" s="108" t="e">
        <f t="shared" si="1"/>
        <v>#REF!</v>
      </c>
      <c r="D29" s="108" t="e">
        <f t="shared" si="1"/>
        <v>#REF!</v>
      </c>
      <c r="E29" s="108" t="e">
        <f t="shared" si="1"/>
        <v>#REF!</v>
      </c>
      <c r="F29" s="108" t="e">
        <f t="shared" si="1"/>
        <v>#REF!</v>
      </c>
      <c r="G29" s="108" t="e">
        <f t="shared" si="1"/>
        <v>#REF!</v>
      </c>
      <c r="H29" s="108" t="e">
        <f t="shared" si="1"/>
        <v>#REF!</v>
      </c>
      <c r="I29" s="108" t="e">
        <f t="shared" si="1"/>
        <v>#REF!</v>
      </c>
      <c r="J29" s="108" t="e">
        <f t="shared" si="1"/>
        <v>#REF!</v>
      </c>
      <c r="K29" s="108" t="e">
        <f t="shared" si="1"/>
        <v>#REF!</v>
      </c>
      <c r="L29" s="108" t="e">
        <f t="shared" si="1"/>
        <v>#REF!</v>
      </c>
      <c r="M29" s="108" t="e">
        <f t="shared" si="1"/>
        <v>#REF!</v>
      </c>
      <c r="N29" s="108" t="e">
        <f t="shared" si="1"/>
        <v>#REF!</v>
      </c>
      <c r="O29" s="108" t="e">
        <f t="shared" si="1"/>
        <v>#REF!</v>
      </c>
      <c r="P29" s="108" t="e">
        <f t="shared" si="1"/>
        <v>#REF!</v>
      </c>
      <c r="Q29" s="108" t="e">
        <f t="shared" si="1"/>
        <v>#REF!</v>
      </c>
      <c r="R29" s="108" t="e">
        <f t="shared" si="1"/>
        <v>#REF!</v>
      </c>
      <c r="S29" s="108" t="e">
        <f t="shared" si="1"/>
        <v>#REF!</v>
      </c>
      <c r="T29" s="108" t="e">
        <f t="shared" si="1"/>
        <v>#REF!</v>
      </c>
      <c r="U29" s="108" t="e">
        <f t="shared" si="1"/>
        <v>#REF!</v>
      </c>
      <c r="V29" s="108" t="e">
        <f t="shared" si="1"/>
        <v>#REF!</v>
      </c>
      <c r="W29" s="108" t="e">
        <f t="shared" si="1"/>
        <v>#REF!</v>
      </c>
      <c r="X29" s="108" t="e">
        <f t="shared" si="1"/>
        <v>#REF!</v>
      </c>
      <c r="Y29" s="108" t="e">
        <f t="shared" si="1"/>
        <v>#REF!</v>
      </c>
      <c r="Z29" s="108" t="e">
        <f t="shared" si="1"/>
        <v>#REF!</v>
      </c>
      <c r="AA29" s="108" t="e">
        <f t="shared" si="1"/>
        <v>#REF!</v>
      </c>
    </row>
    <row r="30" spans="1:27" ht="11.45" customHeight="1" x14ac:dyDescent="0.2">
      <c r="A30" s="104">
        <v>2</v>
      </c>
      <c r="B30" s="108" t="e">
        <f t="shared" si="2"/>
        <v>#REF!</v>
      </c>
      <c r="C30" s="108" t="e">
        <f t="shared" si="1"/>
        <v>#REF!</v>
      </c>
      <c r="D30" s="108" t="e">
        <f t="shared" si="1"/>
        <v>#REF!</v>
      </c>
      <c r="E30" s="108" t="e">
        <f t="shared" si="1"/>
        <v>#REF!</v>
      </c>
      <c r="F30" s="108" t="e">
        <f t="shared" si="1"/>
        <v>#REF!</v>
      </c>
      <c r="G30" s="108" t="e">
        <f t="shared" si="1"/>
        <v>#REF!</v>
      </c>
      <c r="H30" s="108" t="e">
        <f t="shared" si="1"/>
        <v>#REF!</v>
      </c>
      <c r="I30" s="108" t="e">
        <f t="shared" si="1"/>
        <v>#REF!</v>
      </c>
      <c r="J30" s="108" t="e">
        <f t="shared" si="1"/>
        <v>#REF!</v>
      </c>
      <c r="K30" s="108" t="e">
        <f t="shared" si="1"/>
        <v>#REF!</v>
      </c>
      <c r="L30" s="108" t="e">
        <f t="shared" si="1"/>
        <v>#REF!</v>
      </c>
      <c r="M30" s="108" t="e">
        <f t="shared" si="1"/>
        <v>#REF!</v>
      </c>
      <c r="N30" s="108" t="e">
        <f t="shared" si="1"/>
        <v>#REF!</v>
      </c>
      <c r="O30" s="108" t="e">
        <f t="shared" si="1"/>
        <v>#REF!</v>
      </c>
      <c r="P30" s="108" t="e">
        <f t="shared" si="1"/>
        <v>#REF!</v>
      </c>
      <c r="Q30" s="108" t="e">
        <f t="shared" si="1"/>
        <v>#REF!</v>
      </c>
      <c r="R30" s="108" t="e">
        <f t="shared" si="1"/>
        <v>#REF!</v>
      </c>
      <c r="S30" s="108" t="e">
        <f t="shared" si="1"/>
        <v>#REF!</v>
      </c>
      <c r="T30" s="108" t="e">
        <f t="shared" si="1"/>
        <v>#REF!</v>
      </c>
      <c r="U30" s="108" t="e">
        <f t="shared" si="1"/>
        <v>#REF!</v>
      </c>
      <c r="V30" s="108" t="e">
        <f t="shared" si="1"/>
        <v>#REF!</v>
      </c>
      <c r="W30" s="108" t="e">
        <f t="shared" si="1"/>
        <v>#REF!</v>
      </c>
      <c r="X30" s="108" t="e">
        <f t="shared" si="1"/>
        <v>#REF!</v>
      </c>
      <c r="Y30" s="108" t="e">
        <f t="shared" si="1"/>
        <v>#REF!</v>
      </c>
      <c r="Z30" s="108" t="e">
        <f t="shared" si="1"/>
        <v>#REF!</v>
      </c>
      <c r="AA30" s="108" t="e">
        <f t="shared" si="1"/>
        <v>#REF!</v>
      </c>
    </row>
    <row r="31" spans="1:27" x14ac:dyDescent="0.2">
      <c r="A31" s="104" t="s">
        <v>134</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row>
    <row r="32" spans="1:27" x14ac:dyDescent="0.2">
      <c r="A32" s="104">
        <v>1</v>
      </c>
      <c r="B32" s="108" t="e">
        <f t="shared" si="2"/>
        <v>#REF!</v>
      </c>
      <c r="C32" s="108" t="e">
        <f t="shared" si="1"/>
        <v>#REF!</v>
      </c>
      <c r="D32" s="108" t="e">
        <f t="shared" si="1"/>
        <v>#REF!</v>
      </c>
      <c r="E32" s="108" t="e">
        <f t="shared" si="1"/>
        <v>#REF!</v>
      </c>
      <c r="F32" s="108" t="e">
        <f t="shared" si="1"/>
        <v>#REF!</v>
      </c>
      <c r="G32" s="108" t="e">
        <f t="shared" si="1"/>
        <v>#REF!</v>
      </c>
      <c r="H32" s="108" t="e">
        <f t="shared" si="1"/>
        <v>#REF!</v>
      </c>
      <c r="I32" s="108" t="e">
        <f t="shared" si="1"/>
        <v>#REF!</v>
      </c>
      <c r="J32" s="108" t="e">
        <f t="shared" si="1"/>
        <v>#REF!</v>
      </c>
      <c r="K32" s="108" t="e">
        <f t="shared" si="1"/>
        <v>#REF!</v>
      </c>
      <c r="L32" s="108" t="e">
        <f t="shared" si="1"/>
        <v>#REF!</v>
      </c>
      <c r="M32" s="108" t="e">
        <f t="shared" si="1"/>
        <v>#REF!</v>
      </c>
      <c r="N32" s="108" t="e">
        <f t="shared" si="1"/>
        <v>#REF!</v>
      </c>
      <c r="O32" s="108" t="e">
        <f t="shared" si="1"/>
        <v>#REF!</v>
      </c>
      <c r="P32" s="108" t="e">
        <f t="shared" si="1"/>
        <v>#REF!</v>
      </c>
      <c r="Q32" s="108" t="e">
        <f t="shared" si="1"/>
        <v>#REF!</v>
      </c>
      <c r="R32" s="108" t="e">
        <f t="shared" si="1"/>
        <v>#REF!</v>
      </c>
      <c r="S32" s="108" t="e">
        <f t="shared" si="1"/>
        <v>#REF!</v>
      </c>
      <c r="T32" s="108" t="e">
        <f t="shared" si="1"/>
        <v>#REF!</v>
      </c>
      <c r="U32" s="108" t="e">
        <f t="shared" si="1"/>
        <v>#REF!</v>
      </c>
      <c r="V32" s="108" t="e">
        <f t="shared" si="1"/>
        <v>#REF!</v>
      </c>
      <c r="W32" s="108" t="e">
        <f t="shared" si="1"/>
        <v>#REF!</v>
      </c>
      <c r="X32" s="108" t="e">
        <f t="shared" si="1"/>
        <v>#REF!</v>
      </c>
      <c r="Y32" s="108" t="e">
        <f t="shared" si="1"/>
        <v>#REF!</v>
      </c>
      <c r="Z32" s="108" t="e">
        <f t="shared" si="1"/>
        <v>#REF!</v>
      </c>
      <c r="AA32" s="108" t="e">
        <f t="shared" si="1"/>
        <v>#REF!</v>
      </c>
    </row>
    <row r="33" spans="1:27" x14ac:dyDescent="0.2">
      <c r="A33" s="104">
        <v>2</v>
      </c>
      <c r="B33" s="108" t="e">
        <f t="shared" si="2"/>
        <v>#REF!</v>
      </c>
      <c r="C33" s="108" t="e">
        <f t="shared" si="1"/>
        <v>#REF!</v>
      </c>
      <c r="D33" s="108" t="e">
        <f t="shared" si="1"/>
        <v>#REF!</v>
      </c>
      <c r="E33" s="108" t="e">
        <f t="shared" si="1"/>
        <v>#REF!</v>
      </c>
      <c r="F33" s="108" t="e">
        <f t="shared" si="1"/>
        <v>#REF!</v>
      </c>
      <c r="G33" s="108" t="e">
        <f t="shared" si="1"/>
        <v>#REF!</v>
      </c>
      <c r="H33" s="108" t="e">
        <f t="shared" si="1"/>
        <v>#REF!</v>
      </c>
      <c r="I33" s="108" t="e">
        <f t="shared" si="1"/>
        <v>#REF!</v>
      </c>
      <c r="J33" s="108" t="e">
        <f t="shared" si="1"/>
        <v>#REF!</v>
      </c>
      <c r="K33" s="108" t="e">
        <f t="shared" si="1"/>
        <v>#REF!</v>
      </c>
      <c r="L33" s="108" t="e">
        <f t="shared" si="1"/>
        <v>#REF!</v>
      </c>
      <c r="M33" s="108" t="e">
        <f t="shared" si="1"/>
        <v>#REF!</v>
      </c>
      <c r="N33" s="108" t="e">
        <f t="shared" si="1"/>
        <v>#REF!</v>
      </c>
      <c r="O33" s="108" t="e">
        <f t="shared" si="1"/>
        <v>#REF!</v>
      </c>
      <c r="P33" s="108" t="e">
        <f t="shared" si="1"/>
        <v>#REF!</v>
      </c>
      <c r="Q33" s="108" t="e">
        <f t="shared" si="1"/>
        <v>#REF!</v>
      </c>
      <c r="R33" s="108" t="e">
        <f t="shared" si="1"/>
        <v>#REF!</v>
      </c>
      <c r="S33" s="108" t="e">
        <f t="shared" si="1"/>
        <v>#REF!</v>
      </c>
      <c r="T33" s="108" t="e">
        <f t="shared" si="1"/>
        <v>#REF!</v>
      </c>
      <c r="U33" s="108" t="e">
        <f t="shared" si="1"/>
        <v>#REF!</v>
      </c>
      <c r="V33" s="108" t="e">
        <f t="shared" si="1"/>
        <v>#REF!</v>
      </c>
      <c r="W33" s="108" t="e">
        <f t="shared" si="1"/>
        <v>#REF!</v>
      </c>
      <c r="X33" s="108" t="e">
        <f t="shared" si="1"/>
        <v>#REF!</v>
      </c>
      <c r="Y33" s="108" t="e">
        <f t="shared" si="1"/>
        <v>#REF!</v>
      </c>
      <c r="Z33" s="108" t="e">
        <f t="shared" si="1"/>
        <v>#REF!</v>
      </c>
      <c r="AA33" s="108" t="e">
        <f t="shared" si="1"/>
        <v>#REF!</v>
      </c>
    </row>
    <row r="34" spans="1:27" x14ac:dyDescent="0.2">
      <c r="A34" s="103" t="s">
        <v>136</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row>
    <row r="35" spans="1:27" x14ac:dyDescent="0.2">
      <c r="A35" s="104">
        <v>1</v>
      </c>
      <c r="B35" s="108" t="e">
        <f t="shared" si="2"/>
        <v>#REF!</v>
      </c>
      <c r="C35" s="108" t="e">
        <f t="shared" si="1"/>
        <v>#REF!</v>
      </c>
      <c r="D35" s="108" t="e">
        <f t="shared" si="1"/>
        <v>#REF!</v>
      </c>
      <c r="E35" s="108" t="e">
        <f t="shared" si="1"/>
        <v>#REF!</v>
      </c>
      <c r="F35" s="108" t="e">
        <f t="shared" si="1"/>
        <v>#REF!</v>
      </c>
      <c r="G35" s="108" t="e">
        <f t="shared" si="1"/>
        <v>#REF!</v>
      </c>
      <c r="H35" s="108" t="e">
        <f t="shared" si="1"/>
        <v>#REF!</v>
      </c>
      <c r="I35" s="108" t="e">
        <f t="shared" si="1"/>
        <v>#REF!</v>
      </c>
      <c r="J35" s="108" t="e">
        <f t="shared" si="1"/>
        <v>#REF!</v>
      </c>
      <c r="K35" s="108" t="e">
        <f t="shared" si="1"/>
        <v>#REF!</v>
      </c>
      <c r="L35" s="108" t="e">
        <f t="shared" si="1"/>
        <v>#REF!</v>
      </c>
      <c r="M35" s="108" t="e">
        <f t="shared" si="1"/>
        <v>#REF!</v>
      </c>
      <c r="N35" s="108" t="e">
        <f t="shared" si="1"/>
        <v>#REF!</v>
      </c>
      <c r="O35" s="108" t="e">
        <f t="shared" si="1"/>
        <v>#REF!</v>
      </c>
      <c r="P35" s="108" t="e">
        <f t="shared" si="1"/>
        <v>#REF!</v>
      </c>
      <c r="Q35" s="108" t="e">
        <f t="shared" si="1"/>
        <v>#REF!</v>
      </c>
      <c r="R35" s="108" t="e">
        <f t="shared" si="1"/>
        <v>#REF!</v>
      </c>
      <c r="S35" s="108" t="e">
        <f t="shared" si="1"/>
        <v>#REF!</v>
      </c>
      <c r="T35" s="108" t="e">
        <f t="shared" si="1"/>
        <v>#REF!</v>
      </c>
      <c r="U35" s="108" t="e">
        <f t="shared" si="1"/>
        <v>#REF!</v>
      </c>
      <c r="V35" s="108" t="e">
        <f t="shared" si="1"/>
        <v>#REF!</v>
      </c>
      <c r="W35" s="108" t="e">
        <f t="shared" si="1"/>
        <v>#REF!</v>
      </c>
      <c r="X35" s="108" t="e">
        <f t="shared" si="1"/>
        <v>#REF!</v>
      </c>
      <c r="Y35" s="108" t="e">
        <f t="shared" si="1"/>
        <v>#REF!</v>
      </c>
      <c r="Z35" s="108" t="e">
        <f t="shared" si="1"/>
        <v>#REF!</v>
      </c>
      <c r="AA35" s="108" t="e">
        <f t="shared" si="1"/>
        <v>#REF!</v>
      </c>
    </row>
    <row r="36" spans="1:27" x14ac:dyDescent="0.2">
      <c r="A36" s="104">
        <v>2</v>
      </c>
      <c r="B36" s="108" t="e">
        <f t="shared" si="2"/>
        <v>#REF!</v>
      </c>
      <c r="C36" s="108" t="e">
        <f t="shared" si="1"/>
        <v>#REF!</v>
      </c>
      <c r="D36" s="108" t="e">
        <f t="shared" si="1"/>
        <v>#REF!</v>
      </c>
      <c r="E36" s="108" t="e">
        <f t="shared" si="1"/>
        <v>#REF!</v>
      </c>
      <c r="F36" s="108" t="e">
        <f t="shared" si="1"/>
        <v>#REF!</v>
      </c>
      <c r="G36" s="108" t="e">
        <f t="shared" si="1"/>
        <v>#REF!</v>
      </c>
      <c r="H36" s="108" t="e">
        <f t="shared" si="1"/>
        <v>#REF!</v>
      </c>
      <c r="I36" s="108" t="e">
        <f t="shared" si="1"/>
        <v>#REF!</v>
      </c>
      <c r="J36" s="108" t="e">
        <f t="shared" si="1"/>
        <v>#REF!</v>
      </c>
      <c r="K36" s="108" t="e">
        <f t="shared" si="1"/>
        <v>#REF!</v>
      </c>
      <c r="L36" s="108" t="e">
        <f t="shared" si="1"/>
        <v>#REF!</v>
      </c>
      <c r="M36" s="108" t="e">
        <f t="shared" si="1"/>
        <v>#REF!</v>
      </c>
      <c r="N36" s="108" t="e">
        <f t="shared" si="1"/>
        <v>#REF!</v>
      </c>
      <c r="O36" s="108" t="e">
        <f t="shared" si="1"/>
        <v>#REF!</v>
      </c>
      <c r="P36" s="108" t="e">
        <f t="shared" si="1"/>
        <v>#REF!</v>
      </c>
      <c r="Q36" s="108" t="e">
        <f t="shared" si="1"/>
        <v>#REF!</v>
      </c>
      <c r="R36" s="108" t="e">
        <f t="shared" si="1"/>
        <v>#REF!</v>
      </c>
      <c r="S36" s="108" t="e">
        <f t="shared" si="1"/>
        <v>#REF!</v>
      </c>
      <c r="T36" s="108" t="e">
        <f t="shared" si="1"/>
        <v>#REF!</v>
      </c>
      <c r="U36" s="108" t="e">
        <f t="shared" si="1"/>
        <v>#REF!</v>
      </c>
      <c r="V36" s="108" t="e">
        <f t="shared" si="1"/>
        <v>#REF!</v>
      </c>
      <c r="W36" s="108" t="e">
        <f t="shared" si="1"/>
        <v>#REF!</v>
      </c>
      <c r="X36" s="108" t="e">
        <f t="shared" si="1"/>
        <v>#REF!</v>
      </c>
      <c r="Y36" s="108" t="e">
        <f t="shared" si="1"/>
        <v>#REF!</v>
      </c>
      <c r="Z36" s="108" t="e">
        <f t="shared" si="1"/>
        <v>#REF!</v>
      </c>
      <c r="AA36" s="108" t="e">
        <f t="shared" si="1"/>
        <v>#REF!</v>
      </c>
    </row>
    <row r="37" spans="1:27" x14ac:dyDescent="0.2">
      <c r="A37" s="86" t="s">
        <v>138</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row>
    <row r="38" spans="1:27" x14ac:dyDescent="0.2">
      <c r="A38" s="87" t="s">
        <v>78</v>
      </c>
      <c r="B38" s="108" t="e">
        <f t="shared" si="2"/>
        <v>#REF!</v>
      </c>
      <c r="C38" s="108" t="e">
        <f t="shared" si="1"/>
        <v>#REF!</v>
      </c>
      <c r="D38" s="108" t="e">
        <f t="shared" si="1"/>
        <v>#REF!</v>
      </c>
      <c r="E38" s="108" t="e">
        <f t="shared" si="1"/>
        <v>#REF!</v>
      </c>
      <c r="F38" s="108" t="e">
        <f t="shared" si="1"/>
        <v>#REF!</v>
      </c>
      <c r="G38" s="108" t="e">
        <f t="shared" si="1"/>
        <v>#REF!</v>
      </c>
      <c r="H38" s="108" t="e">
        <f t="shared" si="1"/>
        <v>#REF!</v>
      </c>
      <c r="I38" s="108" t="e">
        <f t="shared" si="1"/>
        <v>#REF!</v>
      </c>
      <c r="J38" s="108" t="e">
        <f t="shared" si="1"/>
        <v>#REF!</v>
      </c>
      <c r="K38" s="108" t="e">
        <f t="shared" si="1"/>
        <v>#REF!</v>
      </c>
      <c r="L38" s="108" t="e">
        <f t="shared" si="1"/>
        <v>#REF!</v>
      </c>
      <c r="M38" s="108" t="e">
        <f t="shared" si="1"/>
        <v>#REF!</v>
      </c>
      <c r="N38" s="108" t="e">
        <f t="shared" si="1"/>
        <v>#REF!</v>
      </c>
      <c r="O38" s="108" t="e">
        <f t="shared" si="1"/>
        <v>#REF!</v>
      </c>
      <c r="P38" s="108" t="e">
        <f t="shared" si="1"/>
        <v>#REF!</v>
      </c>
      <c r="Q38" s="108" t="e">
        <f t="shared" si="1"/>
        <v>#REF!</v>
      </c>
      <c r="R38" s="108" t="e">
        <f t="shared" si="1"/>
        <v>#REF!</v>
      </c>
      <c r="S38" s="108" t="e">
        <f t="shared" si="1"/>
        <v>#REF!</v>
      </c>
      <c r="T38" s="108" t="e">
        <f t="shared" si="1"/>
        <v>#REF!</v>
      </c>
      <c r="U38" s="108" t="e">
        <f t="shared" si="1"/>
        <v>#REF!</v>
      </c>
      <c r="V38" s="108" t="e">
        <f t="shared" si="1"/>
        <v>#REF!</v>
      </c>
      <c r="W38" s="108" t="e">
        <f t="shared" si="1"/>
        <v>#REF!</v>
      </c>
      <c r="X38" s="108" t="e">
        <f t="shared" si="1"/>
        <v>#REF!</v>
      </c>
      <c r="Y38" s="108" t="e">
        <f t="shared" si="1"/>
        <v>#REF!</v>
      </c>
      <c r="Z38" s="108" t="e">
        <f t="shared" si="1"/>
        <v>#REF!</v>
      </c>
      <c r="AA38" s="108" t="e">
        <f t="shared" si="1"/>
        <v>#REF!</v>
      </c>
    </row>
    <row r="39" spans="1:27" x14ac:dyDescent="0.2">
      <c r="A39" s="86" t="s">
        <v>137</v>
      </c>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row>
    <row r="40" spans="1:27" x14ac:dyDescent="0.2">
      <c r="A40" s="87" t="s">
        <v>67</v>
      </c>
      <c r="B40" s="108" t="e">
        <f t="shared" si="2"/>
        <v>#REF!</v>
      </c>
      <c r="C40" s="108" t="e">
        <f t="shared" si="1"/>
        <v>#REF!</v>
      </c>
      <c r="D40" s="108" t="e">
        <f t="shared" si="1"/>
        <v>#REF!</v>
      </c>
      <c r="E40" s="108" t="e">
        <f t="shared" si="1"/>
        <v>#REF!</v>
      </c>
      <c r="F40" s="108" t="e">
        <f t="shared" si="1"/>
        <v>#REF!</v>
      </c>
      <c r="G40" s="108" t="e">
        <f t="shared" si="1"/>
        <v>#REF!</v>
      </c>
      <c r="H40" s="108" t="e">
        <f t="shared" si="1"/>
        <v>#REF!</v>
      </c>
      <c r="I40" s="108" t="e">
        <f t="shared" si="1"/>
        <v>#REF!</v>
      </c>
      <c r="J40" s="108" t="e">
        <f t="shared" si="1"/>
        <v>#REF!</v>
      </c>
      <c r="K40" s="108" t="e">
        <f t="shared" si="1"/>
        <v>#REF!</v>
      </c>
      <c r="L40" s="108" t="e">
        <f t="shared" si="1"/>
        <v>#REF!</v>
      </c>
      <c r="M40" s="108" t="e">
        <f t="shared" si="1"/>
        <v>#REF!</v>
      </c>
      <c r="N40" s="108" t="e">
        <f t="shared" si="1"/>
        <v>#REF!</v>
      </c>
      <c r="O40" s="108" t="e">
        <f t="shared" si="1"/>
        <v>#REF!</v>
      </c>
      <c r="P40" s="108" t="e">
        <f t="shared" si="1"/>
        <v>#REF!</v>
      </c>
      <c r="Q40" s="108" t="e">
        <f t="shared" si="1"/>
        <v>#REF!</v>
      </c>
      <c r="R40" s="108" t="e">
        <f t="shared" si="1"/>
        <v>#REF!</v>
      </c>
      <c r="S40" s="108" t="e">
        <f t="shared" si="1"/>
        <v>#REF!</v>
      </c>
      <c r="T40" s="108" t="e">
        <f t="shared" si="1"/>
        <v>#REF!</v>
      </c>
      <c r="U40" s="108" t="e">
        <f t="shared" si="1"/>
        <v>#REF!</v>
      </c>
      <c r="V40" s="108" t="e">
        <f t="shared" si="1"/>
        <v>#REF!</v>
      </c>
      <c r="W40" s="108" t="e">
        <f t="shared" si="1"/>
        <v>#REF!</v>
      </c>
      <c r="X40" s="108" t="e">
        <f t="shared" si="1"/>
        <v>#REF!</v>
      </c>
      <c r="Y40" s="108" t="e">
        <f t="shared" si="1"/>
        <v>#REF!</v>
      </c>
      <c r="Z40" s="108" t="e">
        <f t="shared" si="1"/>
        <v>#REF!</v>
      </c>
      <c r="AA40" s="108" t="e">
        <f t="shared" si="1"/>
        <v>#REF!</v>
      </c>
    </row>
    <row r="42" spans="1:27" ht="120" x14ac:dyDescent="0.2">
      <c r="A42" s="192" t="s">
        <v>242</v>
      </c>
    </row>
    <row r="43" spans="1:27" x14ac:dyDescent="0.2">
      <c r="A43" s="180" t="s">
        <v>139</v>
      </c>
    </row>
    <row r="44" spans="1:27" x14ac:dyDescent="0.2">
      <c r="A44" s="109" t="s">
        <v>223</v>
      </c>
    </row>
    <row r="45" spans="1:27" x14ac:dyDescent="0.2">
      <c r="A45" s="109" t="s">
        <v>224</v>
      </c>
    </row>
    <row r="46" spans="1:27" x14ac:dyDescent="0.2">
      <c r="A46" s="152"/>
    </row>
    <row r="47" spans="1:27" x14ac:dyDescent="0.2">
      <c r="A47" s="180" t="s">
        <v>127</v>
      </c>
    </row>
    <row r="48" spans="1:27" x14ac:dyDescent="0.2">
      <c r="A48" s="105" t="s">
        <v>146</v>
      </c>
    </row>
    <row r="49" spans="1:1" x14ac:dyDescent="0.2">
      <c r="A49" s="105" t="s">
        <v>147</v>
      </c>
    </row>
    <row r="50" spans="1:1" x14ac:dyDescent="0.2">
      <c r="A50" s="105" t="s">
        <v>148</v>
      </c>
    </row>
    <row r="51" spans="1:1" x14ac:dyDescent="0.2">
      <c r="A51" s="105" t="s">
        <v>149</v>
      </c>
    </row>
    <row r="52" spans="1:1" x14ac:dyDescent="0.2">
      <c r="A52" s="110" t="s">
        <v>225</v>
      </c>
    </row>
    <row r="53" spans="1:1" x14ac:dyDescent="0.2">
      <c r="A53" s="186" t="s">
        <v>236</v>
      </c>
    </row>
    <row r="54" spans="1:1" ht="21" x14ac:dyDescent="0.2">
      <c r="A54" s="181" t="s">
        <v>170</v>
      </c>
    </row>
    <row r="55" spans="1:1" ht="52.5" x14ac:dyDescent="0.2">
      <c r="A55" s="157" t="s">
        <v>226</v>
      </c>
    </row>
    <row r="56" spans="1:1" ht="31.5" x14ac:dyDescent="0.2">
      <c r="A56" s="157" t="s">
        <v>227</v>
      </c>
    </row>
    <row r="57" spans="1:1" ht="42" x14ac:dyDescent="0.2">
      <c r="A57" s="157" t="s">
        <v>228</v>
      </c>
    </row>
    <row r="58" spans="1:1" ht="42" x14ac:dyDescent="0.2">
      <c r="A58" s="157" t="s">
        <v>229</v>
      </c>
    </row>
    <row r="59" spans="1:1" ht="31.5" x14ac:dyDescent="0.2">
      <c r="A59" s="157" t="s">
        <v>230</v>
      </c>
    </row>
    <row r="60" spans="1:1" ht="21" x14ac:dyDescent="0.2">
      <c r="A60" s="157" t="s">
        <v>231</v>
      </c>
    </row>
    <row r="61" spans="1:1" ht="21" x14ac:dyDescent="0.2">
      <c r="A61" s="157" t="s">
        <v>232</v>
      </c>
    </row>
    <row r="62" spans="1:1" ht="34.5" x14ac:dyDescent="0.2">
      <c r="A62" s="157" t="s">
        <v>233</v>
      </c>
    </row>
    <row r="63" spans="1:1" ht="42" x14ac:dyDescent="0.2">
      <c r="A63" s="157" t="s">
        <v>234</v>
      </c>
    </row>
    <row r="64" spans="1:1" ht="31.5" x14ac:dyDescent="0.2">
      <c r="A64" s="157" t="s">
        <v>235</v>
      </c>
    </row>
    <row r="65" spans="1:1" ht="31.5" x14ac:dyDescent="0.2">
      <c r="A65" s="196" t="s">
        <v>241</v>
      </c>
    </row>
    <row r="66" spans="1:1" ht="42" x14ac:dyDescent="0.2">
      <c r="A66" s="155" t="s">
        <v>166</v>
      </c>
    </row>
    <row r="67" spans="1:1" ht="63" x14ac:dyDescent="0.2">
      <c r="A67" s="187" t="s">
        <v>237</v>
      </c>
    </row>
    <row r="68" spans="1:1" ht="21" x14ac:dyDescent="0.2">
      <c r="A68" s="174" t="s">
        <v>162</v>
      </c>
    </row>
    <row r="69" spans="1:1" ht="42.75" x14ac:dyDescent="0.2">
      <c r="A69" s="142" t="s">
        <v>163</v>
      </c>
    </row>
    <row r="70" spans="1:1" ht="21" x14ac:dyDescent="0.2">
      <c r="A70" s="120" t="s">
        <v>164</v>
      </c>
    </row>
    <row r="71" spans="1:1" x14ac:dyDescent="0.2">
      <c r="A71" s="122"/>
    </row>
    <row r="72" spans="1:1" x14ac:dyDescent="0.2">
      <c r="A72" s="123" t="s">
        <v>132</v>
      </c>
    </row>
    <row r="73" spans="1:1" ht="24" x14ac:dyDescent="0.2">
      <c r="A73" s="124" t="s">
        <v>150</v>
      </c>
    </row>
    <row r="74" spans="1:1" ht="24" x14ac:dyDescent="0.2">
      <c r="A74" s="124" t="s">
        <v>151</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37"/>
  <dimension ref="A1:B80"/>
  <sheetViews>
    <sheetView zoomScaleNormal="100" workbookViewId="0">
      <pane xSplit="1" topLeftCell="B1" activePane="topRight" state="frozen"/>
      <selection pane="topRight" activeCell="E1" sqref="B1:E1048576"/>
    </sheetView>
  </sheetViews>
  <sheetFormatPr defaultColWidth="8.7109375" defaultRowHeight="12.75" x14ac:dyDescent="0.2"/>
  <cols>
    <col min="1" max="1" width="82.5703125" style="98" customWidth="1"/>
    <col min="2" max="16384" width="8.7109375" style="98"/>
  </cols>
  <sheetData>
    <row r="1" spans="1:2" x14ac:dyDescent="0.2">
      <c r="A1" s="68" t="s">
        <v>133</v>
      </c>
    </row>
    <row r="3" spans="1:2" x14ac:dyDescent="0.2">
      <c r="A3" s="153" t="s">
        <v>186</v>
      </c>
    </row>
    <row r="4" spans="1:2" x14ac:dyDescent="0.2">
      <c r="A4" s="153" t="s">
        <v>125</v>
      </c>
      <c r="B4" s="112" t="e">
        <f>'C завтраками| Bed and breakfast'!#REF!</f>
        <v>#REF!</v>
      </c>
    </row>
    <row r="5" spans="1:2" x14ac:dyDescent="0.2">
      <c r="A5" s="99" t="s">
        <v>124</v>
      </c>
      <c r="B5" s="112" t="e">
        <f>'C завтраками| Bed and breakfast'!#REF!</f>
        <v>#REF!</v>
      </c>
    </row>
    <row r="6" spans="1:2" x14ac:dyDescent="0.2">
      <c r="A6" s="102" t="s">
        <v>144</v>
      </c>
    </row>
    <row r="7" spans="1:2" x14ac:dyDescent="0.2">
      <c r="A7" s="104">
        <v>1</v>
      </c>
      <c r="B7" s="66" t="e">
        <f>'C завтраками| Bed and breakfast'!#REF!*0.9</f>
        <v>#REF!</v>
      </c>
    </row>
    <row r="8" spans="1:2" x14ac:dyDescent="0.2">
      <c r="A8" s="104">
        <v>2</v>
      </c>
      <c r="B8" s="66" t="e">
        <f>'C завтраками| Bed and breakfast'!#REF!*0.9</f>
        <v>#REF!</v>
      </c>
    </row>
    <row r="9" spans="1:2" x14ac:dyDescent="0.2">
      <c r="A9" s="104" t="s">
        <v>145</v>
      </c>
      <c r="B9" s="66"/>
    </row>
    <row r="10" spans="1:2" x14ac:dyDescent="0.2">
      <c r="A10" s="104">
        <v>1</v>
      </c>
      <c r="B10" s="66" t="e">
        <f>'C завтраками| Bed and breakfast'!#REF!*0.9</f>
        <v>#REF!</v>
      </c>
    </row>
    <row r="11" spans="1:2" x14ac:dyDescent="0.2">
      <c r="A11" s="104">
        <v>2</v>
      </c>
      <c r="B11" s="66" t="e">
        <f>'C завтраками| Bed and breakfast'!#REF!*0.9</f>
        <v>#REF!</v>
      </c>
    </row>
    <row r="12" spans="1:2" x14ac:dyDescent="0.2">
      <c r="A12" s="104" t="s">
        <v>134</v>
      </c>
      <c r="B12" s="66"/>
    </row>
    <row r="13" spans="1:2" x14ac:dyDescent="0.2">
      <c r="A13" s="104">
        <v>1</v>
      </c>
      <c r="B13" s="66" t="e">
        <f>'C завтраками| Bed and breakfast'!#REF!*0.9</f>
        <v>#REF!</v>
      </c>
    </row>
    <row r="14" spans="1:2" x14ac:dyDescent="0.2">
      <c r="A14" s="104">
        <v>2</v>
      </c>
      <c r="B14" s="66" t="e">
        <f>'C завтраками| Bed and breakfast'!#REF!*0.9</f>
        <v>#REF!</v>
      </c>
    </row>
    <row r="15" spans="1:2" x14ac:dyDescent="0.2">
      <c r="A15" s="103" t="s">
        <v>136</v>
      </c>
      <c r="B15" s="66"/>
    </row>
    <row r="16" spans="1:2" x14ac:dyDescent="0.2">
      <c r="A16" s="104">
        <v>1</v>
      </c>
      <c r="B16" s="66" t="e">
        <f>'C завтраками| Bed and breakfast'!#REF!*0.9</f>
        <v>#REF!</v>
      </c>
    </row>
    <row r="17" spans="1:2" x14ac:dyDescent="0.2">
      <c r="A17" s="104">
        <v>2</v>
      </c>
      <c r="B17" s="66" t="e">
        <f>'C завтраками| Bed and breakfast'!#REF!*0.9</f>
        <v>#REF!</v>
      </c>
    </row>
    <row r="18" spans="1:2" x14ac:dyDescent="0.2">
      <c r="A18" s="86" t="s">
        <v>138</v>
      </c>
      <c r="B18" s="66"/>
    </row>
    <row r="19" spans="1:2" x14ac:dyDescent="0.2">
      <c r="A19" s="87" t="s">
        <v>78</v>
      </c>
      <c r="B19" s="66" t="e">
        <f>'C завтраками| Bed and breakfast'!#REF!*0.9</f>
        <v>#REF!</v>
      </c>
    </row>
    <row r="20" spans="1:2" x14ac:dyDescent="0.2">
      <c r="A20" s="86" t="s">
        <v>137</v>
      </c>
      <c r="B20" s="66"/>
    </row>
    <row r="21" spans="1:2" x14ac:dyDescent="0.2">
      <c r="A21" s="87" t="s">
        <v>67</v>
      </c>
      <c r="B21" s="66" t="e">
        <f>'C завтраками| Bed and breakfast'!#REF!*0.9</f>
        <v>#REF!</v>
      </c>
    </row>
    <row r="22" spans="1:2" x14ac:dyDescent="0.2">
      <c r="A22" s="158"/>
      <c r="B22" s="21"/>
    </row>
    <row r="23" spans="1:2" x14ac:dyDescent="0.2">
      <c r="A23" s="78"/>
    </row>
    <row r="24" spans="1:2" x14ac:dyDescent="0.2">
      <c r="A24" s="153" t="s">
        <v>159</v>
      </c>
    </row>
    <row r="25" spans="1:2" x14ac:dyDescent="0.2">
      <c r="A25" s="78"/>
      <c r="B25" s="156" t="e">
        <f t="shared" ref="B25" si="0">B4</f>
        <v>#REF!</v>
      </c>
    </row>
    <row r="26" spans="1:2" ht="19.5" customHeight="1" x14ac:dyDescent="0.2">
      <c r="A26" s="101" t="s">
        <v>124</v>
      </c>
      <c r="B26" s="156" t="e">
        <f t="shared" ref="B26" si="1">B5</f>
        <v>#REF!</v>
      </c>
    </row>
    <row r="27" spans="1:2" x14ac:dyDescent="0.2">
      <c r="A27" s="102" t="s">
        <v>144</v>
      </c>
      <c r="B27" s="107"/>
    </row>
    <row r="28" spans="1:2" ht="18" customHeight="1" x14ac:dyDescent="0.2">
      <c r="A28" s="104">
        <v>1</v>
      </c>
      <c r="B28" s="108" t="e">
        <f t="shared" ref="B28" si="2">ROUNDUP(B7*0.9,)</f>
        <v>#REF!</v>
      </c>
    </row>
    <row r="29" spans="1:2" ht="17.100000000000001" customHeight="1" x14ac:dyDescent="0.2">
      <c r="A29" s="104">
        <v>2</v>
      </c>
      <c r="B29" s="108" t="e">
        <f t="shared" ref="B29" si="3">ROUNDUP(B8*0.9,)</f>
        <v>#REF!</v>
      </c>
    </row>
    <row r="30" spans="1:2" x14ac:dyDescent="0.2">
      <c r="A30" s="104" t="s">
        <v>145</v>
      </c>
      <c r="B30" s="108"/>
    </row>
    <row r="31" spans="1:2" x14ac:dyDescent="0.2">
      <c r="A31" s="104">
        <v>1</v>
      </c>
      <c r="B31" s="108" t="e">
        <f t="shared" ref="B31" si="4">ROUNDUP(B10*0.9,)</f>
        <v>#REF!</v>
      </c>
    </row>
    <row r="32" spans="1:2" ht="11.45" customHeight="1" x14ac:dyDescent="0.2">
      <c r="A32" s="104">
        <v>2</v>
      </c>
      <c r="B32" s="108" t="e">
        <f t="shared" ref="B32" si="5">ROUNDUP(B11*0.9,)</f>
        <v>#REF!</v>
      </c>
    </row>
    <row r="33" spans="1:2" x14ac:dyDescent="0.2">
      <c r="A33" s="104" t="s">
        <v>134</v>
      </c>
      <c r="B33" s="108"/>
    </row>
    <row r="34" spans="1:2" x14ac:dyDescent="0.2">
      <c r="A34" s="104">
        <v>1</v>
      </c>
      <c r="B34" s="108" t="e">
        <f t="shared" ref="B34" si="6">ROUNDUP(B13*0.9,)</f>
        <v>#REF!</v>
      </c>
    </row>
    <row r="35" spans="1:2" x14ac:dyDescent="0.2">
      <c r="A35" s="104">
        <v>2</v>
      </c>
      <c r="B35" s="108" t="e">
        <f t="shared" ref="B35" si="7">ROUNDUP(B14*0.9,)</f>
        <v>#REF!</v>
      </c>
    </row>
    <row r="36" spans="1:2" x14ac:dyDescent="0.2">
      <c r="A36" s="103" t="s">
        <v>136</v>
      </c>
      <c r="B36" s="108"/>
    </row>
    <row r="37" spans="1:2" x14ac:dyDescent="0.2">
      <c r="A37" s="104">
        <v>1</v>
      </c>
      <c r="B37" s="108" t="e">
        <f t="shared" ref="B37" si="8">ROUNDUP(B16*0.9,)</f>
        <v>#REF!</v>
      </c>
    </row>
    <row r="38" spans="1:2" x14ac:dyDescent="0.2">
      <c r="A38" s="104">
        <v>2</v>
      </c>
      <c r="B38" s="108" t="e">
        <f t="shared" ref="B38" si="9">ROUNDUP(B17*0.9,)</f>
        <v>#REF!</v>
      </c>
    </row>
    <row r="39" spans="1:2" x14ac:dyDescent="0.2">
      <c r="A39" s="86" t="s">
        <v>138</v>
      </c>
      <c r="B39" s="108"/>
    </row>
    <row r="40" spans="1:2" x14ac:dyDescent="0.2">
      <c r="A40" s="87" t="s">
        <v>78</v>
      </c>
      <c r="B40" s="108" t="e">
        <f t="shared" ref="B40" si="10">ROUNDUP(B19*0.9,)</f>
        <v>#REF!</v>
      </c>
    </row>
    <row r="41" spans="1:2" x14ac:dyDescent="0.2">
      <c r="A41" s="86" t="s">
        <v>137</v>
      </c>
      <c r="B41" s="108"/>
    </row>
    <row r="42" spans="1:2" x14ac:dyDescent="0.2">
      <c r="A42" s="87" t="s">
        <v>67</v>
      </c>
      <c r="B42" s="108" t="e">
        <f t="shared" ref="B42" si="11">ROUNDUP(B21*0.9,)</f>
        <v>#REF!</v>
      </c>
    </row>
    <row r="44" spans="1:2" ht="127.9" customHeight="1" x14ac:dyDescent="0.2">
      <c r="A44" s="197" t="s">
        <v>251</v>
      </c>
    </row>
    <row r="45" spans="1:2" x14ac:dyDescent="0.2">
      <c r="A45" s="180" t="s">
        <v>139</v>
      </c>
    </row>
    <row r="46" spans="1:2" x14ac:dyDescent="0.2">
      <c r="A46" s="115" t="s">
        <v>244</v>
      </c>
    </row>
    <row r="47" spans="1:2" x14ac:dyDescent="0.2">
      <c r="A47" s="115" t="s">
        <v>245</v>
      </c>
    </row>
    <row r="48" spans="1:2" x14ac:dyDescent="0.2">
      <c r="A48" s="116"/>
    </row>
    <row r="49" spans="1:1" x14ac:dyDescent="0.2">
      <c r="A49" s="118" t="s">
        <v>127</v>
      </c>
    </row>
    <row r="50" spans="1:1" x14ac:dyDescent="0.2">
      <c r="A50" s="117" t="s">
        <v>152</v>
      </c>
    </row>
    <row r="51" spans="1:1" x14ac:dyDescent="0.2">
      <c r="A51" s="69" t="s">
        <v>128</v>
      </c>
    </row>
    <row r="52" spans="1:1" x14ac:dyDescent="0.2">
      <c r="A52" s="69" t="s">
        <v>129</v>
      </c>
    </row>
    <row r="53" spans="1:1" ht="24" x14ac:dyDescent="0.2">
      <c r="A53" s="72" t="s">
        <v>130</v>
      </c>
    </row>
    <row r="54" spans="1:1" x14ac:dyDescent="0.2">
      <c r="A54" s="81" t="s">
        <v>243</v>
      </c>
    </row>
    <row r="55" spans="1:1" ht="24" x14ac:dyDescent="0.2">
      <c r="A55" s="72" t="s">
        <v>187</v>
      </c>
    </row>
    <row r="56" spans="1:1" x14ac:dyDescent="0.2">
      <c r="A56" s="111"/>
    </row>
    <row r="57" spans="1:1" ht="25.5" x14ac:dyDescent="0.2">
      <c r="A57" s="198" t="s">
        <v>246</v>
      </c>
    </row>
    <row r="58" spans="1:1" ht="31.5" x14ac:dyDescent="0.2">
      <c r="A58" s="159" t="s">
        <v>247</v>
      </c>
    </row>
    <row r="59" spans="1:1" ht="31.5" x14ac:dyDescent="0.2">
      <c r="A59" s="159" t="s">
        <v>248</v>
      </c>
    </row>
    <row r="60" spans="1:1" ht="42" x14ac:dyDescent="0.2">
      <c r="A60" s="159" t="s">
        <v>249</v>
      </c>
    </row>
    <row r="61" spans="1:1" ht="31.5" x14ac:dyDescent="0.2">
      <c r="A61" s="159" t="s">
        <v>250</v>
      </c>
    </row>
    <row r="62" spans="1:1" x14ac:dyDescent="0.2">
      <c r="A62" s="164" t="s">
        <v>262</v>
      </c>
    </row>
    <row r="63" spans="1:1" ht="21" x14ac:dyDescent="0.2">
      <c r="A63" s="164" t="s">
        <v>263</v>
      </c>
    </row>
    <row r="64" spans="1:1" ht="31.5" x14ac:dyDescent="0.2">
      <c r="A64" s="159" t="s">
        <v>264</v>
      </c>
    </row>
    <row r="65" spans="1:1" ht="31.5" x14ac:dyDescent="0.2">
      <c r="A65" s="159" t="s">
        <v>265</v>
      </c>
    </row>
    <row r="66" spans="1:1" ht="42" x14ac:dyDescent="0.2">
      <c r="A66" s="159" t="s">
        <v>266</v>
      </c>
    </row>
    <row r="67" spans="1:1" ht="42" x14ac:dyDescent="0.2">
      <c r="A67" s="159" t="s">
        <v>267</v>
      </c>
    </row>
    <row r="68" spans="1:1" ht="42" x14ac:dyDescent="0.2">
      <c r="A68" s="155" t="s">
        <v>166</v>
      </c>
    </row>
    <row r="69" spans="1:1" ht="21" x14ac:dyDescent="0.2">
      <c r="A69" s="174" t="s">
        <v>162</v>
      </c>
    </row>
    <row r="70" spans="1:1" ht="42.75" x14ac:dyDescent="0.2">
      <c r="A70" s="142" t="s">
        <v>163</v>
      </c>
    </row>
    <row r="71" spans="1:1" ht="21" x14ac:dyDescent="0.2">
      <c r="A71" s="120" t="s">
        <v>164</v>
      </c>
    </row>
    <row r="72" spans="1:1" x14ac:dyDescent="0.2">
      <c r="A72" s="122"/>
    </row>
    <row r="73" spans="1:1" x14ac:dyDescent="0.2">
      <c r="A73" s="123" t="s">
        <v>132</v>
      </c>
    </row>
    <row r="74" spans="1:1" ht="24" x14ac:dyDescent="0.2">
      <c r="A74" s="124" t="s">
        <v>150</v>
      </c>
    </row>
    <row r="75" spans="1:1" ht="24" x14ac:dyDescent="0.2">
      <c r="A75" s="124" t="s">
        <v>151</v>
      </c>
    </row>
    <row r="76" spans="1:1" x14ac:dyDescent="0.2">
      <c r="A76" s="121"/>
    </row>
    <row r="77" spans="1:1" x14ac:dyDescent="0.2">
      <c r="A77" s="201"/>
    </row>
    <row r="78" spans="1:1" x14ac:dyDescent="0.2">
      <c r="A78" s="201"/>
    </row>
    <row r="79" spans="1:1" x14ac:dyDescent="0.2">
      <c r="A79" s="201"/>
    </row>
    <row r="80" spans="1:1" x14ac:dyDescent="0.2">
      <c r="A80" s="201"/>
    </row>
  </sheetData>
  <pageMargins left="0.7" right="0.7" top="0.75" bottom="0.75" header="0.3" footer="0.3"/>
  <pageSetup paperSize="9" orientation="portrait" horizontalDpi="4294967295" verticalDpi="4294967295"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38"/>
  <dimension ref="A1:B79"/>
  <sheetViews>
    <sheetView zoomScaleNormal="100" workbookViewId="0">
      <pane xSplit="1" topLeftCell="B1" activePane="topRight" state="frozen"/>
      <selection pane="topRight" activeCell="J29" sqref="J29"/>
    </sheetView>
  </sheetViews>
  <sheetFormatPr defaultColWidth="8.7109375" defaultRowHeight="12.75" x14ac:dyDescent="0.2"/>
  <cols>
    <col min="1" max="1" width="82.5703125" style="98" customWidth="1"/>
    <col min="2" max="16384" width="8.7109375" style="98"/>
  </cols>
  <sheetData>
    <row r="1" spans="1:2" x14ac:dyDescent="0.2">
      <c r="A1" s="68" t="s">
        <v>133</v>
      </c>
    </row>
    <row r="3" spans="1:2" x14ac:dyDescent="0.2">
      <c r="A3" s="153" t="s">
        <v>186</v>
      </c>
    </row>
    <row r="4" spans="1:2" x14ac:dyDescent="0.2">
      <c r="A4" s="153" t="s">
        <v>125</v>
      </c>
      <c r="B4" s="112" t="e">
        <f>'Осенние Каникулы | FIT15'!B4</f>
        <v>#REF!</v>
      </c>
    </row>
    <row r="5" spans="1:2" x14ac:dyDescent="0.2">
      <c r="A5" s="99" t="s">
        <v>124</v>
      </c>
      <c r="B5" s="112" t="e">
        <f>'Осенние Каникулы | FIT15'!B5</f>
        <v>#REF!</v>
      </c>
    </row>
    <row r="6" spans="1:2" x14ac:dyDescent="0.2">
      <c r="A6" s="102" t="s">
        <v>144</v>
      </c>
    </row>
    <row r="7" spans="1:2" x14ac:dyDescent="0.2">
      <c r="A7" s="104">
        <v>1</v>
      </c>
      <c r="B7" s="66" t="e">
        <f>'Осенние Каникулы | FIT15'!B7</f>
        <v>#REF!</v>
      </c>
    </row>
    <row r="8" spans="1:2" x14ac:dyDescent="0.2">
      <c r="A8" s="104">
        <v>2</v>
      </c>
      <c r="B8" s="66" t="e">
        <f>'Осенние Каникулы | FIT15'!B8</f>
        <v>#REF!</v>
      </c>
    </row>
    <row r="9" spans="1:2" x14ac:dyDescent="0.2">
      <c r="A9" s="104" t="s">
        <v>145</v>
      </c>
      <c r="B9" s="66"/>
    </row>
    <row r="10" spans="1:2" x14ac:dyDescent="0.2">
      <c r="A10" s="104">
        <v>1</v>
      </c>
      <c r="B10" s="66" t="e">
        <f>'Осенние Каникулы | FIT15'!B10</f>
        <v>#REF!</v>
      </c>
    </row>
    <row r="11" spans="1:2" x14ac:dyDescent="0.2">
      <c r="A11" s="104">
        <v>2</v>
      </c>
      <c r="B11" s="66" t="e">
        <f>'Осенние Каникулы | FIT15'!B11</f>
        <v>#REF!</v>
      </c>
    </row>
    <row r="12" spans="1:2" x14ac:dyDescent="0.2">
      <c r="A12" s="104" t="s">
        <v>134</v>
      </c>
      <c r="B12" s="66"/>
    </row>
    <row r="13" spans="1:2" x14ac:dyDescent="0.2">
      <c r="A13" s="104">
        <v>1</v>
      </c>
      <c r="B13" s="66" t="e">
        <f>'Осенние Каникулы | FIT15'!B13</f>
        <v>#REF!</v>
      </c>
    </row>
    <row r="14" spans="1:2" x14ac:dyDescent="0.2">
      <c r="A14" s="104">
        <v>2</v>
      </c>
      <c r="B14" s="66" t="e">
        <f>'Осенние Каникулы | FIT15'!B14</f>
        <v>#REF!</v>
      </c>
    </row>
    <row r="15" spans="1:2" x14ac:dyDescent="0.2">
      <c r="A15" s="103" t="s">
        <v>136</v>
      </c>
      <c r="B15" s="66"/>
    </row>
    <row r="16" spans="1:2" x14ac:dyDescent="0.2">
      <c r="A16" s="104">
        <v>1</v>
      </c>
      <c r="B16" s="66" t="e">
        <f>'Осенние Каникулы | FIT15'!B16</f>
        <v>#REF!</v>
      </c>
    </row>
    <row r="17" spans="1:2" x14ac:dyDescent="0.2">
      <c r="A17" s="104">
        <v>2</v>
      </c>
      <c r="B17" s="66" t="e">
        <f>'Осенние Каникулы | FIT15'!B17</f>
        <v>#REF!</v>
      </c>
    </row>
    <row r="18" spans="1:2" x14ac:dyDescent="0.2">
      <c r="A18" s="86" t="s">
        <v>138</v>
      </c>
      <c r="B18" s="66"/>
    </row>
    <row r="19" spans="1:2" x14ac:dyDescent="0.2">
      <c r="A19" s="87" t="s">
        <v>78</v>
      </c>
      <c r="B19" s="66" t="e">
        <f>'Осенние Каникулы | FIT15'!B19</f>
        <v>#REF!</v>
      </c>
    </row>
    <row r="20" spans="1:2" x14ac:dyDescent="0.2">
      <c r="A20" s="86" t="s">
        <v>137</v>
      </c>
      <c r="B20" s="66"/>
    </row>
    <row r="21" spans="1:2" x14ac:dyDescent="0.2">
      <c r="A21" s="87" t="s">
        <v>67</v>
      </c>
      <c r="B21" s="66" t="e">
        <f>'Осенние Каникулы | FIT15'!B21</f>
        <v>#REF!</v>
      </c>
    </row>
    <row r="22" spans="1:2" x14ac:dyDescent="0.2">
      <c r="A22" s="158"/>
      <c r="B22" s="21"/>
    </row>
    <row r="23" spans="1:2" x14ac:dyDescent="0.2">
      <c r="A23" s="153" t="s">
        <v>159</v>
      </c>
    </row>
    <row r="24" spans="1:2" x14ac:dyDescent="0.2">
      <c r="A24" s="78"/>
      <c r="B24" s="156" t="e">
        <f t="shared" ref="B24" si="0">B4</f>
        <v>#REF!</v>
      </c>
    </row>
    <row r="25" spans="1:2" ht="19.5" customHeight="1" x14ac:dyDescent="0.2">
      <c r="A25" s="101" t="s">
        <v>124</v>
      </c>
      <c r="B25" s="156" t="e">
        <f t="shared" ref="B25" si="1">B5</f>
        <v>#REF!</v>
      </c>
    </row>
    <row r="26" spans="1:2" x14ac:dyDescent="0.2">
      <c r="A26" s="102" t="s">
        <v>144</v>
      </c>
      <c r="B26" s="107"/>
    </row>
    <row r="27" spans="1:2" ht="18" customHeight="1" x14ac:dyDescent="0.2">
      <c r="A27" s="104">
        <v>1</v>
      </c>
      <c r="B27" s="108" t="e">
        <f t="shared" ref="B27" si="2">ROUNDUP(B7*0.87,)</f>
        <v>#REF!</v>
      </c>
    </row>
    <row r="28" spans="1:2" ht="17.100000000000001" customHeight="1" x14ac:dyDescent="0.2">
      <c r="A28" s="104">
        <v>2</v>
      </c>
      <c r="B28" s="108" t="e">
        <f t="shared" ref="B28" si="3">ROUNDUP(B8*0.87,)</f>
        <v>#REF!</v>
      </c>
    </row>
    <row r="29" spans="1:2" x14ac:dyDescent="0.2">
      <c r="A29" s="104" t="s">
        <v>145</v>
      </c>
      <c r="B29" s="108"/>
    </row>
    <row r="30" spans="1:2" x14ac:dyDescent="0.2">
      <c r="A30" s="104">
        <v>1</v>
      </c>
      <c r="B30" s="108" t="e">
        <f t="shared" ref="B30" si="4">ROUNDUP(B10*0.87,)</f>
        <v>#REF!</v>
      </c>
    </row>
    <row r="31" spans="1:2" ht="11.45" customHeight="1" x14ac:dyDescent="0.2">
      <c r="A31" s="104">
        <v>2</v>
      </c>
      <c r="B31" s="108" t="e">
        <f t="shared" ref="B31" si="5">ROUNDUP(B11*0.87,)</f>
        <v>#REF!</v>
      </c>
    </row>
    <row r="32" spans="1:2" x14ac:dyDescent="0.2">
      <c r="A32" s="104" t="s">
        <v>134</v>
      </c>
      <c r="B32" s="108"/>
    </row>
    <row r="33" spans="1:2" x14ac:dyDescent="0.2">
      <c r="A33" s="104">
        <v>1</v>
      </c>
      <c r="B33" s="108" t="e">
        <f t="shared" ref="B33" si="6">ROUNDUP(B13*0.87,)</f>
        <v>#REF!</v>
      </c>
    </row>
    <row r="34" spans="1:2" x14ac:dyDescent="0.2">
      <c r="A34" s="104">
        <v>2</v>
      </c>
      <c r="B34" s="108" t="e">
        <f t="shared" ref="B34" si="7">ROUNDUP(B14*0.87,)</f>
        <v>#REF!</v>
      </c>
    </row>
    <row r="35" spans="1:2" x14ac:dyDescent="0.2">
      <c r="A35" s="103" t="s">
        <v>136</v>
      </c>
      <c r="B35" s="108"/>
    </row>
    <row r="36" spans="1:2" x14ac:dyDescent="0.2">
      <c r="A36" s="104">
        <v>1</v>
      </c>
      <c r="B36" s="108" t="e">
        <f t="shared" ref="B36" si="8">ROUNDUP(B16*0.87,)</f>
        <v>#REF!</v>
      </c>
    </row>
    <row r="37" spans="1:2" x14ac:dyDescent="0.2">
      <c r="A37" s="104">
        <v>2</v>
      </c>
      <c r="B37" s="108" t="e">
        <f t="shared" ref="B37" si="9">ROUNDUP(B17*0.87,)</f>
        <v>#REF!</v>
      </c>
    </row>
    <row r="38" spans="1:2" x14ac:dyDescent="0.2">
      <c r="A38" s="86" t="s">
        <v>138</v>
      </c>
      <c r="B38" s="108"/>
    </row>
    <row r="39" spans="1:2" x14ac:dyDescent="0.2">
      <c r="A39" s="87" t="s">
        <v>78</v>
      </c>
      <c r="B39" s="108" t="e">
        <f t="shared" ref="B39" si="10">ROUNDUP(B19*0.87,)</f>
        <v>#REF!</v>
      </c>
    </row>
    <row r="40" spans="1:2" x14ac:dyDescent="0.2">
      <c r="A40" s="86" t="s">
        <v>137</v>
      </c>
      <c r="B40" s="108"/>
    </row>
    <row r="41" spans="1:2" x14ac:dyDescent="0.2">
      <c r="A41" s="87" t="s">
        <v>67</v>
      </c>
      <c r="B41" s="108" t="e">
        <f t="shared" ref="B41" si="11">ROUNDUP(B21*0.87,)</f>
        <v>#REF!</v>
      </c>
    </row>
    <row r="43" spans="1:2" ht="121.15" customHeight="1" x14ac:dyDescent="0.2">
      <c r="A43" s="197" t="s">
        <v>251</v>
      </c>
    </row>
    <row r="44" spans="1:2" x14ac:dyDescent="0.2">
      <c r="A44" s="180" t="s">
        <v>139</v>
      </c>
    </row>
    <row r="45" spans="1:2" x14ac:dyDescent="0.2">
      <c r="A45" s="115" t="s">
        <v>244</v>
      </c>
    </row>
    <row r="46" spans="1:2" x14ac:dyDescent="0.2">
      <c r="A46" s="115" t="s">
        <v>245</v>
      </c>
    </row>
    <row r="47" spans="1:2" x14ac:dyDescent="0.2">
      <c r="A47" s="116"/>
    </row>
    <row r="48" spans="1:2" x14ac:dyDescent="0.2">
      <c r="A48" s="118" t="s">
        <v>127</v>
      </c>
    </row>
    <row r="49" spans="1:1" x14ac:dyDescent="0.2">
      <c r="A49" s="117" t="s">
        <v>152</v>
      </c>
    </row>
    <row r="50" spans="1:1" x14ac:dyDescent="0.2">
      <c r="A50" s="69" t="s">
        <v>128</v>
      </c>
    </row>
    <row r="51" spans="1:1" x14ac:dyDescent="0.2">
      <c r="A51" s="69" t="s">
        <v>129</v>
      </c>
    </row>
    <row r="52" spans="1:1" ht="24" x14ac:dyDescent="0.2">
      <c r="A52" s="72" t="s">
        <v>130</v>
      </c>
    </row>
    <row r="53" spans="1:1" x14ac:dyDescent="0.2">
      <c r="A53" s="81" t="s">
        <v>243</v>
      </c>
    </row>
    <row r="54" spans="1:1" ht="24" x14ac:dyDescent="0.2">
      <c r="A54" s="72" t="s">
        <v>187</v>
      </c>
    </row>
    <row r="55" spans="1:1" x14ac:dyDescent="0.2">
      <c r="A55" s="111"/>
    </row>
    <row r="56" spans="1:1" ht="25.5" x14ac:dyDescent="0.2">
      <c r="A56" s="198" t="s">
        <v>246</v>
      </c>
    </row>
    <row r="57" spans="1:1" ht="31.5" x14ac:dyDescent="0.2">
      <c r="A57" s="159" t="s">
        <v>247</v>
      </c>
    </row>
    <row r="58" spans="1:1" ht="31.5" x14ac:dyDescent="0.2">
      <c r="A58" s="159" t="s">
        <v>248</v>
      </c>
    </row>
    <row r="59" spans="1:1" ht="42" x14ac:dyDescent="0.2">
      <c r="A59" s="159" t="s">
        <v>249</v>
      </c>
    </row>
    <row r="60" spans="1:1" ht="31.5" x14ac:dyDescent="0.2">
      <c r="A60" s="159" t="s">
        <v>250</v>
      </c>
    </row>
    <row r="61" spans="1:1" x14ac:dyDescent="0.2">
      <c r="A61" s="164" t="s">
        <v>262</v>
      </c>
    </row>
    <row r="62" spans="1:1" ht="21" x14ac:dyDescent="0.2">
      <c r="A62" s="164" t="s">
        <v>263</v>
      </c>
    </row>
    <row r="63" spans="1:1" ht="31.5" x14ac:dyDescent="0.2">
      <c r="A63" s="159" t="s">
        <v>264</v>
      </c>
    </row>
    <row r="64" spans="1:1" ht="31.5" x14ac:dyDescent="0.2">
      <c r="A64" s="159" t="s">
        <v>265</v>
      </c>
    </row>
    <row r="65" spans="1:1" ht="42" x14ac:dyDescent="0.2">
      <c r="A65" s="159" t="s">
        <v>266</v>
      </c>
    </row>
    <row r="66" spans="1:1" ht="42" x14ac:dyDescent="0.2">
      <c r="A66" s="159" t="s">
        <v>267</v>
      </c>
    </row>
    <row r="67" spans="1:1" ht="42" x14ac:dyDescent="0.2">
      <c r="A67" s="155" t="s">
        <v>166</v>
      </c>
    </row>
    <row r="68" spans="1:1" ht="21" x14ac:dyDescent="0.2">
      <c r="A68" s="174" t="s">
        <v>162</v>
      </c>
    </row>
    <row r="69" spans="1:1" ht="42.75" x14ac:dyDescent="0.2">
      <c r="A69" s="142" t="s">
        <v>163</v>
      </c>
    </row>
    <row r="70" spans="1:1" ht="21" x14ac:dyDescent="0.2">
      <c r="A70" s="120" t="s">
        <v>164</v>
      </c>
    </row>
    <row r="71" spans="1:1" x14ac:dyDescent="0.2">
      <c r="A71" s="122"/>
    </row>
    <row r="72" spans="1:1" x14ac:dyDescent="0.2">
      <c r="A72" s="123" t="s">
        <v>132</v>
      </c>
    </row>
    <row r="73" spans="1:1" ht="24" x14ac:dyDescent="0.2">
      <c r="A73" s="124" t="s">
        <v>150</v>
      </c>
    </row>
    <row r="74" spans="1:1" ht="24" x14ac:dyDescent="0.2">
      <c r="A74" s="124" t="s">
        <v>151</v>
      </c>
    </row>
    <row r="75" spans="1:1" x14ac:dyDescent="0.2">
      <c r="A75" s="121"/>
    </row>
    <row r="76" spans="1:1" x14ac:dyDescent="0.2">
      <c r="A76" s="201"/>
    </row>
    <row r="77" spans="1:1" x14ac:dyDescent="0.2">
      <c r="A77" s="201"/>
    </row>
    <row r="78" spans="1:1" x14ac:dyDescent="0.2">
      <c r="A78" s="201"/>
    </row>
    <row r="79" spans="1:1" x14ac:dyDescent="0.2">
      <c r="A79" s="201"/>
    </row>
  </sheetData>
  <pageMargins left="0.7" right="0.7" top="0.75" bottom="0.75" header="0.3" footer="0.3"/>
  <pageSetup paperSize="9" orientation="portrait" horizontalDpi="4294967295" verticalDpi="4294967295"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39"/>
  <dimension ref="A1:B60"/>
  <sheetViews>
    <sheetView zoomScaleNormal="100" workbookViewId="0">
      <pane xSplit="1" topLeftCell="B1" activePane="topRight" state="frozen"/>
      <selection pane="topRight" activeCell="B1" sqref="B1:E1048576"/>
    </sheetView>
  </sheetViews>
  <sheetFormatPr defaultColWidth="8.7109375" defaultRowHeight="12.75" x14ac:dyDescent="0.2"/>
  <cols>
    <col min="1" max="1" width="82.5703125" style="98" customWidth="1"/>
    <col min="2" max="16384" width="8.7109375" style="98"/>
  </cols>
  <sheetData>
    <row r="1" spans="1:2" x14ac:dyDescent="0.2">
      <c r="A1" s="68" t="s">
        <v>133</v>
      </c>
    </row>
    <row r="3" spans="1:2" x14ac:dyDescent="0.2">
      <c r="A3" s="153" t="s">
        <v>186</v>
      </c>
    </row>
    <row r="4" spans="1:2" x14ac:dyDescent="0.2">
      <c r="A4" s="153" t="s">
        <v>125</v>
      </c>
      <c r="B4" s="156" t="e">
        <f>'Осенние Каникулы | FIT15'!B4</f>
        <v>#REF!</v>
      </c>
    </row>
    <row r="5" spans="1:2" x14ac:dyDescent="0.2">
      <c r="A5" s="99" t="s">
        <v>124</v>
      </c>
      <c r="B5" s="156" t="e">
        <f>'Осенние Каникулы | FIT15'!B5</f>
        <v>#REF!</v>
      </c>
    </row>
    <row r="6" spans="1:2" x14ac:dyDescent="0.2">
      <c r="A6" s="102" t="s">
        <v>144</v>
      </c>
    </row>
    <row r="7" spans="1:2" x14ac:dyDescent="0.2">
      <c r="A7" s="104">
        <v>1</v>
      </c>
      <c r="B7" s="66" t="e">
        <f>'Осенние Каникулы | FIT15'!B7</f>
        <v>#REF!</v>
      </c>
    </row>
    <row r="8" spans="1:2" x14ac:dyDescent="0.2">
      <c r="A8" s="104">
        <v>2</v>
      </c>
      <c r="B8" s="66" t="e">
        <f>'Осенние Каникулы | FIT15'!B8</f>
        <v>#REF!</v>
      </c>
    </row>
    <row r="9" spans="1:2" x14ac:dyDescent="0.2">
      <c r="A9" s="104" t="s">
        <v>145</v>
      </c>
      <c r="B9" s="66"/>
    </row>
    <row r="10" spans="1:2" x14ac:dyDescent="0.2">
      <c r="A10" s="104">
        <v>1</v>
      </c>
      <c r="B10" s="66" t="e">
        <f>'Осенние Каникулы | FIT15'!B10</f>
        <v>#REF!</v>
      </c>
    </row>
    <row r="11" spans="1:2" x14ac:dyDescent="0.2">
      <c r="A11" s="104">
        <v>2</v>
      </c>
      <c r="B11" s="66" t="e">
        <f>'Осенние Каникулы | FIT15'!B11</f>
        <v>#REF!</v>
      </c>
    </row>
    <row r="12" spans="1:2" x14ac:dyDescent="0.2">
      <c r="A12" s="104" t="s">
        <v>134</v>
      </c>
      <c r="B12" s="66"/>
    </row>
    <row r="13" spans="1:2" x14ac:dyDescent="0.2">
      <c r="A13" s="104">
        <v>1</v>
      </c>
      <c r="B13" s="66" t="e">
        <f>'Осенние Каникулы | FIT15'!B13</f>
        <v>#REF!</v>
      </c>
    </row>
    <row r="14" spans="1:2" x14ac:dyDescent="0.2">
      <c r="A14" s="104">
        <v>2</v>
      </c>
      <c r="B14" s="66" t="e">
        <f>'Осенние Каникулы | FIT15'!B14</f>
        <v>#REF!</v>
      </c>
    </row>
    <row r="15" spans="1:2" x14ac:dyDescent="0.2">
      <c r="A15" s="103" t="s">
        <v>136</v>
      </c>
      <c r="B15" s="66"/>
    </row>
    <row r="16" spans="1:2" x14ac:dyDescent="0.2">
      <c r="A16" s="104">
        <v>1</v>
      </c>
      <c r="B16" s="66" t="e">
        <f>'Осенние Каникулы | FIT15'!B16</f>
        <v>#REF!</v>
      </c>
    </row>
    <row r="17" spans="1:2" x14ac:dyDescent="0.2">
      <c r="A17" s="104">
        <v>2</v>
      </c>
      <c r="B17" s="66" t="e">
        <f>'Осенние Каникулы | FIT15'!B17</f>
        <v>#REF!</v>
      </c>
    </row>
    <row r="18" spans="1:2" x14ac:dyDescent="0.2">
      <c r="A18" s="86" t="s">
        <v>138</v>
      </c>
      <c r="B18" s="66"/>
    </row>
    <row r="19" spans="1:2" x14ac:dyDescent="0.2">
      <c r="A19" s="87" t="s">
        <v>78</v>
      </c>
      <c r="B19" s="66" t="e">
        <f>'Осенние Каникулы | FIT15'!B19</f>
        <v>#REF!</v>
      </c>
    </row>
    <row r="20" spans="1:2" x14ac:dyDescent="0.2">
      <c r="A20" s="86" t="s">
        <v>137</v>
      </c>
      <c r="B20" s="66"/>
    </row>
    <row r="21" spans="1:2" x14ac:dyDescent="0.2">
      <c r="A21" s="87" t="s">
        <v>67</v>
      </c>
      <c r="B21" s="66" t="e">
        <f>'Осенние Каникулы | FIT15'!B21</f>
        <v>#REF!</v>
      </c>
    </row>
    <row r="22" spans="1:2" x14ac:dyDescent="0.2">
      <c r="A22" s="158"/>
    </row>
    <row r="24" spans="1:2" ht="127.5" customHeight="1" x14ac:dyDescent="0.2">
      <c r="A24" s="197" t="s">
        <v>251</v>
      </c>
    </row>
    <row r="25" spans="1:2" x14ac:dyDescent="0.2">
      <c r="A25" s="180" t="s">
        <v>139</v>
      </c>
    </row>
    <row r="26" spans="1:2" x14ac:dyDescent="0.2">
      <c r="A26" s="115" t="s">
        <v>244</v>
      </c>
    </row>
    <row r="27" spans="1:2" x14ac:dyDescent="0.2">
      <c r="A27" s="115" t="s">
        <v>245</v>
      </c>
    </row>
    <row r="28" spans="1:2" x14ac:dyDescent="0.2">
      <c r="A28" s="116"/>
    </row>
    <row r="29" spans="1:2" x14ac:dyDescent="0.2">
      <c r="A29" s="118" t="s">
        <v>127</v>
      </c>
    </row>
    <row r="30" spans="1:2" x14ac:dyDescent="0.2">
      <c r="A30" s="117" t="s">
        <v>152</v>
      </c>
    </row>
    <row r="31" spans="1:2" x14ac:dyDescent="0.2">
      <c r="A31" s="69" t="s">
        <v>128</v>
      </c>
    </row>
    <row r="32" spans="1:2" x14ac:dyDescent="0.2">
      <c r="A32" s="69" t="s">
        <v>129</v>
      </c>
    </row>
    <row r="33" spans="1:1" ht="24" x14ac:dyDescent="0.2">
      <c r="A33" s="72" t="s">
        <v>130</v>
      </c>
    </row>
    <row r="34" spans="1:1" x14ac:dyDescent="0.2">
      <c r="A34" s="81" t="s">
        <v>243</v>
      </c>
    </row>
    <row r="35" spans="1:1" ht="24" x14ac:dyDescent="0.2">
      <c r="A35" s="72" t="s">
        <v>187</v>
      </c>
    </row>
    <row r="36" spans="1:1" x14ac:dyDescent="0.2">
      <c r="A36" s="111"/>
    </row>
    <row r="37" spans="1:1" ht="25.5" x14ac:dyDescent="0.2">
      <c r="A37" s="198" t="s">
        <v>246</v>
      </c>
    </row>
    <row r="38" spans="1:1" ht="31.5" x14ac:dyDescent="0.2">
      <c r="A38" s="159" t="s">
        <v>247</v>
      </c>
    </row>
    <row r="39" spans="1:1" ht="31.5" x14ac:dyDescent="0.2">
      <c r="A39" s="159" t="s">
        <v>248</v>
      </c>
    </row>
    <row r="40" spans="1:1" ht="42" x14ac:dyDescent="0.2">
      <c r="A40" s="159" t="s">
        <v>249</v>
      </c>
    </row>
    <row r="41" spans="1:1" ht="31.5" x14ac:dyDescent="0.2">
      <c r="A41" s="159" t="s">
        <v>250</v>
      </c>
    </row>
    <row r="42" spans="1:1" x14ac:dyDescent="0.2">
      <c r="A42" s="164" t="s">
        <v>262</v>
      </c>
    </row>
    <row r="43" spans="1:1" ht="21" x14ac:dyDescent="0.2">
      <c r="A43" s="164" t="s">
        <v>263</v>
      </c>
    </row>
    <row r="44" spans="1:1" ht="31.5" x14ac:dyDescent="0.2">
      <c r="A44" s="159" t="s">
        <v>264</v>
      </c>
    </row>
    <row r="45" spans="1:1" ht="31.5" x14ac:dyDescent="0.2">
      <c r="A45" s="159" t="s">
        <v>265</v>
      </c>
    </row>
    <row r="46" spans="1:1" ht="42" x14ac:dyDescent="0.2">
      <c r="A46" s="159" t="s">
        <v>266</v>
      </c>
    </row>
    <row r="47" spans="1:1" ht="42" x14ac:dyDescent="0.2">
      <c r="A47" s="159" t="s">
        <v>267</v>
      </c>
    </row>
    <row r="48" spans="1:1" ht="42" x14ac:dyDescent="0.2">
      <c r="A48" s="155" t="s">
        <v>166</v>
      </c>
    </row>
    <row r="49" spans="1:1" ht="21" x14ac:dyDescent="0.2">
      <c r="A49" s="174" t="s">
        <v>162</v>
      </c>
    </row>
    <row r="50" spans="1:1" ht="42.75" x14ac:dyDescent="0.2">
      <c r="A50" s="142" t="s">
        <v>163</v>
      </c>
    </row>
    <row r="51" spans="1:1" ht="21" x14ac:dyDescent="0.2">
      <c r="A51" s="120" t="s">
        <v>164</v>
      </c>
    </row>
    <row r="52" spans="1:1" x14ac:dyDescent="0.2">
      <c r="A52" s="122"/>
    </row>
    <row r="53" spans="1:1" x14ac:dyDescent="0.2">
      <c r="A53" s="123" t="s">
        <v>132</v>
      </c>
    </row>
    <row r="54" spans="1:1" ht="24" x14ac:dyDescent="0.2">
      <c r="A54" s="124" t="s">
        <v>150</v>
      </c>
    </row>
    <row r="55" spans="1:1" ht="24" x14ac:dyDescent="0.2">
      <c r="A55" s="124" t="s">
        <v>151</v>
      </c>
    </row>
    <row r="56" spans="1:1" x14ac:dyDescent="0.2">
      <c r="A56" s="121"/>
    </row>
    <row r="57" spans="1:1" x14ac:dyDescent="0.2">
      <c r="A57" s="201"/>
    </row>
    <row r="58" spans="1:1" x14ac:dyDescent="0.2">
      <c r="A58" s="201"/>
    </row>
    <row r="59" spans="1:1" x14ac:dyDescent="0.2">
      <c r="A59" s="201"/>
    </row>
    <row r="60" spans="1:1" x14ac:dyDescent="0.2">
      <c r="A60" s="201"/>
    </row>
  </sheetData>
  <pageMargins left="0.7" right="0.7" top="0.75" bottom="0.75" header="0.3" footer="0.3"/>
  <pageSetup paperSize="9" orientation="portrait" horizontalDpi="4294967295" verticalDpi="4294967295"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E62"/>
  <sheetViews>
    <sheetView workbookViewId="0">
      <pane xSplit="1" topLeftCell="B1" activePane="topRight" state="frozen"/>
      <selection pane="topRight" activeCell="B1" sqref="B1:Y1048576"/>
    </sheetView>
  </sheetViews>
  <sheetFormatPr defaultColWidth="8.7109375" defaultRowHeight="12.75" x14ac:dyDescent="0.2"/>
  <cols>
    <col min="1" max="1" width="82.5703125" style="201" customWidth="1"/>
    <col min="2" max="16384" width="8.7109375" style="201"/>
  </cols>
  <sheetData>
    <row r="1" spans="1:5" x14ac:dyDescent="0.2">
      <c r="A1" s="68" t="s">
        <v>133</v>
      </c>
    </row>
    <row r="3" spans="1:5" x14ac:dyDescent="0.2">
      <c r="A3" s="163" t="s">
        <v>196</v>
      </c>
    </row>
    <row r="4" spans="1:5" x14ac:dyDescent="0.2">
      <c r="A4" s="153" t="s">
        <v>125</v>
      </c>
      <c r="B4" s="112" t="e">
        <f>'C завтраками| Bed and breakfast'!#REF!</f>
        <v>#REF!</v>
      </c>
      <c r="C4" s="112" t="e">
        <f>'C завтраками| Bed and breakfast'!#REF!</f>
        <v>#REF!</v>
      </c>
      <c r="D4" s="112" t="e">
        <f>'C завтраками| Bed and breakfast'!#REF!</f>
        <v>#REF!</v>
      </c>
      <c r="E4" s="112" t="e">
        <f>'C завтраками| Bed and breakfast'!#REF!</f>
        <v>#REF!</v>
      </c>
    </row>
    <row r="5" spans="1:5" x14ac:dyDescent="0.2">
      <c r="A5" s="99" t="s">
        <v>124</v>
      </c>
      <c r="B5" s="112" t="e">
        <f>'C завтраками| Bed and breakfast'!#REF!</f>
        <v>#REF!</v>
      </c>
      <c r="C5" s="112" t="e">
        <f>'C завтраками| Bed and breakfast'!#REF!</f>
        <v>#REF!</v>
      </c>
      <c r="D5" s="112" t="e">
        <f>'C завтраками| Bed and breakfast'!#REF!</f>
        <v>#REF!</v>
      </c>
      <c r="E5" s="112" t="e">
        <f>'C завтраками| Bed and breakfast'!#REF!</f>
        <v>#REF!</v>
      </c>
    </row>
    <row r="6" spans="1:5" x14ac:dyDescent="0.2">
      <c r="A6" s="102" t="s">
        <v>144</v>
      </c>
    </row>
    <row r="7" spans="1:5" x14ac:dyDescent="0.2">
      <c r="A7" s="104">
        <v>1</v>
      </c>
      <c r="B7" s="108" t="e">
        <f>'C завтраками| Bed and breakfast'!#REF!*0.9+B19</f>
        <v>#REF!</v>
      </c>
      <c r="C7" s="108" t="e">
        <f>'C завтраками| Bed and breakfast'!#REF!*0.9+C19</f>
        <v>#REF!</v>
      </c>
      <c r="D7" s="108" t="e">
        <f>'C завтраками| Bed and breakfast'!#REF!*0.9+D19</f>
        <v>#REF!</v>
      </c>
      <c r="E7" s="108" t="e">
        <f>'C завтраками| Bed and breakfast'!#REF!*0.9+E19</f>
        <v>#REF!</v>
      </c>
    </row>
    <row r="8" spans="1:5" x14ac:dyDescent="0.2">
      <c r="A8" s="104">
        <v>2</v>
      </c>
      <c r="B8" s="108" t="e">
        <f>'C завтраками| Bed and breakfast'!#REF!*0.9+B20</f>
        <v>#REF!</v>
      </c>
      <c r="C8" s="108" t="e">
        <f>'C завтраками| Bed and breakfast'!#REF!*0.9+C20</f>
        <v>#REF!</v>
      </c>
      <c r="D8" s="108" t="e">
        <f>'C завтраками| Bed and breakfast'!#REF!*0.9+D20</f>
        <v>#REF!</v>
      </c>
      <c r="E8" s="108" t="e">
        <f>'C завтраками| Bed and breakfast'!#REF!*0.9+E20</f>
        <v>#REF!</v>
      </c>
    </row>
    <row r="9" spans="1:5" x14ac:dyDescent="0.2">
      <c r="A9" s="104" t="s">
        <v>145</v>
      </c>
      <c r="B9" s="108"/>
      <c r="C9" s="108"/>
      <c r="D9" s="108"/>
      <c r="E9" s="108"/>
    </row>
    <row r="10" spans="1:5" x14ac:dyDescent="0.2">
      <c r="A10" s="104">
        <v>1</v>
      </c>
      <c r="B10" s="108" t="e">
        <f>'C завтраками| Bed and breakfast'!#REF!*0.9+B19</f>
        <v>#REF!</v>
      </c>
      <c r="C10" s="108" t="e">
        <f>'C завтраками| Bed and breakfast'!#REF!*0.9+C19</f>
        <v>#REF!</v>
      </c>
      <c r="D10" s="108" t="e">
        <f>'C завтраками| Bed and breakfast'!#REF!*0.9+D19</f>
        <v>#REF!</v>
      </c>
      <c r="E10" s="108" t="e">
        <f>'C завтраками| Bed and breakfast'!#REF!*0.9+E19</f>
        <v>#REF!</v>
      </c>
    </row>
    <row r="11" spans="1:5" x14ac:dyDescent="0.2">
      <c r="A11" s="104">
        <v>2</v>
      </c>
      <c r="B11" s="108" t="e">
        <f>'C завтраками| Bed and breakfast'!#REF!*0.9+B20</f>
        <v>#REF!</v>
      </c>
      <c r="C11" s="108" t="e">
        <f>'C завтраками| Bed and breakfast'!#REF!*0.9+C20</f>
        <v>#REF!</v>
      </c>
      <c r="D11" s="108" t="e">
        <f>'C завтраками| Bed and breakfast'!#REF!*0.9+D20</f>
        <v>#REF!</v>
      </c>
      <c r="E11" s="108" t="e">
        <f>'C завтраками| Bed and breakfast'!#REF!*0.9+E20</f>
        <v>#REF!</v>
      </c>
    </row>
    <row r="12" spans="1:5" x14ac:dyDescent="0.2">
      <c r="A12" s="104" t="s">
        <v>134</v>
      </c>
      <c r="B12" s="108"/>
      <c r="C12" s="108"/>
      <c r="D12" s="108"/>
      <c r="E12" s="108"/>
    </row>
    <row r="13" spans="1:5" x14ac:dyDescent="0.2">
      <c r="A13" s="104">
        <v>1</v>
      </c>
      <c r="B13" s="108" t="e">
        <f>'C завтраками| Bed and breakfast'!#REF!*0.9+B19</f>
        <v>#REF!</v>
      </c>
      <c r="C13" s="108" t="e">
        <f>'C завтраками| Bed and breakfast'!#REF!*0.9+C19</f>
        <v>#REF!</v>
      </c>
      <c r="D13" s="108" t="e">
        <f>'C завтраками| Bed and breakfast'!#REF!*0.9+D19</f>
        <v>#REF!</v>
      </c>
      <c r="E13" s="108" t="e">
        <f>'C завтраками| Bed and breakfast'!#REF!*0.9+E19</f>
        <v>#REF!</v>
      </c>
    </row>
    <row r="14" spans="1:5" x14ac:dyDescent="0.2">
      <c r="A14" s="104">
        <v>2</v>
      </c>
      <c r="B14" s="108" t="e">
        <f>'C завтраками| Bed and breakfast'!#REF!*0.9+B20</f>
        <v>#REF!</v>
      </c>
      <c r="C14" s="108" t="e">
        <f>'C завтраками| Bed and breakfast'!#REF!*0.9+C20</f>
        <v>#REF!</v>
      </c>
      <c r="D14" s="108" t="e">
        <f>'C завтраками| Bed and breakfast'!#REF!*0.9+D20</f>
        <v>#REF!</v>
      </c>
      <c r="E14" s="108" t="e">
        <f>'C завтраками| Bed and breakfast'!#REF!*0.9+E20</f>
        <v>#REF!</v>
      </c>
    </row>
    <row r="15" spans="1:5" x14ac:dyDescent="0.2">
      <c r="A15" s="103" t="s">
        <v>136</v>
      </c>
      <c r="B15" s="108"/>
      <c r="C15" s="108"/>
      <c r="D15" s="108"/>
      <c r="E15" s="108"/>
    </row>
    <row r="16" spans="1:5" x14ac:dyDescent="0.2">
      <c r="A16" s="104">
        <v>1</v>
      </c>
      <c r="B16" s="108" t="e">
        <f>'C завтраками| Bed and breakfast'!#REF!*0.9+B19</f>
        <v>#REF!</v>
      </c>
      <c r="C16" s="108" t="e">
        <f>'C завтраками| Bed and breakfast'!#REF!*0.9+C19</f>
        <v>#REF!</v>
      </c>
      <c r="D16" s="108" t="e">
        <f>'C завтраками| Bed and breakfast'!#REF!*0.9+D19</f>
        <v>#REF!</v>
      </c>
      <c r="E16" s="108" t="e">
        <f>'C завтраками| Bed and breakfast'!#REF!*0.9+E19</f>
        <v>#REF!</v>
      </c>
    </row>
    <row r="17" spans="1:5" x14ac:dyDescent="0.2">
      <c r="A17" s="104">
        <v>2</v>
      </c>
      <c r="B17" s="108" t="e">
        <f>'C завтраками| Bed and breakfast'!#REF!*0.9+B20</f>
        <v>#REF!</v>
      </c>
      <c r="C17" s="108" t="e">
        <f>'C завтраками| Bed and breakfast'!#REF!*0.9+C20</f>
        <v>#REF!</v>
      </c>
      <c r="D17" s="108" t="e">
        <f>'C завтраками| Bed and breakfast'!#REF!*0.9+D20</f>
        <v>#REF!</v>
      </c>
      <c r="E17" s="108" t="e">
        <f>'C завтраками| Bed and breakfast'!#REF!*0.9+E20</f>
        <v>#REF!</v>
      </c>
    </row>
    <row r="18" spans="1:5" x14ac:dyDescent="0.2">
      <c r="A18" s="221" t="s">
        <v>259</v>
      </c>
      <c r="B18" s="203"/>
      <c r="C18" s="203"/>
      <c r="D18" s="203"/>
      <c r="E18" s="203"/>
    </row>
    <row r="19" spans="1:5" x14ac:dyDescent="0.2">
      <c r="A19" s="219" t="s">
        <v>260</v>
      </c>
      <c r="B19" s="220">
        <v>2000</v>
      </c>
      <c r="C19" s="220">
        <v>2000</v>
      </c>
      <c r="D19" s="220">
        <v>2000</v>
      </c>
      <c r="E19" s="220">
        <v>2000</v>
      </c>
    </row>
    <row r="20" spans="1:5" x14ac:dyDescent="0.2">
      <c r="A20" s="219" t="s">
        <v>261</v>
      </c>
      <c r="B20" s="220">
        <f t="shared" ref="B20" si="0">B19*2</f>
        <v>4000</v>
      </c>
      <c r="C20" s="220">
        <f t="shared" ref="C20:E20" si="1">C19*2</f>
        <v>4000</v>
      </c>
      <c r="D20" s="220">
        <f t="shared" si="1"/>
        <v>4000</v>
      </c>
      <c r="E20" s="220">
        <f t="shared" si="1"/>
        <v>4000</v>
      </c>
    </row>
    <row r="21" spans="1:5" x14ac:dyDescent="0.2">
      <c r="A21" s="78"/>
    </row>
    <row r="22" spans="1:5" x14ac:dyDescent="0.2">
      <c r="A22" s="153" t="s">
        <v>159</v>
      </c>
    </row>
    <row r="23" spans="1:5" x14ac:dyDescent="0.2">
      <c r="A23" s="78"/>
      <c r="B23" s="178" t="e">
        <f t="shared" ref="B23" si="2">B4</f>
        <v>#REF!</v>
      </c>
      <c r="C23" s="178" t="e">
        <f t="shared" ref="C23:E23" si="3">C4</f>
        <v>#REF!</v>
      </c>
      <c r="D23" s="178" t="e">
        <f t="shared" si="3"/>
        <v>#REF!</v>
      </c>
      <c r="E23" s="178" t="e">
        <f t="shared" si="3"/>
        <v>#REF!</v>
      </c>
    </row>
    <row r="24" spans="1:5" x14ac:dyDescent="0.2">
      <c r="A24" s="101" t="s">
        <v>124</v>
      </c>
      <c r="B24" s="184" t="e">
        <f t="shared" ref="B24" si="4">B5</f>
        <v>#REF!</v>
      </c>
      <c r="C24" s="184" t="e">
        <f t="shared" ref="C24:E24" si="5">C5</f>
        <v>#REF!</v>
      </c>
      <c r="D24" s="184" t="e">
        <f t="shared" si="5"/>
        <v>#REF!</v>
      </c>
      <c r="E24" s="184" t="e">
        <f t="shared" si="5"/>
        <v>#REF!</v>
      </c>
    </row>
    <row r="25" spans="1:5" x14ac:dyDescent="0.2">
      <c r="A25" s="102" t="s">
        <v>144</v>
      </c>
      <c r="B25" s="107"/>
      <c r="C25" s="107"/>
      <c r="D25" s="107"/>
      <c r="E25" s="107"/>
    </row>
    <row r="26" spans="1:5" x14ac:dyDescent="0.2">
      <c r="A26" s="104">
        <v>1</v>
      </c>
      <c r="B26" s="108" t="e">
        <f t="shared" ref="B26" si="6">ROUNDUP(B7*0.87,)</f>
        <v>#REF!</v>
      </c>
      <c r="C26" s="108" t="e">
        <f t="shared" ref="C26:E26" si="7">ROUNDUP(C7*0.87,)</f>
        <v>#REF!</v>
      </c>
      <c r="D26" s="108" t="e">
        <f t="shared" si="7"/>
        <v>#REF!</v>
      </c>
      <c r="E26" s="108" t="e">
        <f t="shared" si="7"/>
        <v>#REF!</v>
      </c>
    </row>
    <row r="27" spans="1:5" x14ac:dyDescent="0.2">
      <c r="A27" s="104">
        <v>2</v>
      </c>
      <c r="B27" s="108" t="e">
        <f t="shared" ref="B27" si="8">ROUNDUP(B8*0.87,)</f>
        <v>#REF!</v>
      </c>
      <c r="C27" s="108" t="e">
        <f t="shared" ref="C27:E27" si="9">ROUNDUP(C8*0.87,)</f>
        <v>#REF!</v>
      </c>
      <c r="D27" s="108" t="e">
        <f t="shared" si="9"/>
        <v>#REF!</v>
      </c>
      <c r="E27" s="108" t="e">
        <f t="shared" si="9"/>
        <v>#REF!</v>
      </c>
    </row>
    <row r="28" spans="1:5" x14ac:dyDescent="0.2">
      <c r="A28" s="104" t="s">
        <v>145</v>
      </c>
      <c r="B28" s="108"/>
      <c r="C28" s="108"/>
      <c r="D28" s="108"/>
      <c r="E28" s="108"/>
    </row>
    <row r="29" spans="1:5" x14ac:dyDescent="0.2">
      <c r="A29" s="104">
        <v>1</v>
      </c>
      <c r="B29" s="108" t="e">
        <f t="shared" ref="B29" si="10">ROUNDUP(B10*0.87,)</f>
        <v>#REF!</v>
      </c>
      <c r="C29" s="108" t="e">
        <f t="shared" ref="C29:E29" si="11">ROUNDUP(C10*0.87,)</f>
        <v>#REF!</v>
      </c>
      <c r="D29" s="108" t="e">
        <f t="shared" si="11"/>
        <v>#REF!</v>
      </c>
      <c r="E29" s="108" t="e">
        <f t="shared" si="11"/>
        <v>#REF!</v>
      </c>
    </row>
    <row r="30" spans="1:5" ht="11.45" customHeight="1" x14ac:dyDescent="0.2">
      <c r="A30" s="104">
        <v>2</v>
      </c>
      <c r="B30" s="108" t="e">
        <f t="shared" ref="B30" si="12">ROUNDUP(B11*0.87,)</f>
        <v>#REF!</v>
      </c>
      <c r="C30" s="108" t="e">
        <f t="shared" ref="C30:E30" si="13">ROUNDUP(C11*0.87,)</f>
        <v>#REF!</v>
      </c>
      <c r="D30" s="108" t="e">
        <f t="shared" si="13"/>
        <v>#REF!</v>
      </c>
      <c r="E30" s="108" t="e">
        <f t="shared" si="13"/>
        <v>#REF!</v>
      </c>
    </row>
    <row r="31" spans="1:5" x14ac:dyDescent="0.2">
      <c r="A31" s="104" t="s">
        <v>134</v>
      </c>
      <c r="B31" s="108"/>
      <c r="C31" s="108"/>
      <c r="D31" s="108"/>
      <c r="E31" s="108"/>
    </row>
    <row r="32" spans="1:5" x14ac:dyDescent="0.2">
      <c r="A32" s="104">
        <v>1</v>
      </c>
      <c r="B32" s="108" t="e">
        <f t="shared" ref="B32" si="14">ROUNDUP(B13*0.87,)</f>
        <v>#REF!</v>
      </c>
      <c r="C32" s="108" t="e">
        <f t="shared" ref="C32:E32" si="15">ROUNDUP(C13*0.87,)</f>
        <v>#REF!</v>
      </c>
      <c r="D32" s="108" t="e">
        <f t="shared" si="15"/>
        <v>#REF!</v>
      </c>
      <c r="E32" s="108" t="e">
        <f t="shared" si="15"/>
        <v>#REF!</v>
      </c>
    </row>
    <row r="33" spans="1:5" x14ac:dyDescent="0.2">
      <c r="A33" s="104">
        <v>2</v>
      </c>
      <c r="B33" s="108" t="e">
        <f t="shared" ref="B33" si="16">ROUNDUP(B14*0.87,)</f>
        <v>#REF!</v>
      </c>
      <c r="C33" s="108" t="e">
        <f t="shared" ref="C33:E33" si="17">ROUNDUP(C14*0.87,)</f>
        <v>#REF!</v>
      </c>
      <c r="D33" s="108" t="e">
        <f t="shared" si="17"/>
        <v>#REF!</v>
      </c>
      <c r="E33" s="108" t="e">
        <f t="shared" si="17"/>
        <v>#REF!</v>
      </c>
    </row>
    <row r="34" spans="1:5" x14ac:dyDescent="0.2">
      <c r="A34" s="103" t="s">
        <v>136</v>
      </c>
      <c r="B34" s="108"/>
      <c r="C34" s="108"/>
      <c r="D34" s="108"/>
      <c r="E34" s="108"/>
    </row>
    <row r="35" spans="1:5" x14ac:dyDescent="0.2">
      <c r="A35" s="104">
        <v>1</v>
      </c>
      <c r="B35" s="108" t="e">
        <f t="shared" ref="B35" si="18">ROUNDUP(B16*0.87,)</f>
        <v>#REF!</v>
      </c>
      <c r="C35" s="108" t="e">
        <f t="shared" ref="C35:E35" si="19">ROUNDUP(C16*0.87,)</f>
        <v>#REF!</v>
      </c>
      <c r="D35" s="108" t="e">
        <f t="shared" si="19"/>
        <v>#REF!</v>
      </c>
      <c r="E35" s="108" t="e">
        <f t="shared" si="19"/>
        <v>#REF!</v>
      </c>
    </row>
    <row r="36" spans="1:5" x14ac:dyDescent="0.2">
      <c r="A36" s="104">
        <v>2</v>
      </c>
      <c r="B36" s="108" t="e">
        <f t="shared" ref="B36" si="20">ROUNDUP(B17*0.87,)</f>
        <v>#REF!</v>
      </c>
      <c r="C36" s="108" t="e">
        <f t="shared" ref="C36:E36" si="21">ROUNDUP(C17*0.87,)</f>
        <v>#REF!</v>
      </c>
      <c r="D36" s="108" t="e">
        <f t="shared" si="21"/>
        <v>#REF!</v>
      </c>
      <c r="E36" s="108" t="e">
        <f t="shared" si="21"/>
        <v>#REF!</v>
      </c>
    </row>
    <row r="38" spans="1:5" s="126" customFormat="1" ht="12" x14ac:dyDescent="0.2">
      <c r="A38" s="207" t="s">
        <v>127</v>
      </c>
    </row>
    <row r="39" spans="1:5" s="126" customFormat="1" ht="12" x14ac:dyDescent="0.2">
      <c r="A39" s="206" t="s">
        <v>152</v>
      </c>
    </row>
    <row r="40" spans="1:5" s="126" customFormat="1" ht="12" x14ac:dyDescent="0.2">
      <c r="A40" s="204" t="s">
        <v>128</v>
      </c>
    </row>
    <row r="41" spans="1:5" s="126" customFormat="1" ht="12" x14ac:dyDescent="0.2">
      <c r="A41" s="204" t="s">
        <v>129</v>
      </c>
    </row>
    <row r="42" spans="1:5" s="126" customFormat="1" ht="24" x14ac:dyDescent="0.2">
      <c r="A42" s="205" t="s">
        <v>130</v>
      </c>
    </row>
    <row r="43" spans="1:5" s="126" customFormat="1" ht="12" x14ac:dyDescent="0.2">
      <c r="A43" s="223" t="s">
        <v>243</v>
      </c>
    </row>
    <row r="44" spans="1:5" s="126" customFormat="1" ht="12" x14ac:dyDescent="0.2">
      <c r="A44" s="210" t="s">
        <v>182</v>
      </c>
    </row>
    <row r="45" spans="1:5" s="126" customFormat="1" ht="60" x14ac:dyDescent="0.2">
      <c r="A45" s="211" t="s">
        <v>258</v>
      </c>
    </row>
    <row r="46" spans="1:5" s="126" customFormat="1" ht="12" x14ac:dyDescent="0.2">
      <c r="A46" s="208"/>
    </row>
    <row r="47" spans="1:5" s="126" customFormat="1" ht="12" x14ac:dyDescent="0.2">
      <c r="A47" s="212" t="s">
        <v>139</v>
      </c>
    </row>
    <row r="48" spans="1:5" s="126" customFormat="1" ht="12" x14ac:dyDescent="0.2">
      <c r="A48" s="214" t="s">
        <v>252</v>
      </c>
    </row>
    <row r="49" spans="1:1" s="126" customFormat="1" ht="12" x14ac:dyDescent="0.2">
      <c r="A49" s="214" t="s">
        <v>269</v>
      </c>
    </row>
    <row r="50" spans="1:1" s="126" customFormat="1" ht="12" x14ac:dyDescent="0.2">
      <c r="A50" s="214"/>
    </row>
    <row r="51" spans="1:1" x14ac:dyDescent="0.2">
      <c r="A51" s="218" t="s">
        <v>256</v>
      </c>
    </row>
    <row r="52" spans="1:1" x14ac:dyDescent="0.2">
      <c r="A52" s="218"/>
    </row>
    <row r="53" spans="1:1" ht="13.5" thickBot="1" x14ac:dyDescent="0.25">
      <c r="A53" s="222"/>
    </row>
    <row r="54" spans="1:1" ht="13.15" customHeight="1" x14ac:dyDescent="0.2">
      <c r="A54" s="334" t="s">
        <v>268</v>
      </c>
    </row>
    <row r="55" spans="1:1" ht="87.6" customHeight="1" thickBot="1" x14ac:dyDescent="0.25">
      <c r="A55" s="335"/>
    </row>
    <row r="56" spans="1:1" ht="13.5" thickBot="1" x14ac:dyDescent="0.25">
      <c r="A56" s="222"/>
    </row>
    <row r="57" spans="1:1" x14ac:dyDescent="0.2">
      <c r="A57" s="215" t="s">
        <v>183</v>
      </c>
    </row>
    <row r="58" spans="1:1" ht="24" x14ac:dyDescent="0.2">
      <c r="A58" s="216" t="s">
        <v>253</v>
      </c>
    </row>
    <row r="59" spans="1:1" ht="24" x14ac:dyDescent="0.2">
      <c r="A59" s="216" t="s">
        <v>254</v>
      </c>
    </row>
    <row r="60" spans="1:1" ht="24.75" thickBot="1" x14ac:dyDescent="0.25">
      <c r="A60" s="217" t="s">
        <v>255</v>
      </c>
    </row>
    <row r="61" spans="1:1" ht="33.6" customHeight="1" thickBot="1" x14ac:dyDescent="0.25">
      <c r="A61" s="213" t="s">
        <v>132</v>
      </c>
    </row>
    <row r="62" spans="1:1" ht="72" x14ac:dyDescent="0.2">
      <c r="A62" s="209" t="s">
        <v>221</v>
      </c>
    </row>
  </sheetData>
  <mergeCells count="1">
    <mergeCell ref="A54:A55"/>
  </mergeCell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sheetPr>
  <dimension ref="A1:B54"/>
  <sheetViews>
    <sheetView zoomScaleNormal="100" workbookViewId="0">
      <pane xSplit="1" topLeftCell="B1" activePane="topRight" state="frozen"/>
      <selection pane="topRight" activeCell="B1" sqref="B1:C1048576"/>
    </sheetView>
  </sheetViews>
  <sheetFormatPr defaultColWidth="8.7109375" defaultRowHeight="12.75" x14ac:dyDescent="0.2"/>
  <cols>
    <col min="1" max="1" width="82.5703125" style="201" customWidth="1"/>
    <col min="2" max="16384" width="8.7109375" style="201"/>
  </cols>
  <sheetData>
    <row r="1" spans="1:2" x14ac:dyDescent="0.2">
      <c r="A1" s="227" t="s">
        <v>133</v>
      </c>
    </row>
    <row r="2" spans="1:2" ht="18" customHeight="1" x14ac:dyDescent="0.2">
      <c r="A2" s="228" t="s">
        <v>316</v>
      </c>
      <c r="B2" s="190" t="e">
        <f>'Осенние Каникулы | FIT15 '!B2</f>
        <v>#REF!</v>
      </c>
    </row>
    <row r="3" spans="1:2" x14ac:dyDescent="0.2">
      <c r="A3" s="99" t="s">
        <v>124</v>
      </c>
      <c r="B3" s="190" t="e">
        <f>'Осенние Каникулы | FIT15 '!B3</f>
        <v>#REF!</v>
      </c>
    </row>
    <row r="4" spans="1:2" x14ac:dyDescent="0.2">
      <c r="A4" s="102" t="s">
        <v>144</v>
      </c>
      <c r="B4" s="247"/>
    </row>
    <row r="5" spans="1:2" x14ac:dyDescent="0.2">
      <c r="A5" s="104">
        <v>1</v>
      </c>
      <c r="B5" s="246" t="e">
        <f>'Осенние Каникулы | FIT15 '!B5</f>
        <v>#REF!</v>
      </c>
    </row>
    <row r="6" spans="1:2" x14ac:dyDescent="0.2">
      <c r="A6" s="104">
        <v>2</v>
      </c>
      <c r="B6" s="246" t="e">
        <f>'Осенние Каникулы | FIT15 '!B6</f>
        <v>#REF!</v>
      </c>
    </row>
    <row r="7" spans="1:2" x14ac:dyDescent="0.2">
      <c r="A7" s="104" t="s">
        <v>145</v>
      </c>
      <c r="B7" s="246"/>
    </row>
    <row r="8" spans="1:2" x14ac:dyDescent="0.2">
      <c r="A8" s="104">
        <v>1</v>
      </c>
      <c r="B8" s="246" t="e">
        <f>'Осенние Каникулы | FIT15 '!B8</f>
        <v>#REF!</v>
      </c>
    </row>
    <row r="9" spans="1:2" x14ac:dyDescent="0.2">
      <c r="A9" s="104">
        <v>2</v>
      </c>
      <c r="B9" s="246" t="e">
        <f>'Осенние Каникулы | FIT15 '!B9</f>
        <v>#REF!</v>
      </c>
    </row>
    <row r="10" spans="1:2" x14ac:dyDescent="0.2">
      <c r="A10" s="104" t="s">
        <v>134</v>
      </c>
      <c r="B10" s="246"/>
    </row>
    <row r="11" spans="1:2" x14ac:dyDescent="0.2">
      <c r="A11" s="104">
        <v>1</v>
      </c>
      <c r="B11" s="246" t="e">
        <f>'Осенние Каникулы | FIT15 '!B11</f>
        <v>#REF!</v>
      </c>
    </row>
    <row r="12" spans="1:2" x14ac:dyDescent="0.2">
      <c r="A12" s="104">
        <v>2</v>
      </c>
      <c r="B12" s="246" t="e">
        <f>'Осенние Каникулы | FIT15 '!B12</f>
        <v>#REF!</v>
      </c>
    </row>
    <row r="13" spans="1:2" x14ac:dyDescent="0.2">
      <c r="A13" s="103" t="s">
        <v>136</v>
      </c>
      <c r="B13" s="246"/>
    </row>
    <row r="14" spans="1:2" x14ac:dyDescent="0.2">
      <c r="A14" s="104">
        <v>1</v>
      </c>
      <c r="B14" s="246" t="e">
        <f>'Осенние Каникулы | FIT15 '!B14</f>
        <v>#REF!</v>
      </c>
    </row>
    <row r="15" spans="1:2" x14ac:dyDescent="0.2">
      <c r="A15" s="104">
        <v>2</v>
      </c>
      <c r="B15" s="246" t="e">
        <f>'Осенние Каникулы | FIT15 '!B15</f>
        <v>#REF!</v>
      </c>
    </row>
    <row r="16" spans="1:2" x14ac:dyDescent="0.2">
      <c r="A16" s="86" t="s">
        <v>138</v>
      </c>
      <c r="B16" s="246"/>
    </row>
    <row r="17" spans="1:2" x14ac:dyDescent="0.2">
      <c r="A17" s="87" t="s">
        <v>78</v>
      </c>
      <c r="B17" s="246" t="e">
        <f>'Осенние Каникулы | FIT15 '!B17</f>
        <v>#REF!</v>
      </c>
    </row>
    <row r="18" spans="1:2" x14ac:dyDescent="0.2">
      <c r="A18" s="86" t="s">
        <v>137</v>
      </c>
      <c r="B18" s="246"/>
    </row>
    <row r="19" spans="1:2" x14ac:dyDescent="0.2">
      <c r="A19" s="87" t="s">
        <v>67</v>
      </c>
      <c r="B19" s="246" t="e">
        <f>'Осенние Каникулы | FIT15 '!B19</f>
        <v>#REF!</v>
      </c>
    </row>
    <row r="21" spans="1:2" ht="135" x14ac:dyDescent="0.2">
      <c r="A21" s="251" t="s">
        <v>322</v>
      </c>
    </row>
    <row r="22" spans="1:2" x14ac:dyDescent="0.2">
      <c r="A22" s="180" t="s">
        <v>139</v>
      </c>
    </row>
    <row r="23" spans="1:2" x14ac:dyDescent="0.2">
      <c r="A23" s="115" t="s">
        <v>320</v>
      </c>
    </row>
    <row r="24" spans="1:2" x14ac:dyDescent="0.2">
      <c r="A24" s="115" t="s">
        <v>317</v>
      </c>
    </row>
    <row r="25" spans="1:2" x14ac:dyDescent="0.2">
      <c r="A25" s="116"/>
    </row>
    <row r="26" spans="1:2" x14ac:dyDescent="0.2">
      <c r="A26" s="180" t="s">
        <v>127</v>
      </c>
    </row>
    <row r="28" spans="1:2" x14ac:dyDescent="0.2">
      <c r="A28" s="206" t="s">
        <v>152</v>
      </c>
    </row>
    <row r="29" spans="1:2" x14ac:dyDescent="0.2">
      <c r="A29" s="204" t="s">
        <v>128</v>
      </c>
    </row>
    <row r="30" spans="1:2" x14ac:dyDescent="0.2">
      <c r="A30" s="204" t="s">
        <v>129</v>
      </c>
    </row>
    <row r="31" spans="1:2" ht="24" x14ac:dyDescent="0.2">
      <c r="A31" s="205" t="s">
        <v>130</v>
      </c>
    </row>
    <row r="32" spans="1:2" x14ac:dyDescent="0.2">
      <c r="A32" s="223" t="s">
        <v>243</v>
      </c>
    </row>
    <row r="33" spans="1:1" ht="24" x14ac:dyDescent="0.2">
      <c r="A33" s="205" t="s">
        <v>321</v>
      </c>
    </row>
    <row r="34" spans="1:1" x14ac:dyDescent="0.2">
      <c r="A34" s="111"/>
    </row>
    <row r="35" spans="1:1" ht="25.5" x14ac:dyDescent="0.2">
      <c r="A35" s="198" t="s">
        <v>246</v>
      </c>
    </row>
    <row r="36" spans="1:1" ht="45" x14ac:dyDescent="0.2">
      <c r="A36" s="252" t="s">
        <v>318</v>
      </c>
    </row>
    <row r="37" spans="1:1" ht="22.5" x14ac:dyDescent="0.2">
      <c r="A37" s="252" t="s">
        <v>319</v>
      </c>
    </row>
    <row r="38" spans="1:1" ht="22.5" x14ac:dyDescent="0.2">
      <c r="A38" s="252" t="s">
        <v>323</v>
      </c>
    </row>
    <row r="39" spans="1:1" ht="22.5" x14ac:dyDescent="0.2">
      <c r="A39" s="252" t="s">
        <v>324</v>
      </c>
    </row>
    <row r="40" spans="1:1" ht="22.5" x14ac:dyDescent="0.2">
      <c r="A40" s="252" t="s">
        <v>325</v>
      </c>
    </row>
    <row r="41" spans="1:1" ht="33.75" x14ac:dyDescent="0.2">
      <c r="A41" s="252" t="s">
        <v>326</v>
      </c>
    </row>
    <row r="42" spans="1:1" ht="33.75" x14ac:dyDescent="0.2">
      <c r="A42" s="252" t="s">
        <v>327</v>
      </c>
    </row>
    <row r="43" spans="1:1" ht="42" x14ac:dyDescent="0.2">
      <c r="A43" s="155" t="s">
        <v>166</v>
      </c>
    </row>
    <row r="44" spans="1:1" ht="21" x14ac:dyDescent="0.2">
      <c r="A44" s="174" t="s">
        <v>162</v>
      </c>
    </row>
    <row r="45" spans="1:1" ht="42.75" x14ac:dyDescent="0.2">
      <c r="A45" s="142" t="s">
        <v>163</v>
      </c>
    </row>
    <row r="46" spans="1:1" ht="21" x14ac:dyDescent="0.2">
      <c r="A46" s="120" t="s">
        <v>164</v>
      </c>
    </row>
    <row r="47" spans="1:1" x14ac:dyDescent="0.2">
      <c r="A47" s="122"/>
    </row>
    <row r="48" spans="1:1" x14ac:dyDescent="0.2">
      <c r="A48" s="123" t="s">
        <v>132</v>
      </c>
    </row>
    <row r="49" spans="1:1" ht="24" x14ac:dyDescent="0.2">
      <c r="A49" s="124" t="s">
        <v>150</v>
      </c>
    </row>
    <row r="50" spans="1:1" ht="24" x14ac:dyDescent="0.2">
      <c r="A50" s="124" t="s">
        <v>151</v>
      </c>
    </row>
    <row r="51" spans="1:1" ht="24" x14ac:dyDescent="0.2">
      <c r="A51" s="124" t="s">
        <v>150</v>
      </c>
    </row>
    <row r="52" spans="1:1" ht="24" x14ac:dyDescent="0.2">
      <c r="A52" s="124" t="s">
        <v>151</v>
      </c>
    </row>
    <row r="53" spans="1:1" x14ac:dyDescent="0.2">
      <c r="A53" s="124"/>
    </row>
    <row r="54" spans="1:1" x14ac:dyDescent="0.2">
      <c r="A54" s="121"/>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58"/>
  <sheetViews>
    <sheetView zoomScaleNormal="100" workbookViewId="0">
      <pane xSplit="1" topLeftCell="B1" activePane="topRight" state="frozen"/>
      <selection pane="topRight" activeCell="B1" sqref="B1:E1048576"/>
    </sheetView>
  </sheetViews>
  <sheetFormatPr defaultColWidth="9" defaultRowHeight="12" x14ac:dyDescent="0.2"/>
  <cols>
    <col min="1" max="1" width="80.5703125" style="65" customWidth="1"/>
    <col min="2" max="16384" width="9" style="65"/>
  </cols>
  <sheetData>
    <row r="1" spans="1:4" ht="11.45" customHeight="1" x14ac:dyDescent="0.2">
      <c r="A1" s="83" t="s">
        <v>133</v>
      </c>
    </row>
    <row r="2" spans="1:4" ht="11.45" customHeight="1" x14ac:dyDescent="0.2">
      <c r="A2" s="125" t="s">
        <v>185</v>
      </c>
    </row>
    <row r="3" spans="1:4" ht="11.45" customHeight="1" x14ac:dyDescent="0.2">
      <c r="A3" s="125"/>
    </row>
    <row r="4" spans="1:4" ht="11.45" customHeight="1" x14ac:dyDescent="0.2">
      <c r="A4" s="125" t="s">
        <v>125</v>
      </c>
      <c r="B4" s="156" t="e">
        <f>'C завтраками| Bed and breakfast'!#REF!</f>
        <v>#REF!</v>
      </c>
      <c r="C4" s="156" t="e">
        <f>'C завтраками| Bed and breakfast'!#REF!</f>
        <v>#REF!</v>
      </c>
      <c r="D4" s="156" t="e">
        <f>'C завтраками| Bed and breakfast'!#REF!</f>
        <v>#REF!</v>
      </c>
    </row>
    <row r="5" spans="1:4" s="34" customFormat="1" ht="21.6" customHeight="1" x14ac:dyDescent="0.2">
      <c r="A5" s="67" t="s">
        <v>124</v>
      </c>
      <c r="B5" s="156" t="e">
        <f>'C завтраками| Bed and breakfast'!#REF!</f>
        <v>#REF!</v>
      </c>
      <c r="C5" s="156" t="e">
        <f>'C завтраками| Bed and breakfast'!#REF!</f>
        <v>#REF!</v>
      </c>
      <c r="D5" s="156" t="e">
        <f>'C завтраками| Bed and breakfast'!#REF!</f>
        <v>#REF!</v>
      </c>
    </row>
    <row r="6" spans="1:4" x14ac:dyDescent="0.2">
      <c r="A6" s="73" t="s">
        <v>144</v>
      </c>
    </row>
    <row r="7" spans="1:4" x14ac:dyDescent="0.2">
      <c r="A7" s="74">
        <v>1</v>
      </c>
      <c r="B7" s="113" t="e">
        <f>'C завтраками| Bed and breakfast'!#REF!*0.9</f>
        <v>#REF!</v>
      </c>
      <c r="C7" s="113" t="e">
        <f>'C завтраками| Bed and breakfast'!#REF!*0.9</f>
        <v>#REF!</v>
      </c>
      <c r="D7" s="113" t="e">
        <f>'C завтраками| Bed and breakfast'!#REF!*0.9</f>
        <v>#REF!</v>
      </c>
    </row>
    <row r="8" spans="1:4" x14ac:dyDescent="0.2">
      <c r="A8" s="74">
        <v>2</v>
      </c>
      <c r="B8" s="113" t="e">
        <f>'C завтраками| Bed and breakfast'!#REF!*0.9</f>
        <v>#REF!</v>
      </c>
      <c r="C8" s="113" t="e">
        <f>'C завтраками| Bed and breakfast'!#REF!*0.9</f>
        <v>#REF!</v>
      </c>
      <c r="D8" s="113" t="e">
        <f>'C завтраками| Bed and breakfast'!#REF!*0.9</f>
        <v>#REF!</v>
      </c>
    </row>
    <row r="9" spans="1:4" x14ac:dyDescent="0.2">
      <c r="A9" s="73" t="s">
        <v>145</v>
      </c>
      <c r="B9" s="113"/>
      <c r="C9" s="113"/>
      <c r="D9" s="113"/>
    </row>
    <row r="10" spans="1:4" x14ac:dyDescent="0.2">
      <c r="A10" s="74">
        <v>1</v>
      </c>
      <c r="B10" s="113" t="e">
        <f>'C завтраками| Bed and breakfast'!#REF!*0.9</f>
        <v>#REF!</v>
      </c>
      <c r="C10" s="113" t="e">
        <f>'C завтраками| Bed and breakfast'!#REF!*0.9</f>
        <v>#REF!</v>
      </c>
      <c r="D10" s="113" t="e">
        <f>'C завтраками| Bed and breakfast'!#REF!*0.9</f>
        <v>#REF!</v>
      </c>
    </row>
    <row r="11" spans="1:4" x14ac:dyDescent="0.2">
      <c r="A11" s="74">
        <v>2</v>
      </c>
      <c r="B11" s="113" t="e">
        <f>'C завтраками| Bed and breakfast'!#REF!*0.9</f>
        <v>#REF!</v>
      </c>
      <c r="C11" s="113" t="e">
        <f>'C завтраками| Bed and breakfast'!#REF!*0.9</f>
        <v>#REF!</v>
      </c>
      <c r="D11" s="113" t="e">
        <f>'C завтраками| Bed and breakfast'!#REF!*0.9</f>
        <v>#REF!</v>
      </c>
    </row>
    <row r="12" spans="1:4" x14ac:dyDescent="0.2">
      <c r="A12" s="86" t="s">
        <v>134</v>
      </c>
      <c r="B12" s="113"/>
      <c r="C12" s="113"/>
      <c r="D12" s="113"/>
    </row>
    <row r="13" spans="1:4" x14ac:dyDescent="0.2">
      <c r="A13" s="87">
        <v>1</v>
      </c>
      <c r="B13" s="113" t="e">
        <f>'C завтраками| Bed and breakfast'!#REF!*0.9</f>
        <v>#REF!</v>
      </c>
      <c r="C13" s="113" t="e">
        <f>'C завтраками| Bed and breakfast'!#REF!*0.9</f>
        <v>#REF!</v>
      </c>
      <c r="D13" s="113" t="e">
        <f>'C завтраками| Bed and breakfast'!#REF!*0.9</f>
        <v>#REF!</v>
      </c>
    </row>
    <row r="14" spans="1:4" x14ac:dyDescent="0.2">
      <c r="A14" s="87">
        <v>2</v>
      </c>
      <c r="B14" s="113" t="e">
        <f>'C завтраками| Bed and breakfast'!#REF!*0.9</f>
        <v>#REF!</v>
      </c>
      <c r="C14" s="113" t="e">
        <f>'C завтраками| Bed and breakfast'!#REF!*0.9</f>
        <v>#REF!</v>
      </c>
      <c r="D14" s="113" t="e">
        <f>'C завтраками| Bed and breakfast'!#REF!*0.9</f>
        <v>#REF!</v>
      </c>
    </row>
    <row r="15" spans="1:4" x14ac:dyDescent="0.2">
      <c r="A15" s="86" t="s">
        <v>136</v>
      </c>
      <c r="B15" s="113"/>
      <c r="C15" s="113"/>
      <c r="D15" s="113"/>
    </row>
    <row r="16" spans="1:4" x14ac:dyDescent="0.2">
      <c r="A16" s="87">
        <v>1</v>
      </c>
      <c r="B16" s="113" t="e">
        <f>'C завтраками| Bed and breakfast'!#REF!*0.9</f>
        <v>#REF!</v>
      </c>
      <c r="C16" s="113" t="e">
        <f>'C завтраками| Bed and breakfast'!#REF!*0.9</f>
        <v>#REF!</v>
      </c>
      <c r="D16" s="113" t="e">
        <f>'C завтраками| Bed and breakfast'!#REF!*0.9</f>
        <v>#REF!</v>
      </c>
    </row>
    <row r="17" spans="1:4" x14ac:dyDescent="0.2">
      <c r="A17" s="87">
        <v>2</v>
      </c>
      <c r="B17" s="113" t="e">
        <f>'C завтраками| Bed and breakfast'!#REF!*0.9</f>
        <v>#REF!</v>
      </c>
      <c r="C17" s="113" t="e">
        <f>'C завтраками| Bed and breakfast'!#REF!*0.9</f>
        <v>#REF!</v>
      </c>
      <c r="D17" s="113" t="e">
        <f>'C завтраками| Bed and breakfast'!#REF!*0.9</f>
        <v>#REF!</v>
      </c>
    </row>
    <row r="18" spans="1:4" x14ac:dyDescent="0.2">
      <c r="A18" s="86" t="s">
        <v>138</v>
      </c>
      <c r="B18" s="113"/>
      <c r="C18" s="113"/>
      <c r="D18" s="113"/>
    </row>
    <row r="19" spans="1:4" x14ac:dyDescent="0.2">
      <c r="A19" s="87" t="s">
        <v>78</v>
      </c>
      <c r="B19" s="113" t="e">
        <f>'C завтраками| Bed and breakfast'!#REF!*0.9</f>
        <v>#REF!</v>
      </c>
      <c r="C19" s="113" t="e">
        <f>'C завтраками| Bed and breakfast'!#REF!*0.9</f>
        <v>#REF!</v>
      </c>
      <c r="D19" s="113" t="e">
        <f>'C завтраками| Bed and breakfast'!#REF!*0.9</f>
        <v>#REF!</v>
      </c>
    </row>
    <row r="20" spans="1:4" x14ac:dyDescent="0.2">
      <c r="A20" s="86" t="s">
        <v>137</v>
      </c>
      <c r="B20" s="113"/>
      <c r="C20" s="113"/>
      <c r="D20" s="113"/>
    </row>
    <row r="21" spans="1:4" x14ac:dyDescent="0.2">
      <c r="A21" s="87" t="s">
        <v>67</v>
      </c>
      <c r="B21" s="113" t="e">
        <f>'C завтраками| Bed and breakfast'!#REF!*0.9</f>
        <v>#REF!</v>
      </c>
      <c r="C21" s="113" t="e">
        <f>'C завтраками| Bed and breakfast'!#REF!*0.9</f>
        <v>#REF!</v>
      </c>
      <c r="D21" s="113" t="e">
        <f>'C завтраками| Bed and breakfast'!#REF!*0.9</f>
        <v>#REF!</v>
      </c>
    </row>
    <row r="22" spans="1:4" x14ac:dyDescent="0.2">
      <c r="A22" s="147"/>
      <c r="B22" s="114"/>
      <c r="C22" s="114"/>
      <c r="D22" s="114"/>
    </row>
    <row r="23" spans="1:4" ht="10.35" customHeight="1" x14ac:dyDescent="0.2">
      <c r="A23" s="147"/>
      <c r="B23" s="114"/>
      <c r="C23" s="114"/>
      <c r="D23" s="114"/>
    </row>
    <row r="24" spans="1:4" ht="10.35" customHeight="1" x14ac:dyDescent="0.2">
      <c r="A24" s="96"/>
      <c r="B24" s="114"/>
      <c r="C24" s="114"/>
      <c r="D24" s="114"/>
    </row>
    <row r="25" spans="1:4" ht="25.5" customHeight="1" x14ac:dyDescent="0.2">
      <c r="A25" s="146" t="s">
        <v>159</v>
      </c>
      <c r="B25" s="178" t="e">
        <f t="shared" ref="B25:D25" si="0">B4</f>
        <v>#REF!</v>
      </c>
      <c r="C25" s="178" t="e">
        <f t="shared" si="0"/>
        <v>#REF!</v>
      </c>
      <c r="D25" s="178" t="e">
        <f t="shared" si="0"/>
        <v>#REF!</v>
      </c>
    </row>
    <row r="26" spans="1:4" s="34" customFormat="1" ht="24.6" customHeight="1" x14ac:dyDescent="0.2">
      <c r="A26" s="67" t="s">
        <v>124</v>
      </c>
      <c r="B26" s="184" t="e">
        <f t="shared" ref="B26:D26" si="1">B5</f>
        <v>#REF!</v>
      </c>
      <c r="C26" s="184" t="e">
        <f t="shared" si="1"/>
        <v>#REF!</v>
      </c>
      <c r="D26" s="184" t="e">
        <f t="shared" si="1"/>
        <v>#REF!</v>
      </c>
    </row>
    <row r="27" spans="1:4" x14ac:dyDescent="0.2">
      <c r="A27" s="86" t="s">
        <v>135</v>
      </c>
    </row>
    <row r="28" spans="1:4" x14ac:dyDescent="0.2">
      <c r="A28" s="87">
        <v>1</v>
      </c>
      <c r="B28" s="113" t="e">
        <f t="shared" ref="B28:D28" si="2">ROUND(B7*0.9,)</f>
        <v>#REF!</v>
      </c>
      <c r="C28" s="113" t="e">
        <f t="shared" si="2"/>
        <v>#REF!</v>
      </c>
      <c r="D28" s="113" t="e">
        <f t="shared" si="2"/>
        <v>#REF!</v>
      </c>
    </row>
    <row r="29" spans="1:4" x14ac:dyDescent="0.2">
      <c r="A29" s="87">
        <v>2</v>
      </c>
      <c r="B29" s="113" t="e">
        <f t="shared" ref="B29:D29" si="3">ROUND(B8*0.9,)</f>
        <v>#REF!</v>
      </c>
      <c r="C29" s="113" t="e">
        <f t="shared" si="3"/>
        <v>#REF!</v>
      </c>
      <c r="D29" s="113" t="e">
        <f t="shared" si="3"/>
        <v>#REF!</v>
      </c>
    </row>
    <row r="30" spans="1:4" x14ac:dyDescent="0.2">
      <c r="A30" s="95" t="s">
        <v>143</v>
      </c>
      <c r="B30" s="113"/>
      <c r="C30" s="113"/>
      <c r="D30" s="113"/>
    </row>
    <row r="31" spans="1:4" x14ac:dyDescent="0.2">
      <c r="A31" s="87">
        <v>1</v>
      </c>
      <c r="B31" s="113" t="e">
        <f t="shared" ref="B31:D31" si="4">ROUND(B10*0.9,)</f>
        <v>#REF!</v>
      </c>
      <c r="C31" s="113" t="e">
        <f t="shared" si="4"/>
        <v>#REF!</v>
      </c>
      <c r="D31" s="113" t="e">
        <f t="shared" si="4"/>
        <v>#REF!</v>
      </c>
    </row>
    <row r="32" spans="1:4" x14ac:dyDescent="0.2">
      <c r="A32" s="87">
        <v>2</v>
      </c>
      <c r="B32" s="113" t="e">
        <f t="shared" ref="B32:D32" si="5">ROUND(B11*0.9,)</f>
        <v>#REF!</v>
      </c>
      <c r="C32" s="113" t="e">
        <f t="shared" si="5"/>
        <v>#REF!</v>
      </c>
      <c r="D32" s="113" t="e">
        <f t="shared" si="5"/>
        <v>#REF!</v>
      </c>
    </row>
    <row r="33" spans="1:4" x14ac:dyDescent="0.2">
      <c r="A33" s="86" t="s">
        <v>134</v>
      </c>
      <c r="B33" s="113"/>
      <c r="C33" s="113"/>
      <c r="D33" s="113"/>
    </row>
    <row r="34" spans="1:4" x14ac:dyDescent="0.2">
      <c r="A34" s="88">
        <v>1</v>
      </c>
      <c r="B34" s="113" t="e">
        <f t="shared" ref="B34:D34" si="6">ROUND(B13*0.9,)</f>
        <v>#REF!</v>
      </c>
      <c r="C34" s="113" t="e">
        <f t="shared" si="6"/>
        <v>#REF!</v>
      </c>
      <c r="D34" s="113" t="e">
        <f t="shared" si="6"/>
        <v>#REF!</v>
      </c>
    </row>
    <row r="35" spans="1:4" x14ac:dyDescent="0.2">
      <c r="A35" s="88">
        <v>2</v>
      </c>
      <c r="B35" s="113" t="e">
        <f t="shared" ref="B35:D35" si="7">ROUND(B14*0.9,)</f>
        <v>#REF!</v>
      </c>
      <c r="C35" s="113" t="e">
        <f t="shared" si="7"/>
        <v>#REF!</v>
      </c>
      <c r="D35" s="113" t="e">
        <f t="shared" si="7"/>
        <v>#REF!</v>
      </c>
    </row>
    <row r="36" spans="1:4" x14ac:dyDescent="0.2">
      <c r="A36" s="86" t="s">
        <v>136</v>
      </c>
      <c r="B36" s="113"/>
      <c r="C36" s="113"/>
      <c r="D36" s="113"/>
    </row>
    <row r="37" spans="1:4" x14ac:dyDescent="0.2">
      <c r="A37" s="88">
        <v>1</v>
      </c>
      <c r="B37" s="113" t="e">
        <f t="shared" ref="B37:D37" si="8">ROUND(B16*0.9,)</f>
        <v>#REF!</v>
      </c>
      <c r="C37" s="113" t="e">
        <f t="shared" si="8"/>
        <v>#REF!</v>
      </c>
      <c r="D37" s="113" t="e">
        <f t="shared" si="8"/>
        <v>#REF!</v>
      </c>
    </row>
    <row r="38" spans="1:4" x14ac:dyDescent="0.2">
      <c r="A38" s="88">
        <v>2</v>
      </c>
      <c r="B38" s="113" t="e">
        <f t="shared" ref="B38:D38" si="9">ROUND(B17*0.9,)</f>
        <v>#REF!</v>
      </c>
      <c r="C38" s="113" t="e">
        <f t="shared" si="9"/>
        <v>#REF!</v>
      </c>
      <c r="D38" s="113" t="e">
        <f t="shared" si="9"/>
        <v>#REF!</v>
      </c>
    </row>
    <row r="39" spans="1:4" x14ac:dyDescent="0.2">
      <c r="A39" s="86" t="s">
        <v>138</v>
      </c>
      <c r="B39" s="113"/>
      <c r="C39" s="113"/>
      <c r="D39" s="113"/>
    </row>
    <row r="40" spans="1:4" x14ac:dyDescent="0.2">
      <c r="A40" s="87" t="s">
        <v>78</v>
      </c>
      <c r="B40" s="113" t="e">
        <f t="shared" ref="B40:D40" si="10">ROUND(B19*0.9,)</f>
        <v>#REF!</v>
      </c>
      <c r="C40" s="113" t="e">
        <f t="shared" si="10"/>
        <v>#REF!</v>
      </c>
      <c r="D40" s="113" t="e">
        <f t="shared" si="10"/>
        <v>#REF!</v>
      </c>
    </row>
    <row r="41" spans="1:4" x14ac:dyDescent="0.2">
      <c r="A41" s="86" t="s">
        <v>137</v>
      </c>
      <c r="B41" s="113"/>
      <c r="C41" s="113"/>
      <c r="D41" s="113"/>
    </row>
    <row r="42" spans="1:4" x14ac:dyDescent="0.2">
      <c r="A42" s="87" t="s">
        <v>67</v>
      </c>
      <c r="B42" s="113" t="e">
        <f t="shared" ref="B42:D42" si="11">ROUND(B21*0.9,)</f>
        <v>#REF!</v>
      </c>
      <c r="C42" s="113" t="e">
        <f t="shared" si="11"/>
        <v>#REF!</v>
      </c>
      <c r="D42" s="113" t="e">
        <f t="shared" si="11"/>
        <v>#REF!</v>
      </c>
    </row>
    <row r="43" spans="1:4" x14ac:dyDescent="0.2">
      <c r="A43" s="147"/>
    </row>
    <row r="44" spans="1:4" ht="10.35" customHeight="1" thickBot="1" x14ac:dyDescent="0.25">
      <c r="A44" s="77"/>
    </row>
    <row r="45" spans="1:4" ht="12.75" thickBot="1" x14ac:dyDescent="0.25">
      <c r="A45" s="149" t="s">
        <v>127</v>
      </c>
    </row>
    <row r="46" spans="1:4" x14ac:dyDescent="0.2">
      <c r="A46" s="81" t="s">
        <v>128</v>
      </c>
    </row>
    <row r="47" spans="1:4" x14ac:dyDescent="0.2">
      <c r="A47" s="81" t="s">
        <v>129</v>
      </c>
    </row>
    <row r="48" spans="1:4" ht="12" customHeight="1" x14ac:dyDescent="0.2">
      <c r="A48" s="97" t="s">
        <v>130</v>
      </c>
    </row>
    <row r="49" spans="1:1" x14ac:dyDescent="0.2">
      <c r="A49" s="81" t="s">
        <v>243</v>
      </c>
    </row>
    <row r="50" spans="1:1" ht="11.45" customHeight="1" x14ac:dyDescent="0.2">
      <c r="A50" s="77"/>
    </row>
    <row r="51" spans="1:1" x14ac:dyDescent="0.2">
      <c r="A51" s="161" t="s">
        <v>139</v>
      </c>
    </row>
    <row r="52" spans="1:1" x14ac:dyDescent="0.2">
      <c r="A52" s="77" t="s">
        <v>184</v>
      </c>
    </row>
    <row r="53" spans="1:1" ht="12.75" thickBot="1" x14ac:dyDescent="0.25">
      <c r="A53" s="20"/>
    </row>
    <row r="54" spans="1:1" ht="12.75" thickBot="1" x14ac:dyDescent="0.25">
      <c r="A54" s="151" t="s">
        <v>132</v>
      </c>
    </row>
    <row r="55" spans="1:1" ht="48" x14ac:dyDescent="0.2">
      <c r="A55" s="124" t="s">
        <v>161</v>
      </c>
    </row>
    <row r="56" spans="1:1" ht="12.75" thickBot="1" x14ac:dyDescent="0.25"/>
    <row r="57" spans="1:1" ht="12.75" thickBot="1" x14ac:dyDescent="0.25">
      <c r="A57" s="149" t="s">
        <v>309</v>
      </c>
    </row>
    <row r="58" spans="1:1" x14ac:dyDescent="0.2">
      <c r="A58" s="242" t="s">
        <v>310</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58"/>
  <sheetViews>
    <sheetView zoomScaleNormal="100" workbookViewId="0">
      <pane xSplit="1" topLeftCell="B1" activePane="topRight" state="frozen"/>
      <selection pane="topRight" activeCell="E1" sqref="B1:E1048576"/>
    </sheetView>
  </sheetViews>
  <sheetFormatPr defaultColWidth="9" defaultRowHeight="12" x14ac:dyDescent="0.2"/>
  <cols>
    <col min="1" max="1" width="80.5703125" style="65" customWidth="1"/>
    <col min="2" max="16384" width="9" style="65"/>
  </cols>
  <sheetData>
    <row r="1" spans="1:4" ht="11.45" customHeight="1" x14ac:dyDescent="0.2">
      <c r="A1" s="83" t="s">
        <v>133</v>
      </c>
    </row>
    <row r="2" spans="1:4" ht="11.45" customHeight="1" x14ac:dyDescent="0.2">
      <c r="A2" s="125" t="s">
        <v>185</v>
      </c>
    </row>
    <row r="3" spans="1:4" ht="11.45" customHeight="1" x14ac:dyDescent="0.2">
      <c r="A3" s="125"/>
    </row>
    <row r="4" spans="1:4" ht="11.45" customHeight="1" x14ac:dyDescent="0.2">
      <c r="A4" s="125" t="s">
        <v>125</v>
      </c>
      <c r="B4" s="112" t="e">
        <f>'РБ ВВ 10(2023) |FIT15'!B4</f>
        <v>#REF!</v>
      </c>
      <c r="C4" s="112" t="e">
        <f>'РБ ВВ 10(2023) |FIT15'!C4</f>
        <v>#REF!</v>
      </c>
      <c r="D4" s="112" t="e">
        <f>'РБ ВВ 10(2023) |FIT15'!D4</f>
        <v>#REF!</v>
      </c>
    </row>
    <row r="5" spans="1:4" s="34" customFormat="1" ht="21.6" customHeight="1" x14ac:dyDescent="0.2">
      <c r="A5" s="67" t="s">
        <v>124</v>
      </c>
      <c r="B5" s="112" t="e">
        <f>'РБ ВВ 10(2023) |FIT15'!B5</f>
        <v>#REF!</v>
      </c>
      <c r="C5" s="112" t="e">
        <f>'РБ ВВ 10(2023) |FIT15'!C5</f>
        <v>#REF!</v>
      </c>
      <c r="D5" s="112" t="e">
        <f>'РБ ВВ 10(2023) |FIT15'!D5</f>
        <v>#REF!</v>
      </c>
    </row>
    <row r="6" spans="1:4" x14ac:dyDescent="0.2">
      <c r="A6" s="73" t="s">
        <v>144</v>
      </c>
    </row>
    <row r="7" spans="1:4" x14ac:dyDescent="0.2">
      <c r="A7" s="74">
        <v>1</v>
      </c>
      <c r="B7" s="113" t="e">
        <f>'РБ ВВ 10(2023) |FIT15'!B7</f>
        <v>#REF!</v>
      </c>
      <c r="C7" s="113" t="e">
        <f>'РБ ВВ 10(2023) |FIT15'!C7</f>
        <v>#REF!</v>
      </c>
      <c r="D7" s="113" t="e">
        <f>'РБ ВВ 10(2023) |FIT15'!D7</f>
        <v>#REF!</v>
      </c>
    </row>
    <row r="8" spans="1:4" x14ac:dyDescent="0.2">
      <c r="A8" s="74">
        <v>2</v>
      </c>
      <c r="B8" s="113" t="e">
        <f>'РБ ВВ 10(2023) |FIT15'!B8</f>
        <v>#REF!</v>
      </c>
      <c r="C8" s="113" t="e">
        <f>'РБ ВВ 10(2023) |FIT15'!C8</f>
        <v>#REF!</v>
      </c>
      <c r="D8" s="113" t="e">
        <f>'РБ ВВ 10(2023) |FIT15'!D8</f>
        <v>#REF!</v>
      </c>
    </row>
    <row r="9" spans="1:4" x14ac:dyDescent="0.2">
      <c r="A9" s="73" t="s">
        <v>145</v>
      </c>
      <c r="B9" s="113"/>
      <c r="C9" s="113"/>
      <c r="D9" s="113"/>
    </row>
    <row r="10" spans="1:4" x14ac:dyDescent="0.2">
      <c r="A10" s="74">
        <v>1</v>
      </c>
      <c r="B10" s="113" t="e">
        <f>'РБ ВВ 10(2023) |FIT15'!B10</f>
        <v>#REF!</v>
      </c>
      <c r="C10" s="113" t="e">
        <f>'РБ ВВ 10(2023) |FIT15'!C10</f>
        <v>#REF!</v>
      </c>
      <c r="D10" s="113" t="e">
        <f>'РБ ВВ 10(2023) |FIT15'!D10</f>
        <v>#REF!</v>
      </c>
    </row>
    <row r="11" spans="1:4" x14ac:dyDescent="0.2">
      <c r="A11" s="74">
        <v>2</v>
      </c>
      <c r="B11" s="113" t="e">
        <f>'РБ ВВ 10(2023) |FIT15'!B11</f>
        <v>#REF!</v>
      </c>
      <c r="C11" s="113" t="e">
        <f>'РБ ВВ 10(2023) |FIT15'!C11</f>
        <v>#REF!</v>
      </c>
      <c r="D11" s="113" t="e">
        <f>'РБ ВВ 10(2023) |FIT15'!D11</f>
        <v>#REF!</v>
      </c>
    </row>
    <row r="12" spans="1:4" x14ac:dyDescent="0.2">
      <c r="A12" s="86" t="s">
        <v>134</v>
      </c>
      <c r="B12" s="113"/>
      <c r="C12" s="113"/>
      <c r="D12" s="113"/>
    </row>
    <row r="13" spans="1:4" x14ac:dyDescent="0.2">
      <c r="A13" s="87">
        <v>1</v>
      </c>
      <c r="B13" s="113" t="e">
        <f>'РБ ВВ 10(2023) |FIT15'!B13</f>
        <v>#REF!</v>
      </c>
      <c r="C13" s="113" t="e">
        <f>'РБ ВВ 10(2023) |FIT15'!C13</f>
        <v>#REF!</v>
      </c>
      <c r="D13" s="113" t="e">
        <f>'РБ ВВ 10(2023) |FIT15'!D13</f>
        <v>#REF!</v>
      </c>
    </row>
    <row r="14" spans="1:4" x14ac:dyDescent="0.2">
      <c r="A14" s="87">
        <v>2</v>
      </c>
      <c r="B14" s="113" t="e">
        <f>'РБ ВВ 10(2023) |FIT15'!B14</f>
        <v>#REF!</v>
      </c>
      <c r="C14" s="113" t="e">
        <f>'РБ ВВ 10(2023) |FIT15'!C14</f>
        <v>#REF!</v>
      </c>
      <c r="D14" s="113" t="e">
        <f>'РБ ВВ 10(2023) |FIT15'!D14</f>
        <v>#REF!</v>
      </c>
    </row>
    <row r="15" spans="1:4" x14ac:dyDescent="0.2">
      <c r="A15" s="86" t="s">
        <v>136</v>
      </c>
      <c r="B15" s="113"/>
      <c r="C15" s="113"/>
      <c r="D15" s="113"/>
    </row>
    <row r="16" spans="1:4" x14ac:dyDescent="0.2">
      <c r="A16" s="87">
        <v>1</v>
      </c>
      <c r="B16" s="113" t="e">
        <f>'РБ ВВ 10(2023) |FIT15'!B16</f>
        <v>#REF!</v>
      </c>
      <c r="C16" s="113" t="e">
        <f>'РБ ВВ 10(2023) |FIT15'!C16</f>
        <v>#REF!</v>
      </c>
      <c r="D16" s="113" t="e">
        <f>'РБ ВВ 10(2023) |FIT15'!D16</f>
        <v>#REF!</v>
      </c>
    </row>
    <row r="17" spans="1:4" x14ac:dyDescent="0.2">
      <c r="A17" s="87">
        <v>2</v>
      </c>
      <c r="B17" s="113" t="e">
        <f>'РБ ВВ 10(2023) |FIT15'!B17</f>
        <v>#REF!</v>
      </c>
      <c r="C17" s="113" t="e">
        <f>'РБ ВВ 10(2023) |FIT15'!C17</f>
        <v>#REF!</v>
      </c>
      <c r="D17" s="113" t="e">
        <f>'РБ ВВ 10(2023) |FIT15'!D17</f>
        <v>#REF!</v>
      </c>
    </row>
    <row r="18" spans="1:4" x14ac:dyDescent="0.2">
      <c r="A18" s="86" t="s">
        <v>138</v>
      </c>
      <c r="B18" s="113"/>
      <c r="C18" s="113"/>
      <c r="D18" s="113"/>
    </row>
    <row r="19" spans="1:4" x14ac:dyDescent="0.2">
      <c r="A19" s="87" t="s">
        <v>78</v>
      </c>
      <c r="B19" s="113" t="e">
        <f>'РБ ВВ 10(2023) |FIT15'!B19</f>
        <v>#REF!</v>
      </c>
      <c r="C19" s="113" t="e">
        <f>'РБ ВВ 10(2023) |FIT15'!C19</f>
        <v>#REF!</v>
      </c>
      <c r="D19" s="113" t="e">
        <f>'РБ ВВ 10(2023) |FIT15'!D19</f>
        <v>#REF!</v>
      </c>
    </row>
    <row r="20" spans="1:4" x14ac:dyDescent="0.2">
      <c r="A20" s="86" t="s">
        <v>137</v>
      </c>
      <c r="B20" s="113"/>
      <c r="C20" s="113"/>
      <c r="D20" s="113"/>
    </row>
    <row r="21" spans="1:4" x14ac:dyDescent="0.2">
      <c r="A21" s="87" t="s">
        <v>67</v>
      </c>
      <c r="B21" s="113" t="e">
        <f>'РБ ВВ 10(2023) |FIT15'!B21</f>
        <v>#REF!</v>
      </c>
      <c r="C21" s="113" t="e">
        <f>'РБ ВВ 10(2023) |FIT15'!C21</f>
        <v>#REF!</v>
      </c>
      <c r="D21" s="113" t="e">
        <f>'РБ ВВ 10(2023) |FIT15'!D21</f>
        <v>#REF!</v>
      </c>
    </row>
    <row r="22" spans="1:4" x14ac:dyDescent="0.2">
      <c r="A22" s="147"/>
      <c r="B22" s="114"/>
      <c r="C22" s="114"/>
      <c r="D22" s="114"/>
    </row>
    <row r="23" spans="1:4" ht="10.35" customHeight="1" x14ac:dyDescent="0.2">
      <c r="A23" s="147"/>
      <c r="B23" s="114"/>
      <c r="C23" s="114"/>
      <c r="D23" s="114"/>
    </row>
    <row r="24" spans="1:4" ht="10.35" customHeight="1" x14ac:dyDescent="0.2">
      <c r="A24" s="96"/>
      <c r="B24" s="114"/>
      <c r="C24" s="114"/>
      <c r="D24" s="114"/>
    </row>
    <row r="25" spans="1:4" ht="25.5" customHeight="1" x14ac:dyDescent="0.2">
      <c r="A25" s="146" t="s">
        <v>159</v>
      </c>
      <c r="B25" s="178" t="e">
        <f t="shared" ref="B25:D25" si="0">B4</f>
        <v>#REF!</v>
      </c>
      <c r="C25" s="178" t="e">
        <f t="shared" si="0"/>
        <v>#REF!</v>
      </c>
      <c r="D25" s="178" t="e">
        <f t="shared" si="0"/>
        <v>#REF!</v>
      </c>
    </row>
    <row r="26" spans="1:4" s="34" customFormat="1" ht="24.6" customHeight="1" x14ac:dyDescent="0.2">
      <c r="A26" s="67" t="s">
        <v>124</v>
      </c>
      <c r="B26" s="184" t="e">
        <f t="shared" ref="B26:D26" si="1">B5</f>
        <v>#REF!</v>
      </c>
      <c r="C26" s="184" t="e">
        <f t="shared" si="1"/>
        <v>#REF!</v>
      </c>
      <c r="D26" s="184" t="e">
        <f t="shared" si="1"/>
        <v>#REF!</v>
      </c>
    </row>
    <row r="27" spans="1:4" x14ac:dyDescent="0.2">
      <c r="A27" s="86" t="s">
        <v>135</v>
      </c>
    </row>
    <row r="28" spans="1:4" x14ac:dyDescent="0.2">
      <c r="A28" s="87">
        <v>1</v>
      </c>
      <c r="B28" s="113" t="e">
        <f t="shared" ref="B28:D28" si="2">ROUND(B7*0.87,)</f>
        <v>#REF!</v>
      </c>
      <c r="C28" s="113" t="e">
        <f t="shared" si="2"/>
        <v>#REF!</v>
      </c>
      <c r="D28" s="113" t="e">
        <f t="shared" si="2"/>
        <v>#REF!</v>
      </c>
    </row>
    <row r="29" spans="1:4" x14ac:dyDescent="0.2">
      <c r="A29" s="87">
        <v>2</v>
      </c>
      <c r="B29" s="113" t="e">
        <f t="shared" ref="B29:D29" si="3">ROUND(B8*0.87,)</f>
        <v>#REF!</v>
      </c>
      <c r="C29" s="113" t="e">
        <f t="shared" si="3"/>
        <v>#REF!</v>
      </c>
      <c r="D29" s="113" t="e">
        <f t="shared" si="3"/>
        <v>#REF!</v>
      </c>
    </row>
    <row r="30" spans="1:4" x14ac:dyDescent="0.2">
      <c r="A30" s="95" t="s">
        <v>143</v>
      </c>
      <c r="B30" s="113"/>
      <c r="C30" s="113"/>
      <c r="D30" s="113"/>
    </row>
    <row r="31" spans="1:4" x14ac:dyDescent="0.2">
      <c r="A31" s="87">
        <v>1</v>
      </c>
      <c r="B31" s="113" t="e">
        <f t="shared" ref="B31:D31" si="4">ROUND(B10*0.87,)</f>
        <v>#REF!</v>
      </c>
      <c r="C31" s="113" t="e">
        <f t="shared" si="4"/>
        <v>#REF!</v>
      </c>
      <c r="D31" s="113" t="e">
        <f t="shared" si="4"/>
        <v>#REF!</v>
      </c>
    </row>
    <row r="32" spans="1:4" x14ac:dyDescent="0.2">
      <c r="A32" s="87">
        <v>2</v>
      </c>
      <c r="B32" s="113" t="e">
        <f t="shared" ref="B32:D32" si="5">ROUND(B11*0.87,)</f>
        <v>#REF!</v>
      </c>
      <c r="C32" s="113" t="e">
        <f t="shared" si="5"/>
        <v>#REF!</v>
      </c>
      <c r="D32" s="113" t="e">
        <f t="shared" si="5"/>
        <v>#REF!</v>
      </c>
    </row>
    <row r="33" spans="1:4" x14ac:dyDescent="0.2">
      <c r="A33" s="86" t="s">
        <v>134</v>
      </c>
      <c r="B33" s="113"/>
      <c r="C33" s="113"/>
      <c r="D33" s="113"/>
    </row>
    <row r="34" spans="1:4" x14ac:dyDescent="0.2">
      <c r="A34" s="88">
        <v>1</v>
      </c>
      <c r="B34" s="113" t="e">
        <f t="shared" ref="B34:D34" si="6">ROUND(B13*0.87,)</f>
        <v>#REF!</v>
      </c>
      <c r="C34" s="113" t="e">
        <f t="shared" si="6"/>
        <v>#REF!</v>
      </c>
      <c r="D34" s="113" t="e">
        <f t="shared" si="6"/>
        <v>#REF!</v>
      </c>
    </row>
    <row r="35" spans="1:4" x14ac:dyDescent="0.2">
      <c r="A35" s="88">
        <v>2</v>
      </c>
      <c r="B35" s="113" t="e">
        <f t="shared" ref="B35:D35" si="7">ROUND(B14*0.87,)</f>
        <v>#REF!</v>
      </c>
      <c r="C35" s="113" t="e">
        <f t="shared" si="7"/>
        <v>#REF!</v>
      </c>
      <c r="D35" s="113" t="e">
        <f t="shared" si="7"/>
        <v>#REF!</v>
      </c>
    </row>
    <row r="36" spans="1:4" x14ac:dyDescent="0.2">
      <c r="A36" s="86" t="s">
        <v>136</v>
      </c>
      <c r="B36" s="113"/>
      <c r="C36" s="113"/>
      <c r="D36" s="113"/>
    </row>
    <row r="37" spans="1:4" x14ac:dyDescent="0.2">
      <c r="A37" s="88">
        <v>1</v>
      </c>
      <c r="B37" s="113" t="e">
        <f t="shared" ref="B37:D37" si="8">ROUND(B16*0.87,)</f>
        <v>#REF!</v>
      </c>
      <c r="C37" s="113" t="e">
        <f t="shared" si="8"/>
        <v>#REF!</v>
      </c>
      <c r="D37" s="113" t="e">
        <f t="shared" si="8"/>
        <v>#REF!</v>
      </c>
    </row>
    <row r="38" spans="1:4" x14ac:dyDescent="0.2">
      <c r="A38" s="88">
        <v>2</v>
      </c>
      <c r="B38" s="113" t="e">
        <f t="shared" ref="B38:D38" si="9">ROUND(B17*0.87,)</f>
        <v>#REF!</v>
      </c>
      <c r="C38" s="113" t="e">
        <f t="shared" si="9"/>
        <v>#REF!</v>
      </c>
      <c r="D38" s="113" t="e">
        <f t="shared" si="9"/>
        <v>#REF!</v>
      </c>
    </row>
    <row r="39" spans="1:4" x14ac:dyDescent="0.2">
      <c r="A39" s="86" t="s">
        <v>138</v>
      </c>
      <c r="B39" s="113"/>
      <c r="C39" s="113"/>
      <c r="D39" s="113"/>
    </row>
    <row r="40" spans="1:4" x14ac:dyDescent="0.2">
      <c r="A40" s="87" t="s">
        <v>78</v>
      </c>
      <c r="B40" s="113" t="e">
        <f t="shared" ref="B40:D40" si="10">ROUND(B19*0.87,)</f>
        <v>#REF!</v>
      </c>
      <c r="C40" s="113" t="e">
        <f t="shared" si="10"/>
        <v>#REF!</v>
      </c>
      <c r="D40" s="113" t="e">
        <f t="shared" si="10"/>
        <v>#REF!</v>
      </c>
    </row>
    <row r="41" spans="1:4" x14ac:dyDescent="0.2">
      <c r="A41" s="86" t="s">
        <v>137</v>
      </c>
      <c r="B41" s="113"/>
      <c r="C41" s="113"/>
      <c r="D41" s="113"/>
    </row>
    <row r="42" spans="1:4" x14ac:dyDescent="0.2">
      <c r="A42" s="87" t="s">
        <v>67</v>
      </c>
      <c r="B42" s="113" t="e">
        <f t="shared" ref="B42:D42" si="11">ROUND(B21*0.87,)</f>
        <v>#REF!</v>
      </c>
      <c r="C42" s="113" t="e">
        <f t="shared" si="11"/>
        <v>#REF!</v>
      </c>
      <c r="D42" s="113" t="e">
        <f t="shared" si="11"/>
        <v>#REF!</v>
      </c>
    </row>
    <row r="43" spans="1:4" x14ac:dyDescent="0.2">
      <c r="A43" s="147"/>
      <c r="B43" s="114"/>
      <c r="C43" s="114"/>
      <c r="D43" s="114"/>
    </row>
    <row r="44" spans="1:4" ht="10.35" customHeight="1" thickBot="1" x14ac:dyDescent="0.25">
      <c r="A44" s="77"/>
    </row>
    <row r="45" spans="1:4" ht="12.75" thickBot="1" x14ac:dyDescent="0.25">
      <c r="A45" s="149" t="s">
        <v>127</v>
      </c>
    </row>
    <row r="46" spans="1:4" x14ac:dyDescent="0.2">
      <c r="A46" s="81" t="s">
        <v>128</v>
      </c>
    </row>
    <row r="47" spans="1:4" x14ac:dyDescent="0.2">
      <c r="A47" s="81" t="s">
        <v>129</v>
      </c>
    </row>
    <row r="48" spans="1:4" ht="12" customHeight="1" x14ac:dyDescent="0.2">
      <c r="A48" s="97" t="s">
        <v>130</v>
      </c>
    </row>
    <row r="49" spans="1:1" x14ac:dyDescent="0.2">
      <c r="A49" s="81" t="s">
        <v>243</v>
      </c>
    </row>
    <row r="50" spans="1:1" ht="11.45" customHeight="1" x14ac:dyDescent="0.2">
      <c r="A50" s="77"/>
    </row>
    <row r="51" spans="1:1" x14ac:dyDescent="0.2">
      <c r="A51" s="161" t="s">
        <v>139</v>
      </c>
    </row>
    <row r="52" spans="1:1" x14ac:dyDescent="0.2">
      <c r="A52" s="77" t="s">
        <v>184</v>
      </c>
    </row>
    <row r="53" spans="1:1" ht="12.75" thickBot="1" x14ac:dyDescent="0.25">
      <c r="A53" s="20"/>
    </row>
    <row r="54" spans="1:1" ht="12.75" thickBot="1" x14ac:dyDescent="0.25">
      <c r="A54" s="151" t="s">
        <v>132</v>
      </c>
    </row>
    <row r="55" spans="1:1" ht="48" x14ac:dyDescent="0.2">
      <c r="A55" s="124" t="s">
        <v>161</v>
      </c>
    </row>
    <row r="56" spans="1:1" ht="12.75" thickBot="1" x14ac:dyDescent="0.25"/>
    <row r="57" spans="1:1" ht="12.75" thickBot="1" x14ac:dyDescent="0.25">
      <c r="A57" s="149" t="s">
        <v>309</v>
      </c>
    </row>
    <row r="58" spans="1:1" x14ac:dyDescent="0.2">
      <c r="A58" s="242" t="s">
        <v>310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3"/>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15</v>
      </c>
      <c r="B1" s="8"/>
      <c r="C1" s="8"/>
      <c r="D1" s="8"/>
    </row>
    <row r="2" spans="1:4" x14ac:dyDescent="0.2">
      <c r="A2" s="3" t="s">
        <v>16</v>
      </c>
      <c r="B2" s="26">
        <v>42855</v>
      </c>
      <c r="C2" s="5"/>
      <c r="D2" s="5"/>
    </row>
    <row r="3" spans="1:4" x14ac:dyDescent="0.2">
      <c r="A3" s="12" t="s">
        <v>17</v>
      </c>
      <c r="B3" s="3"/>
      <c r="C3" s="4"/>
      <c r="D3" s="4"/>
    </row>
    <row r="4" spans="1:4" x14ac:dyDescent="0.2">
      <c r="A4" s="3">
        <v>1</v>
      </c>
      <c r="B4" s="24">
        <v>5300</v>
      </c>
      <c r="C4" s="4"/>
      <c r="D4" s="4"/>
    </row>
    <row r="5" spans="1:4" x14ac:dyDescent="0.2">
      <c r="A5" s="3">
        <v>2</v>
      </c>
      <c r="B5" s="24">
        <v>6300</v>
      </c>
      <c r="C5" s="4"/>
      <c r="D5" s="4"/>
    </row>
    <row r="6" spans="1:4" x14ac:dyDescent="0.2">
      <c r="C6" s="4"/>
      <c r="D6" s="4"/>
    </row>
    <row r="7" spans="1:4" x14ac:dyDescent="0.2">
      <c r="C7" s="4"/>
      <c r="D7" s="4"/>
    </row>
    <row r="8" spans="1:4" x14ac:dyDescent="0.2">
      <c r="A8" s="20" t="s">
        <v>15</v>
      </c>
      <c r="B8" s="2"/>
      <c r="C8" s="4"/>
      <c r="D8" s="4"/>
    </row>
    <row r="9" spans="1:4" x14ac:dyDescent="0.2">
      <c r="A9" s="3" t="s">
        <v>16</v>
      </c>
      <c r="B9" s="26">
        <v>42855</v>
      </c>
      <c r="C9" s="4"/>
      <c r="D9" s="4"/>
    </row>
    <row r="10" spans="1:4" x14ac:dyDescent="0.2">
      <c r="A10" s="12" t="s">
        <v>18</v>
      </c>
      <c r="B10" s="3"/>
      <c r="C10" s="4"/>
      <c r="D10" s="4"/>
    </row>
    <row r="11" spans="1:4" x14ac:dyDescent="0.2">
      <c r="A11" s="3">
        <v>1</v>
      </c>
      <c r="B11" s="24">
        <v>5300</v>
      </c>
      <c r="C11" s="4"/>
      <c r="D11" s="4"/>
    </row>
    <row r="12" spans="1:4" x14ac:dyDescent="0.2">
      <c r="A12" s="3">
        <v>2</v>
      </c>
      <c r="B12" s="24">
        <v>6300</v>
      </c>
      <c r="C12" s="4"/>
      <c r="D12" s="4"/>
    </row>
    <row r="13" spans="1:4" ht="15" customHeight="1" x14ac:dyDescent="0.2">
      <c r="A13" s="20"/>
      <c r="C13" s="5"/>
      <c r="D13" s="5"/>
    </row>
    <row r="14" spans="1:4" x14ac:dyDescent="0.2">
      <c r="A14" s="20"/>
      <c r="C14" s="4"/>
      <c r="D14" s="4"/>
    </row>
    <row r="15" spans="1:4" x14ac:dyDescent="0.2">
      <c r="A15" s="20" t="s">
        <v>15</v>
      </c>
      <c r="B15" s="2"/>
      <c r="C15" s="4"/>
      <c r="D15" s="4"/>
    </row>
    <row r="16" spans="1:4" x14ac:dyDescent="0.2">
      <c r="A16" s="3" t="s">
        <v>16</v>
      </c>
      <c r="B16" s="26">
        <v>42855</v>
      </c>
      <c r="C16" s="4"/>
      <c r="D16" s="4"/>
    </row>
    <row r="17" spans="1:4" x14ac:dyDescent="0.2">
      <c r="A17" s="12" t="s">
        <v>19</v>
      </c>
      <c r="B17" s="3"/>
      <c r="C17" s="4"/>
      <c r="D17" s="4"/>
    </row>
    <row r="18" spans="1:4" x14ac:dyDescent="0.2">
      <c r="A18" s="3">
        <v>1</v>
      </c>
      <c r="B18" s="24">
        <v>6000</v>
      </c>
      <c r="C18" s="4"/>
      <c r="D18" s="4"/>
    </row>
    <row r="19" spans="1:4" x14ac:dyDescent="0.2">
      <c r="A19" s="3">
        <v>2</v>
      </c>
      <c r="B19" s="24">
        <v>7000</v>
      </c>
      <c r="C19" s="4"/>
      <c r="D19" s="4"/>
    </row>
    <row r="22" spans="1:4" x14ac:dyDescent="0.2">
      <c r="A22" s="20" t="s">
        <v>15</v>
      </c>
      <c r="B22" s="2"/>
      <c r="C22" s="4"/>
      <c r="D22" s="4"/>
    </row>
    <row r="23" spans="1:4" x14ac:dyDescent="0.2">
      <c r="A23" s="3" t="s">
        <v>16</v>
      </c>
      <c r="B23" s="26">
        <v>42855</v>
      </c>
      <c r="C23" s="4"/>
      <c r="D23" s="4"/>
    </row>
    <row r="24" spans="1:4" x14ac:dyDescent="0.2">
      <c r="A24" s="12" t="s">
        <v>20</v>
      </c>
      <c r="B24" s="3"/>
      <c r="C24" s="4"/>
      <c r="D24" s="4"/>
    </row>
    <row r="25" spans="1:4" x14ac:dyDescent="0.2">
      <c r="A25" s="3">
        <v>1</v>
      </c>
      <c r="B25" s="24">
        <v>6000</v>
      </c>
      <c r="C25" s="4"/>
      <c r="D25" s="4"/>
    </row>
    <row r="26" spans="1:4" x14ac:dyDescent="0.2">
      <c r="A26" s="3">
        <v>2</v>
      </c>
      <c r="B26" s="24">
        <v>7000</v>
      </c>
      <c r="C26" s="4"/>
      <c r="D26" s="4"/>
    </row>
    <row r="29" spans="1:4" x14ac:dyDescent="0.2">
      <c r="A29" s="20" t="s">
        <v>15</v>
      </c>
      <c r="B29" s="2"/>
      <c r="C29" s="4"/>
      <c r="D29" s="4"/>
    </row>
    <row r="30" spans="1:4" x14ac:dyDescent="0.2">
      <c r="A30" s="3" t="s">
        <v>16</v>
      </c>
      <c r="B30" s="26">
        <v>42855</v>
      </c>
      <c r="C30" s="4"/>
      <c r="D30" s="4"/>
    </row>
    <row r="31" spans="1:4" x14ac:dyDescent="0.2">
      <c r="A31" s="12" t="s">
        <v>21</v>
      </c>
      <c r="B31" s="3"/>
      <c r="C31" s="4"/>
      <c r="D31" s="4"/>
    </row>
    <row r="32" spans="1:4" x14ac:dyDescent="0.2">
      <c r="A32" s="3">
        <v>1</v>
      </c>
      <c r="B32" s="24">
        <v>8800</v>
      </c>
      <c r="C32" s="4"/>
      <c r="D32" s="4"/>
    </row>
    <row r="33" spans="1:4" x14ac:dyDescent="0.2">
      <c r="A33" s="3">
        <v>2</v>
      </c>
      <c r="B33" s="24">
        <v>9800</v>
      </c>
      <c r="C33" s="4"/>
      <c r="D33" s="4"/>
    </row>
  </sheetData>
  <pageMargins left="0.75" right="0.75" top="1" bottom="1" header="0.5" footer="0.5"/>
  <pageSetup paperSize="9"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37"/>
  <sheetViews>
    <sheetView zoomScaleNormal="100" workbookViewId="0">
      <pane xSplit="1" topLeftCell="B1" activePane="topRight" state="frozen"/>
      <selection pane="topRight" activeCell="B1" sqref="B1:E1048576"/>
    </sheetView>
  </sheetViews>
  <sheetFormatPr defaultColWidth="9" defaultRowHeight="12" x14ac:dyDescent="0.2"/>
  <cols>
    <col min="1" max="1" width="80.5703125" style="65" customWidth="1"/>
    <col min="2" max="16384" width="9" style="65"/>
  </cols>
  <sheetData>
    <row r="1" spans="1:4" ht="11.45" customHeight="1" x14ac:dyDescent="0.2">
      <c r="A1" s="83" t="s">
        <v>133</v>
      </c>
    </row>
    <row r="2" spans="1:4" ht="11.45" customHeight="1" x14ac:dyDescent="0.2">
      <c r="A2" s="125" t="s">
        <v>185</v>
      </c>
    </row>
    <row r="3" spans="1:4" ht="11.45" customHeight="1" x14ac:dyDescent="0.2">
      <c r="A3" s="125"/>
    </row>
    <row r="4" spans="1:4" ht="11.45" customHeight="1" x14ac:dyDescent="0.2">
      <c r="A4" s="125" t="s">
        <v>125</v>
      </c>
      <c r="B4" s="156" t="e">
        <f>'РБ ВВ 10(2023) |FIT15'!B4</f>
        <v>#REF!</v>
      </c>
      <c r="C4" s="156" t="e">
        <f>'РБ ВВ 10(2023) |FIT15'!C4</f>
        <v>#REF!</v>
      </c>
      <c r="D4" s="156" t="e">
        <f>'РБ ВВ 10(2023) |FIT15'!D4</f>
        <v>#REF!</v>
      </c>
    </row>
    <row r="5" spans="1:4" s="34" customFormat="1" ht="21.6" customHeight="1" x14ac:dyDescent="0.2">
      <c r="A5" s="67" t="s">
        <v>124</v>
      </c>
      <c r="B5" s="156" t="e">
        <f>'РБ ВВ 10(2023) |FIT15'!B5</f>
        <v>#REF!</v>
      </c>
      <c r="C5" s="156" t="e">
        <f>'РБ ВВ 10(2023) |FIT15'!C5</f>
        <v>#REF!</v>
      </c>
      <c r="D5" s="156" t="e">
        <f>'РБ ВВ 10(2023) |FIT15'!D5</f>
        <v>#REF!</v>
      </c>
    </row>
    <row r="6" spans="1:4" x14ac:dyDescent="0.2">
      <c r="A6" s="73" t="s">
        <v>144</v>
      </c>
    </row>
    <row r="7" spans="1:4" x14ac:dyDescent="0.2">
      <c r="A7" s="74">
        <v>1</v>
      </c>
      <c r="B7" s="113" t="e">
        <f>'РБ ВВ 10(2023) |FIT15'!B7</f>
        <v>#REF!</v>
      </c>
      <c r="C7" s="113" t="e">
        <f>'РБ ВВ 10(2023) |FIT15'!C7</f>
        <v>#REF!</v>
      </c>
      <c r="D7" s="113" t="e">
        <f>'РБ ВВ 10(2023) |FIT15'!D7</f>
        <v>#REF!</v>
      </c>
    </row>
    <row r="8" spans="1:4" x14ac:dyDescent="0.2">
      <c r="A8" s="74">
        <v>2</v>
      </c>
      <c r="B8" s="113" t="e">
        <f>'РБ ВВ 10(2023) |FIT15'!B8</f>
        <v>#REF!</v>
      </c>
      <c r="C8" s="113" t="e">
        <f>'РБ ВВ 10(2023) |FIT15'!C8</f>
        <v>#REF!</v>
      </c>
      <c r="D8" s="113" t="e">
        <f>'РБ ВВ 10(2023) |FIT15'!D8</f>
        <v>#REF!</v>
      </c>
    </row>
    <row r="9" spans="1:4" x14ac:dyDescent="0.2">
      <c r="A9" s="73" t="s">
        <v>145</v>
      </c>
      <c r="B9" s="113"/>
      <c r="C9" s="113"/>
      <c r="D9" s="113"/>
    </row>
    <row r="10" spans="1:4" x14ac:dyDescent="0.2">
      <c r="A10" s="74">
        <v>1</v>
      </c>
      <c r="B10" s="113" t="e">
        <f>'РБ ВВ 10(2023) |FIT15'!B10</f>
        <v>#REF!</v>
      </c>
      <c r="C10" s="113" t="e">
        <f>'РБ ВВ 10(2023) |FIT15'!C10</f>
        <v>#REF!</v>
      </c>
      <c r="D10" s="113" t="e">
        <f>'РБ ВВ 10(2023) |FIT15'!D10</f>
        <v>#REF!</v>
      </c>
    </row>
    <row r="11" spans="1:4" x14ac:dyDescent="0.2">
      <c r="A11" s="74">
        <v>2</v>
      </c>
      <c r="B11" s="113" t="e">
        <f>'РБ ВВ 10(2023) |FIT15'!B11</f>
        <v>#REF!</v>
      </c>
      <c r="C11" s="113" t="e">
        <f>'РБ ВВ 10(2023) |FIT15'!C11</f>
        <v>#REF!</v>
      </c>
      <c r="D11" s="113" t="e">
        <f>'РБ ВВ 10(2023) |FIT15'!D11</f>
        <v>#REF!</v>
      </c>
    </row>
    <row r="12" spans="1:4" x14ac:dyDescent="0.2">
      <c r="A12" s="86" t="s">
        <v>134</v>
      </c>
      <c r="B12" s="113"/>
      <c r="C12" s="113"/>
      <c r="D12" s="113"/>
    </row>
    <row r="13" spans="1:4" x14ac:dyDescent="0.2">
      <c r="A13" s="87">
        <v>1</v>
      </c>
      <c r="B13" s="113" t="e">
        <f>'РБ ВВ 10(2023) |FIT15'!B13</f>
        <v>#REF!</v>
      </c>
      <c r="C13" s="113" t="e">
        <f>'РБ ВВ 10(2023) |FIT15'!C13</f>
        <v>#REF!</v>
      </c>
      <c r="D13" s="113" t="e">
        <f>'РБ ВВ 10(2023) |FIT15'!D13</f>
        <v>#REF!</v>
      </c>
    </row>
    <row r="14" spans="1:4" x14ac:dyDescent="0.2">
      <c r="A14" s="87">
        <v>2</v>
      </c>
      <c r="B14" s="113" t="e">
        <f>'РБ ВВ 10(2023) |FIT15'!B14</f>
        <v>#REF!</v>
      </c>
      <c r="C14" s="113" t="e">
        <f>'РБ ВВ 10(2023) |FIT15'!C14</f>
        <v>#REF!</v>
      </c>
      <c r="D14" s="113" t="e">
        <f>'РБ ВВ 10(2023) |FIT15'!D14</f>
        <v>#REF!</v>
      </c>
    </row>
    <row r="15" spans="1:4" x14ac:dyDescent="0.2">
      <c r="A15" s="86" t="s">
        <v>136</v>
      </c>
      <c r="B15" s="113"/>
      <c r="C15" s="113"/>
      <c r="D15" s="113"/>
    </row>
    <row r="16" spans="1:4" x14ac:dyDescent="0.2">
      <c r="A16" s="87">
        <v>1</v>
      </c>
      <c r="B16" s="113" t="e">
        <f>'РБ ВВ 10(2023) |FIT15'!B16</f>
        <v>#REF!</v>
      </c>
      <c r="C16" s="113" t="e">
        <f>'РБ ВВ 10(2023) |FIT15'!C16</f>
        <v>#REF!</v>
      </c>
      <c r="D16" s="113" t="e">
        <f>'РБ ВВ 10(2023) |FIT15'!D16</f>
        <v>#REF!</v>
      </c>
    </row>
    <row r="17" spans="1:4" x14ac:dyDescent="0.2">
      <c r="A17" s="87">
        <v>2</v>
      </c>
      <c r="B17" s="113" t="e">
        <f>'РБ ВВ 10(2023) |FIT15'!B17</f>
        <v>#REF!</v>
      </c>
      <c r="C17" s="113" t="e">
        <f>'РБ ВВ 10(2023) |FIT15'!C17</f>
        <v>#REF!</v>
      </c>
      <c r="D17" s="113" t="e">
        <f>'РБ ВВ 10(2023) |FIT15'!D17</f>
        <v>#REF!</v>
      </c>
    </row>
    <row r="18" spans="1:4" x14ac:dyDescent="0.2">
      <c r="A18" s="86" t="s">
        <v>138</v>
      </c>
      <c r="B18" s="113"/>
      <c r="C18" s="113"/>
      <c r="D18" s="113"/>
    </row>
    <row r="19" spans="1:4" x14ac:dyDescent="0.2">
      <c r="A19" s="87" t="s">
        <v>78</v>
      </c>
      <c r="B19" s="113" t="e">
        <f>'РБ ВВ 10(2023) |FIT15'!B19</f>
        <v>#REF!</v>
      </c>
      <c r="C19" s="113" t="e">
        <f>'РБ ВВ 10(2023) |FIT15'!C19</f>
        <v>#REF!</v>
      </c>
      <c r="D19" s="113" t="e">
        <f>'РБ ВВ 10(2023) |FIT15'!D19</f>
        <v>#REF!</v>
      </c>
    </row>
    <row r="20" spans="1:4" x14ac:dyDescent="0.2">
      <c r="A20" s="86" t="s">
        <v>137</v>
      </c>
      <c r="B20" s="113"/>
      <c r="C20" s="113"/>
      <c r="D20" s="113"/>
    </row>
    <row r="21" spans="1:4" x14ac:dyDescent="0.2">
      <c r="A21" s="87" t="s">
        <v>67</v>
      </c>
      <c r="B21" s="113" t="e">
        <f>'РБ ВВ 10(2023) |FIT15'!B21</f>
        <v>#REF!</v>
      </c>
      <c r="C21" s="113" t="e">
        <f>'РБ ВВ 10(2023) |FIT15'!C21</f>
        <v>#REF!</v>
      </c>
      <c r="D21" s="113" t="e">
        <f>'РБ ВВ 10(2023) |FIT15'!D21</f>
        <v>#REF!</v>
      </c>
    </row>
    <row r="22" spans="1:4" x14ac:dyDescent="0.2">
      <c r="A22" s="147"/>
      <c r="B22" s="114"/>
      <c r="C22" s="114"/>
      <c r="D22" s="114"/>
    </row>
    <row r="23" spans="1:4" ht="12.75" thickBot="1" x14ac:dyDescent="0.25">
      <c r="A23" s="147"/>
    </row>
    <row r="24" spans="1:4" ht="12.75" thickBot="1" x14ac:dyDescent="0.25">
      <c r="A24" s="149" t="s">
        <v>127</v>
      </c>
    </row>
    <row r="25" spans="1:4" x14ac:dyDescent="0.2">
      <c r="A25" s="81" t="s">
        <v>128</v>
      </c>
    </row>
    <row r="26" spans="1:4" x14ac:dyDescent="0.2">
      <c r="A26" s="81" t="s">
        <v>129</v>
      </c>
    </row>
    <row r="27" spans="1:4" ht="12" customHeight="1" x14ac:dyDescent="0.2">
      <c r="A27" s="97" t="s">
        <v>130</v>
      </c>
    </row>
    <row r="28" spans="1:4" x14ac:dyDescent="0.2">
      <c r="A28" s="81" t="s">
        <v>243</v>
      </c>
    </row>
    <row r="29" spans="1:4" ht="11.45" customHeight="1" x14ac:dyDescent="0.2">
      <c r="A29" s="77"/>
    </row>
    <row r="30" spans="1:4" x14ac:dyDescent="0.2">
      <c r="A30" s="161" t="s">
        <v>139</v>
      </c>
    </row>
    <row r="31" spans="1:4" x14ac:dyDescent="0.2">
      <c r="A31" s="77" t="s">
        <v>184</v>
      </c>
    </row>
    <row r="32" spans="1:4" ht="12.75" thickBot="1" x14ac:dyDescent="0.25">
      <c r="A32" s="20"/>
    </row>
    <row r="33" spans="1:1" ht="12.75" thickBot="1" x14ac:dyDescent="0.25">
      <c r="A33" s="151" t="s">
        <v>132</v>
      </c>
    </row>
    <row r="34" spans="1:1" ht="48" x14ac:dyDescent="0.2">
      <c r="A34" s="124" t="s">
        <v>161</v>
      </c>
    </row>
    <row r="35" spans="1:1" ht="12.75" thickBot="1" x14ac:dyDescent="0.25"/>
    <row r="36" spans="1:1" ht="12.75" thickBot="1" x14ac:dyDescent="0.25">
      <c r="A36" s="149" t="s">
        <v>309</v>
      </c>
    </row>
    <row r="37" spans="1:1" x14ac:dyDescent="0.2">
      <c r="A37" s="242" t="s">
        <v>310</v>
      </c>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sheetPr>
  <dimension ref="A1:D58"/>
  <sheetViews>
    <sheetView zoomScaleNormal="100" workbookViewId="0">
      <pane xSplit="1" topLeftCell="B1" activePane="topRight" state="frozen"/>
      <selection pane="topRight" activeCell="B1" sqref="B1:E1048576"/>
    </sheetView>
  </sheetViews>
  <sheetFormatPr defaultColWidth="9" defaultRowHeight="12" x14ac:dyDescent="0.2"/>
  <cols>
    <col min="1" max="1" width="80.5703125" style="65" customWidth="1"/>
    <col min="2" max="16384" width="9" style="65"/>
  </cols>
  <sheetData>
    <row r="1" spans="1:4" ht="11.45" customHeight="1" x14ac:dyDescent="0.2">
      <c r="A1" s="83" t="s">
        <v>133</v>
      </c>
    </row>
    <row r="2" spans="1:4" ht="11.45" customHeight="1" x14ac:dyDescent="0.2">
      <c r="A2" s="125" t="s">
        <v>185</v>
      </c>
    </row>
    <row r="3" spans="1:4" ht="11.45" customHeight="1" x14ac:dyDescent="0.2">
      <c r="A3" s="125"/>
    </row>
    <row r="4" spans="1:4" ht="11.45" customHeight="1" x14ac:dyDescent="0.2">
      <c r="A4" s="125" t="s">
        <v>125</v>
      </c>
      <c r="B4" s="156" t="e">
        <f>'C завтраками| Bed and breakfast'!#REF!</f>
        <v>#REF!</v>
      </c>
      <c r="C4" s="156" t="e">
        <f>'C завтраками| Bed and breakfast'!#REF!</f>
        <v>#REF!</v>
      </c>
      <c r="D4" s="156" t="e">
        <f>'C завтраками| Bed and breakfast'!#REF!</f>
        <v>#REF!</v>
      </c>
    </row>
    <row r="5" spans="1:4" s="34" customFormat="1" ht="21.6" customHeight="1" x14ac:dyDescent="0.2">
      <c r="A5" s="67" t="s">
        <v>124</v>
      </c>
      <c r="B5" s="156" t="e">
        <f>'C завтраками| Bed and breakfast'!#REF!</f>
        <v>#REF!</v>
      </c>
      <c r="C5" s="156" t="e">
        <f>'C завтраками| Bed and breakfast'!#REF!</f>
        <v>#REF!</v>
      </c>
      <c r="D5" s="156" t="e">
        <f>'C завтраками| Bed and breakfast'!#REF!</f>
        <v>#REF!</v>
      </c>
    </row>
    <row r="6" spans="1:4" x14ac:dyDescent="0.2">
      <c r="A6" s="73" t="s">
        <v>144</v>
      </c>
    </row>
    <row r="7" spans="1:4" x14ac:dyDescent="0.2">
      <c r="A7" s="74">
        <v>1</v>
      </c>
      <c r="B7" s="113" t="e">
        <f>ROUNDUP('C завтраками| Bed and breakfast'!#REF!*0.85,)</f>
        <v>#REF!</v>
      </c>
      <c r="C7" s="113" t="e">
        <f>ROUNDUP('C завтраками| Bed and breakfast'!#REF!*0.85,)</f>
        <v>#REF!</v>
      </c>
      <c r="D7" s="113" t="e">
        <f>ROUNDUP('C завтраками| Bed and breakfast'!#REF!*0.85,)</f>
        <v>#REF!</v>
      </c>
    </row>
    <row r="8" spans="1:4" x14ac:dyDescent="0.2">
      <c r="A8" s="74">
        <v>2</v>
      </c>
      <c r="B8" s="113" t="e">
        <f>ROUNDUP('C завтраками| Bed and breakfast'!#REF!*0.85,)</f>
        <v>#REF!</v>
      </c>
      <c r="C8" s="113" t="e">
        <f>ROUNDUP('C завтраками| Bed and breakfast'!#REF!*0.85,)</f>
        <v>#REF!</v>
      </c>
      <c r="D8" s="113" t="e">
        <f>ROUNDUP('C завтраками| Bed and breakfast'!#REF!*0.85,)</f>
        <v>#REF!</v>
      </c>
    </row>
    <row r="9" spans="1:4" x14ac:dyDescent="0.2">
      <c r="A9" s="73" t="s">
        <v>145</v>
      </c>
      <c r="B9" s="113"/>
      <c r="C9" s="113"/>
      <c r="D9" s="113"/>
    </row>
    <row r="10" spans="1:4" x14ac:dyDescent="0.2">
      <c r="A10" s="74">
        <v>1</v>
      </c>
      <c r="B10" s="113" t="e">
        <f>ROUNDUP('C завтраками| Bed and breakfast'!#REF!*0.85,)</f>
        <v>#REF!</v>
      </c>
      <c r="C10" s="113" t="e">
        <f>ROUNDUP('C завтраками| Bed and breakfast'!#REF!*0.85,)</f>
        <v>#REF!</v>
      </c>
      <c r="D10" s="113" t="e">
        <f>ROUNDUP('C завтраками| Bed and breakfast'!#REF!*0.85,)</f>
        <v>#REF!</v>
      </c>
    </row>
    <row r="11" spans="1:4" x14ac:dyDescent="0.2">
      <c r="A11" s="74">
        <v>2</v>
      </c>
      <c r="B11" s="113" t="e">
        <f>ROUNDUP('C завтраками| Bed and breakfast'!#REF!*0.85,)</f>
        <v>#REF!</v>
      </c>
      <c r="C11" s="113" t="e">
        <f>ROUNDUP('C завтраками| Bed and breakfast'!#REF!*0.85,)</f>
        <v>#REF!</v>
      </c>
      <c r="D11" s="113" t="e">
        <f>ROUNDUP('C завтраками| Bed and breakfast'!#REF!*0.85,)</f>
        <v>#REF!</v>
      </c>
    </row>
    <row r="12" spans="1:4" x14ac:dyDescent="0.2">
      <c r="A12" s="86" t="s">
        <v>134</v>
      </c>
      <c r="B12" s="113"/>
      <c r="C12" s="113"/>
      <c r="D12" s="113"/>
    </row>
    <row r="13" spans="1:4" x14ac:dyDescent="0.2">
      <c r="A13" s="87">
        <v>1</v>
      </c>
      <c r="B13" s="113" t="e">
        <f>ROUNDUP('C завтраками| Bed and breakfast'!#REF!*0.85,)</f>
        <v>#REF!</v>
      </c>
      <c r="C13" s="113" t="e">
        <f>ROUNDUP('C завтраками| Bed and breakfast'!#REF!*0.85,)</f>
        <v>#REF!</v>
      </c>
      <c r="D13" s="113" t="e">
        <f>ROUNDUP('C завтраками| Bed and breakfast'!#REF!*0.85,)</f>
        <v>#REF!</v>
      </c>
    </row>
    <row r="14" spans="1:4" x14ac:dyDescent="0.2">
      <c r="A14" s="87">
        <v>2</v>
      </c>
      <c r="B14" s="113" t="e">
        <f>ROUNDUP('C завтраками| Bed and breakfast'!#REF!*0.85,)</f>
        <v>#REF!</v>
      </c>
      <c r="C14" s="113" t="e">
        <f>ROUNDUP('C завтраками| Bed and breakfast'!#REF!*0.85,)</f>
        <v>#REF!</v>
      </c>
      <c r="D14" s="113" t="e">
        <f>ROUNDUP('C завтраками| Bed and breakfast'!#REF!*0.85,)</f>
        <v>#REF!</v>
      </c>
    </row>
    <row r="15" spans="1:4" x14ac:dyDescent="0.2">
      <c r="A15" s="86" t="s">
        <v>136</v>
      </c>
      <c r="B15" s="113"/>
      <c r="C15" s="113"/>
      <c r="D15" s="113"/>
    </row>
    <row r="16" spans="1:4" x14ac:dyDescent="0.2">
      <c r="A16" s="87">
        <v>1</v>
      </c>
      <c r="B16" s="113" t="e">
        <f>ROUNDUP('C завтраками| Bed and breakfast'!#REF!*0.85,)</f>
        <v>#REF!</v>
      </c>
      <c r="C16" s="113" t="e">
        <f>ROUNDUP('C завтраками| Bed and breakfast'!#REF!*0.85,)</f>
        <v>#REF!</v>
      </c>
      <c r="D16" s="113" t="e">
        <f>ROUNDUP('C завтраками| Bed and breakfast'!#REF!*0.85,)</f>
        <v>#REF!</v>
      </c>
    </row>
    <row r="17" spans="1:4" x14ac:dyDescent="0.2">
      <c r="A17" s="87">
        <v>2</v>
      </c>
      <c r="B17" s="113" t="e">
        <f>ROUNDUP('C завтраками| Bed and breakfast'!#REF!*0.85,)</f>
        <v>#REF!</v>
      </c>
      <c r="C17" s="113" t="e">
        <f>ROUNDUP('C завтраками| Bed and breakfast'!#REF!*0.85,)</f>
        <v>#REF!</v>
      </c>
      <c r="D17" s="113" t="e">
        <f>ROUNDUP('C завтраками| Bed and breakfast'!#REF!*0.85,)</f>
        <v>#REF!</v>
      </c>
    </row>
    <row r="18" spans="1:4" x14ac:dyDescent="0.2">
      <c r="A18" s="86" t="s">
        <v>138</v>
      </c>
      <c r="B18" s="113"/>
      <c r="C18" s="113"/>
      <c r="D18" s="113"/>
    </row>
    <row r="19" spans="1:4" x14ac:dyDescent="0.2">
      <c r="A19" s="87" t="s">
        <v>78</v>
      </c>
      <c r="B19" s="113" t="e">
        <f>ROUNDUP('C завтраками| Bed and breakfast'!#REF!*0.85,)</f>
        <v>#REF!</v>
      </c>
      <c r="C19" s="113" t="e">
        <f>ROUNDUP('C завтраками| Bed and breakfast'!#REF!*0.85,)</f>
        <v>#REF!</v>
      </c>
      <c r="D19" s="113" t="e">
        <f>ROUNDUP('C завтраками| Bed and breakfast'!#REF!*0.85,)</f>
        <v>#REF!</v>
      </c>
    </row>
    <row r="20" spans="1:4" x14ac:dyDescent="0.2">
      <c r="A20" s="86" t="s">
        <v>137</v>
      </c>
      <c r="B20" s="113"/>
      <c r="C20" s="113"/>
      <c r="D20" s="113"/>
    </row>
    <row r="21" spans="1:4" x14ac:dyDescent="0.2">
      <c r="A21" s="87" t="s">
        <v>67</v>
      </c>
      <c r="B21" s="113" t="e">
        <f>ROUNDUP('C завтраками| Bed and breakfast'!#REF!*0.85,)</f>
        <v>#REF!</v>
      </c>
      <c r="C21" s="113" t="e">
        <f>ROUNDUP('C завтраками| Bed and breakfast'!#REF!*0.85,)</f>
        <v>#REF!</v>
      </c>
      <c r="D21" s="113" t="e">
        <f>ROUNDUP('C завтраками| Bed and breakfast'!#REF!*0.85,)</f>
        <v>#REF!</v>
      </c>
    </row>
    <row r="22" spans="1:4" x14ac:dyDescent="0.2">
      <c r="A22" s="147"/>
      <c r="B22" s="114"/>
      <c r="C22" s="114"/>
      <c r="D22" s="114"/>
    </row>
    <row r="23" spans="1:4" ht="10.35" customHeight="1" x14ac:dyDescent="0.2">
      <c r="A23" s="147"/>
      <c r="B23" s="114"/>
      <c r="C23" s="114"/>
      <c r="D23" s="114"/>
    </row>
    <row r="24" spans="1:4" ht="10.35" customHeight="1" x14ac:dyDescent="0.2">
      <c r="A24" s="96"/>
      <c r="B24" s="114"/>
      <c r="C24" s="114"/>
      <c r="D24" s="114"/>
    </row>
    <row r="25" spans="1:4" ht="25.5" customHeight="1" x14ac:dyDescent="0.2">
      <c r="A25" s="146" t="s">
        <v>159</v>
      </c>
      <c r="B25" s="178" t="e">
        <f t="shared" ref="B25:C25" si="0">B4</f>
        <v>#REF!</v>
      </c>
      <c r="C25" s="178" t="e">
        <f t="shared" si="0"/>
        <v>#REF!</v>
      </c>
      <c r="D25" s="178" t="e">
        <f t="shared" ref="D25" si="1">D4</f>
        <v>#REF!</v>
      </c>
    </row>
    <row r="26" spans="1:4" s="34" customFormat="1" ht="24.6" customHeight="1" x14ac:dyDescent="0.2">
      <c r="A26" s="67" t="s">
        <v>124</v>
      </c>
      <c r="B26" s="184" t="e">
        <f t="shared" ref="B26:C26" si="2">B5</f>
        <v>#REF!</v>
      </c>
      <c r="C26" s="184" t="e">
        <f t="shared" si="2"/>
        <v>#REF!</v>
      </c>
      <c r="D26" s="184" t="e">
        <f t="shared" ref="D26" si="3">D5</f>
        <v>#REF!</v>
      </c>
    </row>
    <row r="27" spans="1:4" x14ac:dyDescent="0.2">
      <c r="A27" s="86" t="s">
        <v>135</v>
      </c>
    </row>
    <row r="28" spans="1:4" x14ac:dyDescent="0.2">
      <c r="A28" s="87">
        <v>1</v>
      </c>
      <c r="B28" s="113" t="e">
        <f t="shared" ref="B28:C28" si="4">ROUND(B7*0.9,)</f>
        <v>#REF!</v>
      </c>
      <c r="C28" s="113" t="e">
        <f t="shared" si="4"/>
        <v>#REF!</v>
      </c>
      <c r="D28" s="113" t="e">
        <f t="shared" ref="D28" si="5">ROUND(D7*0.9,)</f>
        <v>#REF!</v>
      </c>
    </row>
    <row r="29" spans="1:4" x14ac:dyDescent="0.2">
      <c r="A29" s="87">
        <v>2</v>
      </c>
      <c r="B29" s="113" t="e">
        <f t="shared" ref="B29:C29" si="6">ROUND(B8*0.9,)</f>
        <v>#REF!</v>
      </c>
      <c r="C29" s="113" t="e">
        <f t="shared" si="6"/>
        <v>#REF!</v>
      </c>
      <c r="D29" s="113" t="e">
        <f t="shared" ref="D29" si="7">ROUND(D8*0.9,)</f>
        <v>#REF!</v>
      </c>
    </row>
    <row r="30" spans="1:4" x14ac:dyDescent="0.2">
      <c r="A30" s="95" t="s">
        <v>143</v>
      </c>
      <c r="B30" s="113"/>
      <c r="C30" s="113"/>
      <c r="D30" s="113"/>
    </row>
    <row r="31" spans="1:4" x14ac:dyDescent="0.2">
      <c r="A31" s="87">
        <v>1</v>
      </c>
      <c r="B31" s="113" t="e">
        <f t="shared" ref="B31:C31" si="8">ROUND(B10*0.9,)</f>
        <v>#REF!</v>
      </c>
      <c r="C31" s="113" t="e">
        <f t="shared" si="8"/>
        <v>#REF!</v>
      </c>
      <c r="D31" s="113" t="e">
        <f t="shared" ref="D31" si="9">ROUND(D10*0.9,)</f>
        <v>#REF!</v>
      </c>
    </row>
    <row r="32" spans="1:4" x14ac:dyDescent="0.2">
      <c r="A32" s="87">
        <v>2</v>
      </c>
      <c r="B32" s="113" t="e">
        <f t="shared" ref="B32:C32" si="10">ROUND(B11*0.9,)</f>
        <v>#REF!</v>
      </c>
      <c r="C32" s="113" t="e">
        <f t="shared" si="10"/>
        <v>#REF!</v>
      </c>
      <c r="D32" s="113" t="e">
        <f t="shared" ref="D32" si="11">ROUND(D11*0.9,)</f>
        <v>#REF!</v>
      </c>
    </row>
    <row r="33" spans="1:4" x14ac:dyDescent="0.2">
      <c r="A33" s="86" t="s">
        <v>134</v>
      </c>
      <c r="B33" s="113"/>
      <c r="C33" s="113"/>
      <c r="D33" s="113"/>
    </row>
    <row r="34" spans="1:4" x14ac:dyDescent="0.2">
      <c r="A34" s="88">
        <v>1</v>
      </c>
      <c r="B34" s="113" t="e">
        <f t="shared" ref="B34:C34" si="12">ROUND(B13*0.9,)</f>
        <v>#REF!</v>
      </c>
      <c r="C34" s="113" t="e">
        <f t="shared" si="12"/>
        <v>#REF!</v>
      </c>
      <c r="D34" s="113" t="e">
        <f t="shared" ref="D34" si="13">ROUND(D13*0.9,)</f>
        <v>#REF!</v>
      </c>
    </row>
    <row r="35" spans="1:4" x14ac:dyDescent="0.2">
      <c r="A35" s="88">
        <v>2</v>
      </c>
      <c r="B35" s="113" t="e">
        <f t="shared" ref="B35:C35" si="14">ROUND(B14*0.9,)</f>
        <v>#REF!</v>
      </c>
      <c r="C35" s="113" t="e">
        <f t="shared" si="14"/>
        <v>#REF!</v>
      </c>
      <c r="D35" s="113" t="e">
        <f t="shared" ref="D35" si="15">ROUND(D14*0.9,)</f>
        <v>#REF!</v>
      </c>
    </row>
    <row r="36" spans="1:4" x14ac:dyDescent="0.2">
      <c r="A36" s="86" t="s">
        <v>136</v>
      </c>
      <c r="B36" s="113"/>
      <c r="C36" s="113"/>
      <c r="D36" s="113"/>
    </row>
    <row r="37" spans="1:4" x14ac:dyDescent="0.2">
      <c r="A37" s="88">
        <v>1</v>
      </c>
      <c r="B37" s="113" t="e">
        <f t="shared" ref="B37:C37" si="16">ROUND(B16*0.9,)</f>
        <v>#REF!</v>
      </c>
      <c r="C37" s="113" t="e">
        <f t="shared" si="16"/>
        <v>#REF!</v>
      </c>
      <c r="D37" s="113" t="e">
        <f t="shared" ref="D37" si="17">ROUND(D16*0.9,)</f>
        <v>#REF!</v>
      </c>
    </row>
    <row r="38" spans="1:4" x14ac:dyDescent="0.2">
      <c r="A38" s="88">
        <v>2</v>
      </c>
      <c r="B38" s="113" t="e">
        <f t="shared" ref="B38:C38" si="18">ROUND(B17*0.9,)</f>
        <v>#REF!</v>
      </c>
      <c r="C38" s="113" t="e">
        <f t="shared" si="18"/>
        <v>#REF!</v>
      </c>
      <c r="D38" s="113" t="e">
        <f t="shared" ref="D38" si="19">ROUND(D17*0.9,)</f>
        <v>#REF!</v>
      </c>
    </row>
    <row r="39" spans="1:4" x14ac:dyDescent="0.2">
      <c r="A39" s="86" t="s">
        <v>138</v>
      </c>
      <c r="B39" s="113"/>
      <c r="C39" s="113"/>
      <c r="D39" s="113"/>
    </row>
    <row r="40" spans="1:4" x14ac:dyDescent="0.2">
      <c r="A40" s="87" t="s">
        <v>78</v>
      </c>
      <c r="B40" s="113" t="e">
        <f t="shared" ref="B40:C40" si="20">ROUND(B19*0.9,)</f>
        <v>#REF!</v>
      </c>
      <c r="C40" s="113" t="e">
        <f t="shared" si="20"/>
        <v>#REF!</v>
      </c>
      <c r="D40" s="113" t="e">
        <f t="shared" ref="D40" si="21">ROUND(D19*0.9,)</f>
        <v>#REF!</v>
      </c>
    </row>
    <row r="41" spans="1:4" x14ac:dyDescent="0.2">
      <c r="A41" s="86" t="s">
        <v>137</v>
      </c>
      <c r="B41" s="113"/>
      <c r="C41" s="113"/>
      <c r="D41" s="113"/>
    </row>
    <row r="42" spans="1:4" x14ac:dyDescent="0.2">
      <c r="A42" s="87" t="s">
        <v>67</v>
      </c>
      <c r="B42" s="113" t="e">
        <f t="shared" ref="B42:C42" si="22">ROUND(B21*0.9,)</f>
        <v>#REF!</v>
      </c>
      <c r="C42" s="113" t="e">
        <f t="shared" si="22"/>
        <v>#REF!</v>
      </c>
      <c r="D42" s="113" t="e">
        <f t="shared" ref="D42" si="23">ROUND(D21*0.9,)</f>
        <v>#REF!</v>
      </c>
    </row>
    <row r="43" spans="1:4" x14ac:dyDescent="0.2">
      <c r="A43" s="147"/>
    </row>
    <row r="44" spans="1:4" ht="10.35" customHeight="1" thickBot="1" x14ac:dyDescent="0.25">
      <c r="A44" s="77"/>
    </row>
    <row r="45" spans="1:4" ht="12.75" thickBot="1" x14ac:dyDescent="0.25">
      <c r="A45" s="149" t="s">
        <v>127</v>
      </c>
    </row>
    <row r="46" spans="1:4" x14ac:dyDescent="0.2">
      <c r="A46" s="81" t="s">
        <v>128</v>
      </c>
    </row>
    <row r="47" spans="1:4" x14ac:dyDescent="0.2">
      <c r="A47" s="81" t="s">
        <v>129</v>
      </c>
    </row>
    <row r="48" spans="1:4" ht="12" customHeight="1" x14ac:dyDescent="0.2">
      <c r="A48" s="97" t="s">
        <v>130</v>
      </c>
    </row>
    <row r="49" spans="1:1" x14ac:dyDescent="0.2">
      <c r="A49" s="81" t="s">
        <v>243</v>
      </c>
    </row>
    <row r="50" spans="1:1" ht="11.45" customHeight="1" x14ac:dyDescent="0.2">
      <c r="A50" s="77"/>
    </row>
    <row r="51" spans="1:1" x14ac:dyDescent="0.2">
      <c r="A51" s="161" t="s">
        <v>139</v>
      </c>
    </row>
    <row r="52" spans="1:1" x14ac:dyDescent="0.2">
      <c r="A52" s="188" t="s">
        <v>239</v>
      </c>
    </row>
    <row r="53" spans="1:1" ht="12.75" thickBot="1" x14ac:dyDescent="0.25">
      <c r="A53" s="20"/>
    </row>
    <row r="54" spans="1:1" ht="12.75" thickBot="1" x14ac:dyDescent="0.25">
      <c r="A54" s="151" t="s">
        <v>132</v>
      </c>
    </row>
    <row r="55" spans="1:1" ht="48" x14ac:dyDescent="0.2">
      <c r="A55" s="124" t="s">
        <v>161</v>
      </c>
    </row>
    <row r="56" spans="1:1" ht="12.75" thickBot="1" x14ac:dyDescent="0.25"/>
    <row r="57" spans="1:1" ht="12.75" thickBot="1" x14ac:dyDescent="0.25">
      <c r="A57" s="149" t="s">
        <v>309</v>
      </c>
    </row>
    <row r="58" spans="1:1" x14ac:dyDescent="0.2">
      <c r="A58" s="242" t="s">
        <v>310</v>
      </c>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58"/>
  <sheetViews>
    <sheetView zoomScaleNormal="100" workbookViewId="0">
      <pane xSplit="1" topLeftCell="B1" activePane="topRight" state="frozen"/>
      <selection pane="topRight" activeCell="B1" sqref="B1:E1048576"/>
    </sheetView>
  </sheetViews>
  <sheetFormatPr defaultColWidth="9" defaultRowHeight="12" x14ac:dyDescent="0.2"/>
  <cols>
    <col min="1" max="1" width="80.5703125" style="65" customWidth="1"/>
    <col min="2" max="16384" width="9" style="65"/>
  </cols>
  <sheetData>
    <row r="1" spans="1:4" ht="11.45" customHeight="1" x14ac:dyDescent="0.2">
      <c r="A1" s="83" t="s">
        <v>133</v>
      </c>
    </row>
    <row r="2" spans="1:4" ht="11.45" customHeight="1" x14ac:dyDescent="0.2">
      <c r="A2" s="207" t="s">
        <v>185</v>
      </c>
    </row>
    <row r="3" spans="1:4" ht="11.45" customHeight="1" x14ac:dyDescent="0.2">
      <c r="A3" s="207"/>
    </row>
    <row r="4" spans="1:4" ht="11.45" customHeight="1" x14ac:dyDescent="0.2">
      <c r="A4" s="207" t="s">
        <v>125</v>
      </c>
      <c r="B4" s="156" t="e">
        <f>'C завтраками| Bed and breakfast'!#REF!</f>
        <v>#REF!</v>
      </c>
      <c r="C4" s="156" t="e">
        <f>'C завтраками| Bed and breakfast'!#REF!</f>
        <v>#REF!</v>
      </c>
      <c r="D4" s="156" t="e">
        <f>'C завтраками| Bed and breakfast'!#REF!</f>
        <v>#REF!</v>
      </c>
    </row>
    <row r="5" spans="1:4" s="34" customFormat="1" ht="21.6" customHeight="1" x14ac:dyDescent="0.2">
      <c r="A5" s="67" t="s">
        <v>124</v>
      </c>
      <c r="B5" s="156" t="e">
        <f>'C завтраками| Bed and breakfast'!#REF!</f>
        <v>#REF!</v>
      </c>
      <c r="C5" s="156" t="e">
        <f>'C завтраками| Bed and breakfast'!#REF!</f>
        <v>#REF!</v>
      </c>
      <c r="D5" s="156" t="e">
        <f>'C завтраками| Bed and breakfast'!#REF!</f>
        <v>#REF!</v>
      </c>
    </row>
    <row r="6" spans="1:4" x14ac:dyDescent="0.2">
      <c r="A6" s="73" t="s">
        <v>144</v>
      </c>
    </row>
    <row r="7" spans="1:4" x14ac:dyDescent="0.2">
      <c r="A7" s="74">
        <v>1</v>
      </c>
      <c r="B7" s="113" t="e">
        <f>ROUNDUP('C завтраками| Bed and breakfast'!#REF!*0.85,)</f>
        <v>#REF!</v>
      </c>
      <c r="C7" s="113" t="e">
        <f>ROUNDUP('C завтраками| Bed and breakfast'!#REF!*0.85,)</f>
        <v>#REF!</v>
      </c>
      <c r="D7" s="113" t="e">
        <f>ROUNDUP('C завтраками| Bed and breakfast'!#REF!*0.85,)</f>
        <v>#REF!</v>
      </c>
    </row>
    <row r="8" spans="1:4" x14ac:dyDescent="0.2">
      <c r="A8" s="74">
        <v>2</v>
      </c>
      <c r="B8" s="113" t="e">
        <f>ROUNDUP('C завтраками| Bed and breakfast'!#REF!*0.85,)</f>
        <v>#REF!</v>
      </c>
      <c r="C8" s="113" t="e">
        <f>ROUNDUP('C завтраками| Bed and breakfast'!#REF!*0.85,)</f>
        <v>#REF!</v>
      </c>
      <c r="D8" s="113" t="e">
        <f>ROUNDUP('C завтраками| Bed and breakfast'!#REF!*0.85,)</f>
        <v>#REF!</v>
      </c>
    </row>
    <row r="9" spans="1:4" x14ac:dyDescent="0.2">
      <c r="A9" s="73" t="s">
        <v>145</v>
      </c>
      <c r="B9" s="113"/>
      <c r="C9" s="113"/>
      <c r="D9" s="113"/>
    </row>
    <row r="10" spans="1:4" x14ac:dyDescent="0.2">
      <c r="A10" s="74">
        <v>1</v>
      </c>
      <c r="B10" s="113" t="e">
        <f>ROUNDUP('C завтраками| Bed and breakfast'!#REF!*0.85,)</f>
        <v>#REF!</v>
      </c>
      <c r="C10" s="113" t="e">
        <f>ROUNDUP('C завтраками| Bed and breakfast'!#REF!*0.85,)</f>
        <v>#REF!</v>
      </c>
      <c r="D10" s="113" t="e">
        <f>ROUNDUP('C завтраками| Bed and breakfast'!#REF!*0.85,)</f>
        <v>#REF!</v>
      </c>
    </row>
    <row r="11" spans="1:4" x14ac:dyDescent="0.2">
      <c r="A11" s="74">
        <v>2</v>
      </c>
      <c r="B11" s="113" t="e">
        <f>ROUNDUP('C завтраками| Bed and breakfast'!#REF!*0.85,)</f>
        <v>#REF!</v>
      </c>
      <c r="C11" s="113" t="e">
        <f>ROUNDUP('C завтраками| Bed and breakfast'!#REF!*0.85,)</f>
        <v>#REF!</v>
      </c>
      <c r="D11" s="113" t="e">
        <f>ROUNDUP('C завтраками| Bed and breakfast'!#REF!*0.85,)</f>
        <v>#REF!</v>
      </c>
    </row>
    <row r="12" spans="1:4" x14ac:dyDescent="0.2">
      <c r="A12" s="86" t="s">
        <v>134</v>
      </c>
      <c r="B12" s="113"/>
      <c r="C12" s="113"/>
      <c r="D12" s="113"/>
    </row>
    <row r="13" spans="1:4" x14ac:dyDescent="0.2">
      <c r="A13" s="87">
        <v>1</v>
      </c>
      <c r="B13" s="113" t="e">
        <f>ROUNDUP('C завтраками| Bed and breakfast'!#REF!*0.85,)</f>
        <v>#REF!</v>
      </c>
      <c r="C13" s="113" t="e">
        <f>ROUNDUP('C завтраками| Bed and breakfast'!#REF!*0.85,)</f>
        <v>#REF!</v>
      </c>
      <c r="D13" s="113" t="e">
        <f>ROUNDUP('C завтраками| Bed and breakfast'!#REF!*0.85,)</f>
        <v>#REF!</v>
      </c>
    </row>
    <row r="14" spans="1:4" x14ac:dyDescent="0.2">
      <c r="A14" s="87">
        <v>2</v>
      </c>
      <c r="B14" s="113" t="e">
        <f>ROUNDUP('C завтраками| Bed and breakfast'!#REF!*0.85,)</f>
        <v>#REF!</v>
      </c>
      <c r="C14" s="113" t="e">
        <f>ROUNDUP('C завтраками| Bed and breakfast'!#REF!*0.85,)</f>
        <v>#REF!</v>
      </c>
      <c r="D14" s="113" t="e">
        <f>ROUNDUP('C завтраками| Bed and breakfast'!#REF!*0.85,)</f>
        <v>#REF!</v>
      </c>
    </row>
    <row r="15" spans="1:4" x14ac:dyDescent="0.2">
      <c r="A15" s="86" t="s">
        <v>136</v>
      </c>
      <c r="B15" s="113"/>
      <c r="C15" s="113"/>
      <c r="D15" s="113"/>
    </row>
    <row r="16" spans="1:4" x14ac:dyDescent="0.2">
      <c r="A16" s="87">
        <v>1</v>
      </c>
      <c r="B16" s="113" t="e">
        <f>ROUNDUP('C завтраками| Bed and breakfast'!#REF!*0.85,)</f>
        <v>#REF!</v>
      </c>
      <c r="C16" s="113" t="e">
        <f>ROUNDUP('C завтраками| Bed and breakfast'!#REF!*0.85,)</f>
        <v>#REF!</v>
      </c>
      <c r="D16" s="113" t="e">
        <f>ROUNDUP('C завтраками| Bed and breakfast'!#REF!*0.85,)</f>
        <v>#REF!</v>
      </c>
    </row>
    <row r="17" spans="1:4" x14ac:dyDescent="0.2">
      <c r="A17" s="87">
        <v>2</v>
      </c>
      <c r="B17" s="113" t="e">
        <f>ROUNDUP('C завтраками| Bed and breakfast'!#REF!*0.85,)</f>
        <v>#REF!</v>
      </c>
      <c r="C17" s="113" t="e">
        <f>ROUNDUP('C завтраками| Bed and breakfast'!#REF!*0.85,)</f>
        <v>#REF!</v>
      </c>
      <c r="D17" s="113" t="e">
        <f>ROUNDUP('C завтраками| Bed and breakfast'!#REF!*0.85,)</f>
        <v>#REF!</v>
      </c>
    </row>
    <row r="18" spans="1:4" x14ac:dyDescent="0.2">
      <c r="A18" s="86" t="s">
        <v>138</v>
      </c>
      <c r="B18" s="113"/>
      <c r="C18" s="113"/>
      <c r="D18" s="113"/>
    </row>
    <row r="19" spans="1:4" x14ac:dyDescent="0.2">
      <c r="A19" s="87" t="s">
        <v>78</v>
      </c>
      <c r="B19" s="113" t="e">
        <f>ROUNDUP('C завтраками| Bed and breakfast'!#REF!*0.85,)</f>
        <v>#REF!</v>
      </c>
      <c r="C19" s="113" t="e">
        <f>ROUNDUP('C завтраками| Bed and breakfast'!#REF!*0.85,)</f>
        <v>#REF!</v>
      </c>
      <c r="D19" s="113" t="e">
        <f>ROUNDUP('C завтраками| Bed and breakfast'!#REF!*0.85,)</f>
        <v>#REF!</v>
      </c>
    </row>
    <row r="20" spans="1:4" x14ac:dyDescent="0.2">
      <c r="A20" s="86" t="s">
        <v>137</v>
      </c>
      <c r="B20" s="113"/>
      <c r="C20" s="113"/>
      <c r="D20" s="113"/>
    </row>
    <row r="21" spans="1:4" x14ac:dyDescent="0.2">
      <c r="A21" s="87" t="s">
        <v>67</v>
      </c>
      <c r="B21" s="113" t="e">
        <f>ROUNDUP('C завтраками| Bed and breakfast'!#REF!*0.85,)</f>
        <v>#REF!</v>
      </c>
      <c r="C21" s="113" t="e">
        <f>ROUNDUP('C завтраками| Bed and breakfast'!#REF!*0.85,)</f>
        <v>#REF!</v>
      </c>
      <c r="D21" s="113" t="e">
        <f>ROUNDUP('C завтраками| Bed and breakfast'!#REF!*0.85,)</f>
        <v>#REF!</v>
      </c>
    </row>
    <row r="22" spans="1:4" x14ac:dyDescent="0.2">
      <c r="A22" s="147"/>
      <c r="B22" s="114"/>
      <c r="C22" s="114"/>
      <c r="D22" s="114"/>
    </row>
    <row r="23" spans="1:4" ht="10.35" customHeight="1" x14ac:dyDescent="0.2">
      <c r="A23" s="147"/>
      <c r="B23" s="114"/>
      <c r="C23" s="114"/>
      <c r="D23" s="114"/>
    </row>
    <row r="24" spans="1:4" ht="10.35" customHeight="1" x14ac:dyDescent="0.2">
      <c r="A24" s="96"/>
      <c r="B24" s="114"/>
      <c r="C24" s="114"/>
      <c r="D24" s="114"/>
    </row>
    <row r="25" spans="1:4" ht="25.5" customHeight="1" x14ac:dyDescent="0.2">
      <c r="A25" s="146" t="s">
        <v>159</v>
      </c>
      <c r="B25" s="178" t="e">
        <f t="shared" ref="B25:D25" si="0">B4</f>
        <v>#REF!</v>
      </c>
      <c r="C25" s="178" t="e">
        <f t="shared" si="0"/>
        <v>#REF!</v>
      </c>
      <c r="D25" s="178" t="e">
        <f t="shared" si="0"/>
        <v>#REF!</v>
      </c>
    </row>
    <row r="26" spans="1:4" s="34" customFormat="1" ht="24.6" customHeight="1" x14ac:dyDescent="0.2">
      <c r="A26" s="67" t="s">
        <v>124</v>
      </c>
      <c r="B26" s="184" t="e">
        <f t="shared" ref="B26:D26" si="1">B5</f>
        <v>#REF!</v>
      </c>
      <c r="C26" s="184" t="e">
        <f t="shared" si="1"/>
        <v>#REF!</v>
      </c>
      <c r="D26" s="184" t="e">
        <f t="shared" si="1"/>
        <v>#REF!</v>
      </c>
    </row>
    <row r="27" spans="1:4" x14ac:dyDescent="0.2">
      <c r="A27" s="86" t="s">
        <v>135</v>
      </c>
    </row>
    <row r="28" spans="1:4" x14ac:dyDescent="0.2">
      <c r="A28" s="87">
        <v>1</v>
      </c>
      <c r="B28" s="113" t="e">
        <f t="shared" ref="B28:D28" si="2">ROUNDUP(B7*0.87,)</f>
        <v>#REF!</v>
      </c>
      <c r="C28" s="113" t="e">
        <f t="shared" si="2"/>
        <v>#REF!</v>
      </c>
      <c r="D28" s="113" t="e">
        <f t="shared" si="2"/>
        <v>#REF!</v>
      </c>
    </row>
    <row r="29" spans="1:4" x14ac:dyDescent="0.2">
      <c r="A29" s="87">
        <v>2</v>
      </c>
      <c r="B29" s="113" t="e">
        <f t="shared" ref="B29:D29" si="3">ROUNDUP(B8*0.87,)</f>
        <v>#REF!</v>
      </c>
      <c r="C29" s="113" t="e">
        <f t="shared" si="3"/>
        <v>#REF!</v>
      </c>
      <c r="D29" s="113" t="e">
        <f t="shared" si="3"/>
        <v>#REF!</v>
      </c>
    </row>
    <row r="30" spans="1:4" x14ac:dyDescent="0.2">
      <c r="A30" s="95" t="s">
        <v>143</v>
      </c>
      <c r="B30" s="113"/>
      <c r="C30" s="113"/>
      <c r="D30" s="113"/>
    </row>
    <row r="31" spans="1:4" x14ac:dyDescent="0.2">
      <c r="A31" s="87">
        <v>1</v>
      </c>
      <c r="B31" s="113" t="e">
        <f t="shared" ref="B31:D31" si="4">ROUNDUP(B10*0.87,)</f>
        <v>#REF!</v>
      </c>
      <c r="C31" s="113" t="e">
        <f t="shared" si="4"/>
        <v>#REF!</v>
      </c>
      <c r="D31" s="113" t="e">
        <f t="shared" si="4"/>
        <v>#REF!</v>
      </c>
    </row>
    <row r="32" spans="1:4" x14ac:dyDescent="0.2">
      <c r="A32" s="87">
        <v>2</v>
      </c>
      <c r="B32" s="113" t="e">
        <f t="shared" ref="B32:D32" si="5">ROUNDUP(B11*0.87,)</f>
        <v>#REF!</v>
      </c>
      <c r="C32" s="113" t="e">
        <f t="shared" si="5"/>
        <v>#REF!</v>
      </c>
      <c r="D32" s="113" t="e">
        <f t="shared" si="5"/>
        <v>#REF!</v>
      </c>
    </row>
    <row r="33" spans="1:4" x14ac:dyDescent="0.2">
      <c r="A33" s="86" t="s">
        <v>134</v>
      </c>
      <c r="B33" s="113"/>
      <c r="C33" s="113"/>
      <c r="D33" s="113"/>
    </row>
    <row r="34" spans="1:4" x14ac:dyDescent="0.2">
      <c r="A34" s="88">
        <v>1</v>
      </c>
      <c r="B34" s="113" t="e">
        <f t="shared" ref="B34:D34" si="6">ROUNDUP(B13*0.87,)</f>
        <v>#REF!</v>
      </c>
      <c r="C34" s="113" t="e">
        <f t="shared" si="6"/>
        <v>#REF!</v>
      </c>
      <c r="D34" s="113" t="e">
        <f t="shared" si="6"/>
        <v>#REF!</v>
      </c>
    </row>
    <row r="35" spans="1:4" x14ac:dyDescent="0.2">
      <c r="A35" s="88">
        <v>2</v>
      </c>
      <c r="B35" s="113" t="e">
        <f t="shared" ref="B35:D35" si="7">ROUNDUP(B14*0.87,)</f>
        <v>#REF!</v>
      </c>
      <c r="C35" s="113" t="e">
        <f t="shared" si="7"/>
        <v>#REF!</v>
      </c>
      <c r="D35" s="113" t="e">
        <f t="shared" si="7"/>
        <v>#REF!</v>
      </c>
    </row>
    <row r="36" spans="1:4" x14ac:dyDescent="0.2">
      <c r="A36" s="86" t="s">
        <v>136</v>
      </c>
      <c r="B36" s="113"/>
      <c r="C36" s="113"/>
      <c r="D36" s="113"/>
    </row>
    <row r="37" spans="1:4" x14ac:dyDescent="0.2">
      <c r="A37" s="88">
        <v>1</v>
      </c>
      <c r="B37" s="113" t="e">
        <f t="shared" ref="B37:D37" si="8">ROUNDUP(B16*0.87,)</f>
        <v>#REF!</v>
      </c>
      <c r="C37" s="113" t="e">
        <f t="shared" si="8"/>
        <v>#REF!</v>
      </c>
      <c r="D37" s="113" t="e">
        <f t="shared" si="8"/>
        <v>#REF!</v>
      </c>
    </row>
    <row r="38" spans="1:4" x14ac:dyDescent="0.2">
      <c r="A38" s="88">
        <v>2</v>
      </c>
      <c r="B38" s="113" t="e">
        <f t="shared" ref="B38:D38" si="9">ROUNDUP(B17*0.87,)</f>
        <v>#REF!</v>
      </c>
      <c r="C38" s="113" t="e">
        <f t="shared" si="9"/>
        <v>#REF!</v>
      </c>
      <c r="D38" s="113" t="e">
        <f t="shared" si="9"/>
        <v>#REF!</v>
      </c>
    </row>
    <row r="39" spans="1:4" x14ac:dyDescent="0.2">
      <c r="A39" s="86" t="s">
        <v>138</v>
      </c>
      <c r="B39" s="113"/>
      <c r="C39" s="113"/>
      <c r="D39" s="113"/>
    </row>
    <row r="40" spans="1:4" x14ac:dyDescent="0.2">
      <c r="A40" s="87" t="s">
        <v>78</v>
      </c>
      <c r="B40" s="113" t="e">
        <f t="shared" ref="B40:D40" si="10">ROUNDUP(B19*0.87,)</f>
        <v>#REF!</v>
      </c>
      <c r="C40" s="113" t="e">
        <f t="shared" si="10"/>
        <v>#REF!</v>
      </c>
      <c r="D40" s="113" t="e">
        <f t="shared" si="10"/>
        <v>#REF!</v>
      </c>
    </row>
    <row r="41" spans="1:4" x14ac:dyDescent="0.2">
      <c r="A41" s="86" t="s">
        <v>137</v>
      </c>
      <c r="B41" s="113"/>
      <c r="C41" s="113"/>
      <c r="D41" s="113"/>
    </row>
    <row r="42" spans="1:4" x14ac:dyDescent="0.2">
      <c r="A42" s="87" t="s">
        <v>67</v>
      </c>
      <c r="B42" s="113" t="e">
        <f t="shared" ref="B42:D42" si="11">ROUNDUP(B21*0.87,)</f>
        <v>#REF!</v>
      </c>
      <c r="C42" s="113" t="e">
        <f t="shared" si="11"/>
        <v>#REF!</v>
      </c>
      <c r="D42" s="113" t="e">
        <f t="shared" si="11"/>
        <v>#REF!</v>
      </c>
    </row>
    <row r="43" spans="1:4" x14ac:dyDescent="0.2">
      <c r="A43" s="147"/>
    </row>
    <row r="44" spans="1:4" ht="10.35" customHeight="1" thickBot="1" x14ac:dyDescent="0.25">
      <c r="A44" s="77"/>
    </row>
    <row r="45" spans="1:4" ht="12.75" thickBot="1" x14ac:dyDescent="0.25">
      <c r="A45" s="149" t="s">
        <v>127</v>
      </c>
    </row>
    <row r="46" spans="1:4" x14ac:dyDescent="0.2">
      <c r="A46" s="223" t="s">
        <v>128</v>
      </c>
    </row>
    <row r="47" spans="1:4" x14ac:dyDescent="0.2">
      <c r="A47" s="223" t="s">
        <v>129</v>
      </c>
    </row>
    <row r="48" spans="1:4" ht="12" customHeight="1" x14ac:dyDescent="0.2">
      <c r="A48" s="97" t="s">
        <v>130</v>
      </c>
    </row>
    <row r="49" spans="1:1" x14ac:dyDescent="0.2">
      <c r="A49" s="223" t="s">
        <v>243</v>
      </c>
    </row>
    <row r="50" spans="1:1" ht="11.45" customHeight="1" x14ac:dyDescent="0.2">
      <c r="A50" s="77"/>
    </row>
    <row r="51" spans="1:1" x14ac:dyDescent="0.2">
      <c r="A51" s="161" t="s">
        <v>139</v>
      </c>
    </row>
    <row r="52" spans="1:1" x14ac:dyDescent="0.2">
      <c r="A52" s="188" t="s">
        <v>239</v>
      </c>
    </row>
    <row r="53" spans="1:1" ht="12.75" thickBot="1" x14ac:dyDescent="0.25">
      <c r="A53" s="20"/>
    </row>
    <row r="54" spans="1:1" ht="12.75" thickBot="1" x14ac:dyDescent="0.25">
      <c r="A54" s="151" t="s">
        <v>132</v>
      </c>
    </row>
    <row r="55" spans="1:1" ht="48" x14ac:dyDescent="0.2">
      <c r="A55" s="124" t="s">
        <v>161</v>
      </c>
    </row>
    <row r="56" spans="1:1" ht="12.75" thickBot="1" x14ac:dyDescent="0.25"/>
    <row r="57" spans="1:1" ht="12.75" thickBot="1" x14ac:dyDescent="0.25">
      <c r="A57" s="149" t="s">
        <v>309</v>
      </c>
    </row>
    <row r="58" spans="1:1" x14ac:dyDescent="0.2">
      <c r="A58" s="242" t="s">
        <v>310</v>
      </c>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36"/>
  <sheetViews>
    <sheetView zoomScaleNormal="100" workbookViewId="0">
      <pane xSplit="1" topLeftCell="B1" activePane="topRight" state="frozen"/>
      <selection pane="topRight" activeCell="B1" sqref="B1:E1048576"/>
    </sheetView>
  </sheetViews>
  <sheetFormatPr defaultColWidth="9" defaultRowHeight="12" x14ac:dyDescent="0.2"/>
  <cols>
    <col min="1" max="1" width="80.5703125" style="65" customWidth="1"/>
    <col min="2" max="16384" width="9" style="65"/>
  </cols>
  <sheetData>
    <row r="1" spans="1:4" ht="11.45" customHeight="1" x14ac:dyDescent="0.2">
      <c r="A1" s="83" t="s">
        <v>133</v>
      </c>
    </row>
    <row r="2" spans="1:4" ht="11.45" customHeight="1" x14ac:dyDescent="0.2">
      <c r="A2" s="207" t="s">
        <v>185</v>
      </c>
    </row>
    <row r="3" spans="1:4" ht="11.45" customHeight="1" x14ac:dyDescent="0.2">
      <c r="A3" s="207"/>
    </row>
    <row r="4" spans="1:4" ht="11.45" customHeight="1" x14ac:dyDescent="0.2">
      <c r="A4" s="207" t="s">
        <v>125</v>
      </c>
      <c r="B4" s="156" t="e">
        <f>'C завтраками| Bed and breakfast'!#REF!</f>
        <v>#REF!</v>
      </c>
      <c r="C4" s="156" t="e">
        <f>'C завтраками| Bed and breakfast'!#REF!</f>
        <v>#REF!</v>
      </c>
      <c r="D4" s="156" t="e">
        <f>'C завтраками| Bed and breakfast'!#REF!</f>
        <v>#REF!</v>
      </c>
    </row>
    <row r="5" spans="1:4" s="34" customFormat="1" ht="21.6" customHeight="1" x14ac:dyDescent="0.2">
      <c r="A5" s="67" t="s">
        <v>124</v>
      </c>
      <c r="B5" s="156" t="e">
        <f>'C завтраками| Bed and breakfast'!#REF!</f>
        <v>#REF!</v>
      </c>
      <c r="C5" s="156" t="e">
        <f>'C завтраками| Bed and breakfast'!#REF!</f>
        <v>#REF!</v>
      </c>
      <c r="D5" s="156" t="e">
        <f>'C завтраками| Bed and breakfast'!#REF!</f>
        <v>#REF!</v>
      </c>
    </row>
    <row r="6" spans="1:4" x14ac:dyDescent="0.2">
      <c r="A6" s="73" t="s">
        <v>144</v>
      </c>
    </row>
    <row r="7" spans="1:4" x14ac:dyDescent="0.2">
      <c r="A7" s="74">
        <v>1</v>
      </c>
      <c r="B7" s="113" t="e">
        <f>ROUNDUP('C завтраками| Bed and breakfast'!#REF!*0.85,)</f>
        <v>#REF!</v>
      </c>
      <c r="C7" s="113" t="e">
        <f>ROUNDUP('C завтраками| Bed and breakfast'!#REF!*0.85,)</f>
        <v>#REF!</v>
      </c>
      <c r="D7" s="113" t="e">
        <f>ROUNDUP('C завтраками| Bed and breakfast'!#REF!*0.85,)</f>
        <v>#REF!</v>
      </c>
    </row>
    <row r="8" spans="1:4" x14ac:dyDescent="0.2">
      <c r="A8" s="74">
        <v>2</v>
      </c>
      <c r="B8" s="113" t="e">
        <f>ROUNDUP('C завтраками| Bed and breakfast'!#REF!*0.85,)</f>
        <v>#REF!</v>
      </c>
      <c r="C8" s="113" t="e">
        <f>ROUNDUP('C завтраками| Bed and breakfast'!#REF!*0.85,)</f>
        <v>#REF!</v>
      </c>
      <c r="D8" s="113" t="e">
        <f>ROUNDUP('C завтраками| Bed and breakfast'!#REF!*0.85,)</f>
        <v>#REF!</v>
      </c>
    </row>
    <row r="9" spans="1:4" x14ac:dyDescent="0.2">
      <c r="A9" s="73" t="s">
        <v>145</v>
      </c>
      <c r="B9" s="113"/>
      <c r="C9" s="113"/>
      <c r="D9" s="113"/>
    </row>
    <row r="10" spans="1:4" x14ac:dyDescent="0.2">
      <c r="A10" s="74">
        <v>1</v>
      </c>
      <c r="B10" s="113" t="e">
        <f>ROUNDUP('C завтраками| Bed and breakfast'!#REF!*0.85,)</f>
        <v>#REF!</v>
      </c>
      <c r="C10" s="113" t="e">
        <f>ROUNDUP('C завтраками| Bed and breakfast'!#REF!*0.85,)</f>
        <v>#REF!</v>
      </c>
      <c r="D10" s="113" t="e">
        <f>ROUNDUP('C завтраками| Bed and breakfast'!#REF!*0.85,)</f>
        <v>#REF!</v>
      </c>
    </row>
    <row r="11" spans="1:4" x14ac:dyDescent="0.2">
      <c r="A11" s="74">
        <v>2</v>
      </c>
      <c r="B11" s="113" t="e">
        <f>ROUNDUP('C завтраками| Bed and breakfast'!#REF!*0.85,)</f>
        <v>#REF!</v>
      </c>
      <c r="C11" s="113" t="e">
        <f>ROUNDUP('C завтраками| Bed and breakfast'!#REF!*0.85,)</f>
        <v>#REF!</v>
      </c>
      <c r="D11" s="113" t="e">
        <f>ROUNDUP('C завтраками| Bed and breakfast'!#REF!*0.85,)</f>
        <v>#REF!</v>
      </c>
    </row>
    <row r="12" spans="1:4" x14ac:dyDescent="0.2">
      <c r="A12" s="86" t="s">
        <v>134</v>
      </c>
      <c r="B12" s="113"/>
      <c r="C12" s="113"/>
      <c r="D12" s="113"/>
    </row>
    <row r="13" spans="1:4" x14ac:dyDescent="0.2">
      <c r="A13" s="87">
        <v>1</v>
      </c>
      <c r="B13" s="113" t="e">
        <f>ROUNDUP('C завтраками| Bed and breakfast'!#REF!*0.85,)</f>
        <v>#REF!</v>
      </c>
      <c r="C13" s="113" t="e">
        <f>ROUNDUP('C завтраками| Bed and breakfast'!#REF!*0.85,)</f>
        <v>#REF!</v>
      </c>
      <c r="D13" s="113" t="e">
        <f>ROUNDUP('C завтраками| Bed and breakfast'!#REF!*0.85,)</f>
        <v>#REF!</v>
      </c>
    </row>
    <row r="14" spans="1:4" x14ac:dyDescent="0.2">
      <c r="A14" s="87">
        <v>2</v>
      </c>
      <c r="B14" s="113" t="e">
        <f>ROUNDUP('C завтраками| Bed and breakfast'!#REF!*0.85,)</f>
        <v>#REF!</v>
      </c>
      <c r="C14" s="113" t="e">
        <f>ROUNDUP('C завтраками| Bed and breakfast'!#REF!*0.85,)</f>
        <v>#REF!</v>
      </c>
      <c r="D14" s="113" t="e">
        <f>ROUNDUP('C завтраками| Bed and breakfast'!#REF!*0.85,)</f>
        <v>#REF!</v>
      </c>
    </row>
    <row r="15" spans="1:4" x14ac:dyDescent="0.2">
      <c r="A15" s="86" t="s">
        <v>136</v>
      </c>
      <c r="B15" s="113"/>
      <c r="C15" s="113"/>
      <c r="D15" s="113"/>
    </row>
    <row r="16" spans="1:4" x14ac:dyDescent="0.2">
      <c r="A16" s="87">
        <v>1</v>
      </c>
      <c r="B16" s="113" t="e">
        <f>ROUNDUP('C завтраками| Bed and breakfast'!#REF!*0.85,)</f>
        <v>#REF!</v>
      </c>
      <c r="C16" s="113" t="e">
        <f>ROUNDUP('C завтраками| Bed and breakfast'!#REF!*0.85,)</f>
        <v>#REF!</v>
      </c>
      <c r="D16" s="113" t="e">
        <f>ROUNDUP('C завтраками| Bed and breakfast'!#REF!*0.85,)</f>
        <v>#REF!</v>
      </c>
    </row>
    <row r="17" spans="1:4" x14ac:dyDescent="0.2">
      <c r="A17" s="87">
        <v>2</v>
      </c>
      <c r="B17" s="113" t="e">
        <f>ROUNDUP('C завтраками| Bed and breakfast'!#REF!*0.85,)</f>
        <v>#REF!</v>
      </c>
      <c r="C17" s="113" t="e">
        <f>ROUNDUP('C завтраками| Bed and breakfast'!#REF!*0.85,)</f>
        <v>#REF!</v>
      </c>
      <c r="D17" s="113" t="e">
        <f>ROUNDUP('C завтраками| Bed and breakfast'!#REF!*0.85,)</f>
        <v>#REF!</v>
      </c>
    </row>
    <row r="18" spans="1:4" x14ac:dyDescent="0.2">
      <c r="A18" s="86" t="s">
        <v>138</v>
      </c>
      <c r="B18" s="113"/>
      <c r="C18" s="113"/>
      <c r="D18" s="113"/>
    </row>
    <row r="19" spans="1:4" x14ac:dyDescent="0.2">
      <c r="A19" s="87" t="s">
        <v>78</v>
      </c>
      <c r="B19" s="113" t="e">
        <f>ROUNDUP('C завтраками| Bed and breakfast'!#REF!*0.85,)</f>
        <v>#REF!</v>
      </c>
      <c r="C19" s="113" t="e">
        <f>ROUNDUP('C завтраками| Bed and breakfast'!#REF!*0.85,)</f>
        <v>#REF!</v>
      </c>
      <c r="D19" s="113" t="e">
        <f>ROUNDUP('C завтраками| Bed and breakfast'!#REF!*0.85,)</f>
        <v>#REF!</v>
      </c>
    </row>
    <row r="20" spans="1:4" x14ac:dyDescent="0.2">
      <c r="A20" s="86" t="s">
        <v>137</v>
      </c>
      <c r="B20" s="113"/>
      <c r="C20" s="113"/>
      <c r="D20" s="113"/>
    </row>
    <row r="21" spans="1:4" x14ac:dyDescent="0.2">
      <c r="A21" s="87" t="s">
        <v>67</v>
      </c>
      <c r="B21" s="113" t="e">
        <f>ROUNDUP('C завтраками| Bed and breakfast'!#REF!*0.85,)</f>
        <v>#REF!</v>
      </c>
      <c r="C21" s="113" t="e">
        <f>ROUNDUP('C завтраками| Bed and breakfast'!#REF!*0.85,)</f>
        <v>#REF!</v>
      </c>
      <c r="D21" s="113" t="e">
        <f>ROUNDUP('C завтраками| Bed and breakfast'!#REF!*0.85,)</f>
        <v>#REF!</v>
      </c>
    </row>
    <row r="22" spans="1:4" ht="10.35" customHeight="1" thickBot="1" x14ac:dyDescent="0.25">
      <c r="A22" s="77"/>
    </row>
    <row r="23" spans="1:4" ht="12.75" thickBot="1" x14ac:dyDescent="0.25">
      <c r="A23" s="149" t="s">
        <v>127</v>
      </c>
    </row>
    <row r="24" spans="1:4" x14ac:dyDescent="0.2">
      <c r="A24" s="223" t="s">
        <v>128</v>
      </c>
    </row>
    <row r="25" spans="1:4" x14ac:dyDescent="0.2">
      <c r="A25" s="223" t="s">
        <v>129</v>
      </c>
    </row>
    <row r="26" spans="1:4" ht="12" customHeight="1" x14ac:dyDescent="0.2">
      <c r="A26" s="97" t="s">
        <v>130</v>
      </c>
    </row>
    <row r="27" spans="1:4" x14ac:dyDescent="0.2">
      <c r="A27" s="223" t="s">
        <v>243</v>
      </c>
    </row>
    <row r="28" spans="1:4" ht="11.45" customHeight="1" x14ac:dyDescent="0.2">
      <c r="A28" s="77"/>
    </row>
    <row r="29" spans="1:4" x14ac:dyDescent="0.2">
      <c r="A29" s="161" t="s">
        <v>139</v>
      </c>
    </row>
    <row r="30" spans="1:4" x14ac:dyDescent="0.2">
      <c r="A30" s="188" t="s">
        <v>239</v>
      </c>
    </row>
    <row r="31" spans="1:4" ht="12.75" thickBot="1" x14ac:dyDescent="0.25">
      <c r="A31" s="20"/>
    </row>
    <row r="32" spans="1:4" ht="12.75" thickBot="1" x14ac:dyDescent="0.25">
      <c r="A32" s="151" t="s">
        <v>132</v>
      </c>
    </row>
    <row r="33" spans="1:1" ht="48" x14ac:dyDescent="0.2">
      <c r="A33" s="124" t="s">
        <v>161</v>
      </c>
    </row>
    <row r="34" spans="1:1" ht="12.75" thickBot="1" x14ac:dyDescent="0.25"/>
    <row r="35" spans="1:1" ht="12.75" thickBot="1" x14ac:dyDescent="0.25">
      <c r="A35" s="149" t="s">
        <v>309</v>
      </c>
    </row>
    <row r="36" spans="1:1" x14ac:dyDescent="0.2">
      <c r="A36" s="242" t="s">
        <v>310</v>
      </c>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36"/>
  <sheetViews>
    <sheetView zoomScaleNormal="100" workbookViewId="0">
      <pane xSplit="1" topLeftCell="B1" activePane="topRight" state="frozen"/>
      <selection pane="topRight" activeCell="B1" sqref="B1:E1048576"/>
    </sheetView>
  </sheetViews>
  <sheetFormatPr defaultColWidth="9" defaultRowHeight="12" x14ac:dyDescent="0.2"/>
  <cols>
    <col min="1" max="1" width="84.5703125" style="65" customWidth="1"/>
    <col min="2" max="16384" width="9" style="65"/>
  </cols>
  <sheetData>
    <row r="1" spans="1:4" s="203" customFormat="1" ht="12" customHeight="1" x14ac:dyDescent="0.2">
      <c r="A1" s="68" t="s">
        <v>133</v>
      </c>
    </row>
    <row r="2" spans="1:4" s="203" customFormat="1" ht="12" customHeight="1" x14ac:dyDescent="0.2">
      <c r="A2" s="207" t="s">
        <v>141</v>
      </c>
    </row>
    <row r="3" spans="1:4" s="203" customFormat="1" ht="11.1" customHeight="1" x14ac:dyDescent="0.2">
      <c r="A3" s="207"/>
    </row>
    <row r="4" spans="1:4" s="203" customFormat="1" ht="16.5" customHeight="1" x14ac:dyDescent="0.2">
      <c r="A4" s="207" t="s">
        <v>125</v>
      </c>
      <c r="B4" s="112" t="e">
        <f>'C завтраками| Bed and breakfast'!#REF!</f>
        <v>#REF!</v>
      </c>
      <c r="C4" s="112" t="e">
        <f>'C завтраками| Bed and breakfast'!#REF!</f>
        <v>#REF!</v>
      </c>
      <c r="D4" s="112" t="e">
        <f>'C завтраками| Bed and breakfast'!#REF!</f>
        <v>#REF!</v>
      </c>
    </row>
    <row r="5" spans="1:4" s="100" customFormat="1" ht="24" customHeight="1" x14ac:dyDescent="0.15">
      <c r="A5" s="99"/>
      <c r="B5" s="112" t="e">
        <f>'C завтраками| Bed and breakfast'!#REF!</f>
        <v>#REF!</v>
      </c>
      <c r="C5" s="112" t="e">
        <f>'C завтраками| Bed and breakfast'!#REF!</f>
        <v>#REF!</v>
      </c>
      <c r="D5" s="112" t="e">
        <f>'C завтраками| Bed and breakfast'!#REF!</f>
        <v>#REF!</v>
      </c>
    </row>
    <row r="6" spans="1:4" s="76" customFormat="1" x14ac:dyDescent="0.2">
      <c r="A6" s="73" t="s">
        <v>135</v>
      </c>
    </row>
    <row r="7" spans="1:4" s="76" customFormat="1" x14ac:dyDescent="0.2">
      <c r="A7" s="74" t="s">
        <v>142</v>
      </c>
      <c r="B7" s="74" t="e">
        <f>'C завтраками| Bed and breakfast'!#REF!-1500</f>
        <v>#REF!</v>
      </c>
      <c r="C7" s="74" t="e">
        <f>'C завтраками| Bed and breakfast'!#REF!-1500</f>
        <v>#REF!</v>
      </c>
      <c r="D7" s="74" t="e">
        <f>'C завтраками| Bed and breakfast'!#REF!-1500</f>
        <v>#REF!</v>
      </c>
    </row>
    <row r="8" spans="1:4" s="76" customFormat="1" x14ac:dyDescent="0.2">
      <c r="A8" s="95" t="s">
        <v>143</v>
      </c>
      <c r="B8" s="75"/>
      <c r="C8" s="75"/>
      <c r="D8" s="75"/>
    </row>
    <row r="9" spans="1:4" s="76" customFormat="1" x14ac:dyDescent="0.2">
      <c r="A9" s="74" t="s">
        <v>142</v>
      </c>
      <c r="B9" s="74" t="e">
        <f>'C завтраками| Bed and breakfast'!#REF!-1500</f>
        <v>#REF!</v>
      </c>
      <c r="C9" s="74" t="e">
        <f>'C завтраками| Bed and breakfast'!#REF!-1500</f>
        <v>#REF!</v>
      </c>
      <c r="D9" s="74" t="e">
        <f>'C завтраками| Bed and breakfast'!#REF!-1500</f>
        <v>#REF!</v>
      </c>
    </row>
    <row r="10" spans="1:4" s="76" customFormat="1" x14ac:dyDescent="0.2">
      <c r="A10" s="73" t="s">
        <v>134</v>
      </c>
      <c r="B10" s="75"/>
      <c r="C10" s="75"/>
      <c r="D10" s="75"/>
    </row>
    <row r="11" spans="1:4" s="76" customFormat="1" x14ac:dyDescent="0.2">
      <c r="A11" s="74" t="s">
        <v>142</v>
      </c>
      <c r="B11" s="74" t="e">
        <f>'C завтраками| Bed and breakfast'!#REF!-1500</f>
        <v>#REF!</v>
      </c>
      <c r="C11" s="74" t="e">
        <f>'C завтраками| Bed and breakfast'!#REF!-1500</f>
        <v>#REF!</v>
      </c>
      <c r="D11" s="74" t="e">
        <f>'C завтраками| Bed and breakfast'!#REF!-1500</f>
        <v>#REF!</v>
      </c>
    </row>
    <row r="12" spans="1:4" s="76" customFormat="1" x14ac:dyDescent="0.2">
      <c r="A12" s="73" t="s">
        <v>136</v>
      </c>
      <c r="B12" s="75"/>
      <c r="C12" s="75"/>
      <c r="D12" s="75"/>
    </row>
    <row r="13" spans="1:4" s="76" customFormat="1" ht="10.35" customHeight="1" x14ac:dyDescent="0.2">
      <c r="A13" s="74" t="s">
        <v>142</v>
      </c>
      <c r="B13" s="74" t="e">
        <f>'C завтраками| Bed and breakfast'!#REF!-1500</f>
        <v>#REF!</v>
      </c>
      <c r="C13" s="74" t="e">
        <f>'C завтраками| Bed and breakfast'!#REF!-1500</f>
        <v>#REF!</v>
      </c>
      <c r="D13" s="74" t="e">
        <f>'C завтраками| Bed and breakfast'!#REF!-1500</f>
        <v>#REF!</v>
      </c>
    </row>
    <row r="14" spans="1:4" s="76" customFormat="1" ht="10.35" customHeight="1" x14ac:dyDescent="0.2">
      <c r="A14" s="82"/>
      <c r="B14" s="114"/>
      <c r="C14" s="114"/>
      <c r="D14" s="114"/>
    </row>
    <row r="15" spans="1:4" s="76" customFormat="1" ht="10.35" customHeight="1" x14ac:dyDescent="0.2">
      <c r="A15" s="82"/>
      <c r="B15" s="82"/>
      <c r="C15" s="82"/>
      <c r="D15" s="82"/>
    </row>
    <row r="16" spans="1:4" s="76" customFormat="1" ht="19.5" customHeight="1" x14ac:dyDescent="0.2">
      <c r="A16" s="146" t="s">
        <v>159</v>
      </c>
      <c r="B16" s="178" t="e">
        <f t="shared" ref="B16:D16" si="0">B4</f>
        <v>#REF!</v>
      </c>
      <c r="C16" s="178" t="e">
        <f t="shared" si="0"/>
        <v>#REF!</v>
      </c>
      <c r="D16" s="178" t="e">
        <f t="shared" si="0"/>
        <v>#REF!</v>
      </c>
    </row>
    <row r="17" spans="1:4" s="76" customFormat="1" ht="27.75" customHeight="1" x14ac:dyDescent="0.2">
      <c r="A17" s="67"/>
      <c r="B17" s="184" t="e">
        <f t="shared" ref="B17:D17" si="1">B5</f>
        <v>#REF!</v>
      </c>
      <c r="C17" s="184" t="e">
        <f t="shared" si="1"/>
        <v>#REF!</v>
      </c>
      <c r="D17" s="184" t="e">
        <f t="shared" si="1"/>
        <v>#REF!</v>
      </c>
    </row>
    <row r="18" spans="1:4" s="76" customFormat="1" x14ac:dyDescent="0.2">
      <c r="A18" s="73" t="s">
        <v>135</v>
      </c>
    </row>
    <row r="19" spans="1:4" s="76" customFormat="1" x14ac:dyDescent="0.2">
      <c r="A19" s="74" t="s">
        <v>142</v>
      </c>
      <c r="B19" s="74" t="e">
        <f t="shared" ref="B19:D19" si="2">ROUNDUP(B7*0.87,)</f>
        <v>#REF!</v>
      </c>
      <c r="C19" s="74" t="e">
        <f t="shared" si="2"/>
        <v>#REF!</v>
      </c>
      <c r="D19" s="74" t="e">
        <f t="shared" si="2"/>
        <v>#REF!</v>
      </c>
    </row>
    <row r="20" spans="1:4" s="76" customFormat="1" x14ac:dyDescent="0.2">
      <c r="A20" s="95" t="s">
        <v>143</v>
      </c>
      <c r="B20" s="74"/>
      <c r="C20" s="74"/>
      <c r="D20" s="74"/>
    </row>
    <row r="21" spans="1:4" s="76" customFormat="1" x14ac:dyDescent="0.2">
      <c r="A21" s="74" t="s">
        <v>142</v>
      </c>
      <c r="B21" s="74" t="e">
        <f t="shared" ref="B21:D21" si="3">ROUNDUP(B9*0.87,)</f>
        <v>#REF!</v>
      </c>
      <c r="C21" s="74" t="e">
        <f t="shared" si="3"/>
        <v>#REF!</v>
      </c>
      <c r="D21" s="74" t="e">
        <f t="shared" si="3"/>
        <v>#REF!</v>
      </c>
    </row>
    <row r="22" spans="1:4" s="76" customFormat="1" x14ac:dyDescent="0.2">
      <c r="A22" s="73" t="s">
        <v>134</v>
      </c>
      <c r="B22" s="74"/>
      <c r="C22" s="74"/>
      <c r="D22" s="74"/>
    </row>
    <row r="23" spans="1:4" s="76" customFormat="1" x14ac:dyDescent="0.2">
      <c r="A23" s="74" t="s">
        <v>142</v>
      </c>
      <c r="B23" s="74" t="e">
        <f t="shared" ref="B23:D23" si="4">ROUNDUP(B11*0.87,)</f>
        <v>#REF!</v>
      </c>
      <c r="C23" s="74" t="e">
        <f t="shared" si="4"/>
        <v>#REF!</v>
      </c>
      <c r="D23" s="74" t="e">
        <f t="shared" si="4"/>
        <v>#REF!</v>
      </c>
    </row>
    <row r="24" spans="1:4" s="76" customFormat="1" x14ac:dyDescent="0.2">
      <c r="A24" s="73" t="s">
        <v>136</v>
      </c>
      <c r="B24" s="74"/>
      <c r="C24" s="74"/>
      <c r="D24" s="74"/>
    </row>
    <row r="25" spans="1:4" s="76" customFormat="1" x14ac:dyDescent="0.2">
      <c r="A25" s="74" t="s">
        <v>142</v>
      </c>
      <c r="B25" s="74" t="e">
        <f t="shared" ref="B25:D25" si="5">ROUNDUP(B13*0.87,)</f>
        <v>#REF!</v>
      </c>
      <c r="C25" s="74" t="e">
        <f t="shared" si="5"/>
        <v>#REF!</v>
      </c>
      <c r="D25" s="74" t="e">
        <f t="shared" si="5"/>
        <v>#REF!</v>
      </c>
    </row>
    <row r="26" spans="1:4" s="76" customFormat="1" ht="12.75" thickBot="1" x14ac:dyDescent="0.25">
      <c r="A26" s="82"/>
    </row>
    <row r="27" spans="1:4" ht="12.75" thickBot="1" x14ac:dyDescent="0.25">
      <c r="A27" s="151" t="s">
        <v>127</v>
      </c>
    </row>
    <row r="28" spans="1:4" ht="13.35" customHeight="1" x14ac:dyDescent="0.2">
      <c r="A28" s="223" t="s">
        <v>128</v>
      </c>
    </row>
    <row r="29" spans="1:4" ht="13.35" customHeight="1" x14ac:dyDescent="0.2">
      <c r="A29" s="223" t="s">
        <v>129</v>
      </c>
    </row>
    <row r="30" spans="1:4" ht="12.6" customHeight="1" x14ac:dyDescent="0.2">
      <c r="A30" s="97" t="s">
        <v>130</v>
      </c>
    </row>
    <row r="31" spans="1:4" ht="13.35" customHeight="1" x14ac:dyDescent="0.2">
      <c r="A31" s="223" t="s">
        <v>243</v>
      </c>
    </row>
    <row r="32" spans="1:4" ht="11.45" customHeight="1" thickBot="1" x14ac:dyDescent="0.25">
      <c r="A32" s="223"/>
    </row>
    <row r="33" spans="1:1" ht="12.75" thickBot="1" x14ac:dyDescent="0.25">
      <c r="A33" s="151" t="s">
        <v>132</v>
      </c>
    </row>
    <row r="34" spans="1:1" ht="84.75" thickBot="1" x14ac:dyDescent="0.25">
      <c r="A34" s="209" t="s">
        <v>158</v>
      </c>
    </row>
    <row r="35" spans="1:1" ht="12.75" thickBot="1" x14ac:dyDescent="0.25">
      <c r="A35" s="151" t="s">
        <v>218</v>
      </c>
    </row>
    <row r="36" spans="1:1" ht="12.75" thickBot="1" x14ac:dyDescent="0.25">
      <c r="A36" s="199" t="s">
        <v>311</v>
      </c>
    </row>
  </sheetData>
  <pageMargins left="0.7" right="0.7" top="0.75" bottom="0.75" header="0.3" footer="0.3"/>
  <pageSetup paperSize="9" orientation="portrait" horizontalDpi="4294967295" verticalDpi="4294967295"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36"/>
  <sheetViews>
    <sheetView zoomScaleNormal="100" workbookViewId="0">
      <pane xSplit="1" topLeftCell="B1" activePane="topRight" state="frozen"/>
      <selection pane="topRight" activeCell="B1" sqref="B1:E1048576"/>
    </sheetView>
  </sheetViews>
  <sheetFormatPr defaultColWidth="9" defaultRowHeight="12" x14ac:dyDescent="0.2"/>
  <cols>
    <col min="1" max="1" width="84.5703125" style="65" customWidth="1"/>
    <col min="2" max="16384" width="9" style="65"/>
  </cols>
  <sheetData>
    <row r="1" spans="1:4" s="203" customFormat="1" ht="12" customHeight="1" x14ac:dyDescent="0.2">
      <c r="A1" s="68" t="s">
        <v>133</v>
      </c>
    </row>
    <row r="2" spans="1:4" s="203" customFormat="1" ht="12" customHeight="1" x14ac:dyDescent="0.2">
      <c r="A2" s="207" t="s">
        <v>141</v>
      </c>
    </row>
    <row r="3" spans="1:4" s="203" customFormat="1" ht="11.1" customHeight="1" x14ac:dyDescent="0.2">
      <c r="A3" s="207"/>
    </row>
    <row r="4" spans="1:4" s="203" customFormat="1" ht="15" customHeight="1" x14ac:dyDescent="0.2">
      <c r="A4" s="207" t="s">
        <v>125</v>
      </c>
      <c r="B4" s="112" t="e">
        <f>'C завтраками| Bed and breakfast'!#REF!</f>
        <v>#REF!</v>
      </c>
      <c r="C4" s="112" t="e">
        <f>'C завтраками| Bed and breakfast'!#REF!</f>
        <v>#REF!</v>
      </c>
      <c r="D4" s="112" t="e">
        <f>'C завтраками| Bed and breakfast'!#REF!</f>
        <v>#REF!</v>
      </c>
    </row>
    <row r="5" spans="1:4" s="100" customFormat="1" ht="15" customHeight="1" x14ac:dyDescent="0.15">
      <c r="A5" s="99"/>
      <c r="B5" s="112" t="e">
        <f>'C завтраками| Bed and breakfast'!#REF!</f>
        <v>#REF!</v>
      </c>
      <c r="C5" s="112" t="e">
        <f>'C завтраками| Bed and breakfast'!#REF!</f>
        <v>#REF!</v>
      </c>
      <c r="D5" s="112" t="e">
        <f>'C завтраками| Bed and breakfast'!#REF!</f>
        <v>#REF!</v>
      </c>
    </row>
    <row r="6" spans="1:4" s="76" customFormat="1" x14ac:dyDescent="0.2">
      <c r="A6" s="73" t="s">
        <v>135</v>
      </c>
    </row>
    <row r="7" spans="1:4" s="76" customFormat="1" x14ac:dyDescent="0.2">
      <c r="A7" s="74" t="s">
        <v>142</v>
      </c>
      <c r="B7" s="74" t="e">
        <f>'C завтраками| Bed and breakfast'!#REF!-1500</f>
        <v>#REF!</v>
      </c>
      <c r="C7" s="74" t="e">
        <f>'C завтраками| Bed and breakfast'!#REF!-1500</f>
        <v>#REF!</v>
      </c>
      <c r="D7" s="74" t="e">
        <f>'C завтраками| Bed and breakfast'!#REF!-1500</f>
        <v>#REF!</v>
      </c>
    </row>
    <row r="8" spans="1:4" s="76" customFormat="1" x14ac:dyDescent="0.2">
      <c r="A8" s="95" t="s">
        <v>143</v>
      </c>
      <c r="B8" s="75"/>
      <c r="C8" s="75"/>
      <c r="D8" s="75"/>
    </row>
    <row r="9" spans="1:4" s="76" customFormat="1" x14ac:dyDescent="0.2">
      <c r="A9" s="74" t="s">
        <v>142</v>
      </c>
      <c r="B9" s="74" t="e">
        <f>'C завтраками| Bed and breakfast'!#REF!-1500</f>
        <v>#REF!</v>
      </c>
      <c r="C9" s="74" t="e">
        <f>'C завтраками| Bed and breakfast'!#REF!-1500</f>
        <v>#REF!</v>
      </c>
      <c r="D9" s="74" t="e">
        <f>'C завтраками| Bed and breakfast'!#REF!-1500</f>
        <v>#REF!</v>
      </c>
    </row>
    <row r="10" spans="1:4" s="76" customFormat="1" x14ac:dyDescent="0.2">
      <c r="A10" s="73" t="s">
        <v>134</v>
      </c>
      <c r="B10" s="75"/>
      <c r="C10" s="75"/>
      <c r="D10" s="75"/>
    </row>
    <row r="11" spans="1:4" s="76" customFormat="1" x14ac:dyDescent="0.2">
      <c r="A11" s="74" t="s">
        <v>142</v>
      </c>
      <c r="B11" s="74" t="e">
        <f>'C завтраками| Bed and breakfast'!#REF!-1500</f>
        <v>#REF!</v>
      </c>
      <c r="C11" s="74" t="e">
        <f>'C завтраками| Bed and breakfast'!#REF!-1500</f>
        <v>#REF!</v>
      </c>
      <c r="D11" s="74" t="e">
        <f>'C завтраками| Bed and breakfast'!#REF!-1500</f>
        <v>#REF!</v>
      </c>
    </row>
    <row r="12" spans="1:4" s="76" customFormat="1" x14ac:dyDescent="0.2">
      <c r="A12" s="73" t="s">
        <v>136</v>
      </c>
      <c r="B12" s="75"/>
      <c r="C12" s="75"/>
      <c r="D12" s="75"/>
    </row>
    <row r="13" spans="1:4" s="76" customFormat="1" ht="10.35" customHeight="1" x14ac:dyDescent="0.2">
      <c r="A13" s="74" t="s">
        <v>142</v>
      </c>
      <c r="B13" s="74" t="e">
        <f>'C завтраками| Bed and breakfast'!#REF!-1500</f>
        <v>#REF!</v>
      </c>
      <c r="C13" s="74" t="e">
        <f>'C завтраками| Bed and breakfast'!#REF!-1500</f>
        <v>#REF!</v>
      </c>
      <c r="D13" s="74" t="e">
        <f>'C завтраками| Bed and breakfast'!#REF!-1500</f>
        <v>#REF!</v>
      </c>
    </row>
    <row r="14" spans="1:4" s="76" customFormat="1" ht="10.35" customHeight="1" x14ac:dyDescent="0.2">
      <c r="A14" s="82"/>
      <c r="B14" s="114"/>
      <c r="C14" s="114"/>
      <c r="D14" s="114"/>
    </row>
    <row r="15" spans="1:4" s="76" customFormat="1" ht="10.35" customHeight="1" x14ac:dyDescent="0.2">
      <c r="A15" s="82"/>
      <c r="B15" s="82"/>
      <c r="C15" s="82"/>
      <c r="D15" s="82"/>
    </row>
    <row r="16" spans="1:4" s="76" customFormat="1" ht="15.6" customHeight="1" x14ac:dyDescent="0.2">
      <c r="A16" s="146" t="s">
        <v>159</v>
      </c>
      <c r="B16" s="156" t="e">
        <f t="shared" ref="B16:D16" si="0">B4</f>
        <v>#REF!</v>
      </c>
      <c r="C16" s="156" t="e">
        <f t="shared" si="0"/>
        <v>#REF!</v>
      </c>
      <c r="D16" s="156" t="e">
        <f t="shared" si="0"/>
        <v>#REF!</v>
      </c>
    </row>
    <row r="17" spans="1:4" s="76" customFormat="1" ht="15.6" customHeight="1" x14ac:dyDescent="0.2">
      <c r="A17" s="67"/>
      <c r="B17" s="254" t="e">
        <f t="shared" ref="B17:D17" si="1">B5</f>
        <v>#REF!</v>
      </c>
      <c r="C17" s="254" t="e">
        <f t="shared" si="1"/>
        <v>#REF!</v>
      </c>
      <c r="D17" s="254" t="e">
        <f t="shared" si="1"/>
        <v>#REF!</v>
      </c>
    </row>
    <row r="18" spans="1:4" s="76" customFormat="1" x14ac:dyDescent="0.2">
      <c r="A18" s="73" t="s">
        <v>135</v>
      </c>
    </row>
    <row r="19" spans="1:4" s="76" customFormat="1" x14ac:dyDescent="0.2">
      <c r="A19" s="74" t="s">
        <v>142</v>
      </c>
      <c r="B19" s="74" t="e">
        <f t="shared" ref="B19:D19" si="2">ROUNDUP(B7*0.85,)</f>
        <v>#REF!</v>
      </c>
      <c r="C19" s="74" t="e">
        <f t="shared" si="2"/>
        <v>#REF!</v>
      </c>
      <c r="D19" s="74" t="e">
        <f t="shared" si="2"/>
        <v>#REF!</v>
      </c>
    </row>
    <row r="20" spans="1:4" s="76" customFormat="1" x14ac:dyDescent="0.2">
      <c r="A20" s="95" t="s">
        <v>143</v>
      </c>
      <c r="B20" s="74"/>
      <c r="C20" s="74"/>
      <c r="D20" s="74"/>
    </row>
    <row r="21" spans="1:4" s="76" customFormat="1" x14ac:dyDescent="0.2">
      <c r="A21" s="74" t="s">
        <v>142</v>
      </c>
      <c r="B21" s="74" t="e">
        <f t="shared" ref="B21:D21" si="3">ROUNDUP(B9*0.85,)</f>
        <v>#REF!</v>
      </c>
      <c r="C21" s="74" t="e">
        <f t="shared" si="3"/>
        <v>#REF!</v>
      </c>
      <c r="D21" s="74" t="e">
        <f t="shared" si="3"/>
        <v>#REF!</v>
      </c>
    </row>
    <row r="22" spans="1:4" s="76" customFormat="1" x14ac:dyDescent="0.2">
      <c r="A22" s="73" t="s">
        <v>134</v>
      </c>
      <c r="B22" s="74"/>
      <c r="C22" s="74"/>
      <c r="D22" s="74"/>
    </row>
    <row r="23" spans="1:4" s="76" customFormat="1" x14ac:dyDescent="0.2">
      <c r="A23" s="74" t="s">
        <v>142</v>
      </c>
      <c r="B23" s="74" t="e">
        <f t="shared" ref="B23:D23" si="4">ROUNDUP(B11*0.85,)</f>
        <v>#REF!</v>
      </c>
      <c r="C23" s="74" t="e">
        <f t="shared" si="4"/>
        <v>#REF!</v>
      </c>
      <c r="D23" s="74" t="e">
        <f t="shared" si="4"/>
        <v>#REF!</v>
      </c>
    </row>
    <row r="24" spans="1:4" s="76" customFormat="1" x14ac:dyDescent="0.2">
      <c r="A24" s="73" t="s">
        <v>136</v>
      </c>
      <c r="B24" s="74"/>
      <c r="C24" s="74"/>
      <c r="D24" s="74"/>
    </row>
    <row r="25" spans="1:4" s="76" customFormat="1" x14ac:dyDescent="0.2">
      <c r="A25" s="74" t="s">
        <v>142</v>
      </c>
      <c r="B25" s="74" t="e">
        <f t="shared" ref="B25:D25" si="5">ROUNDUP(B13*0.85,)</f>
        <v>#REF!</v>
      </c>
      <c r="C25" s="74" t="e">
        <f t="shared" si="5"/>
        <v>#REF!</v>
      </c>
      <c r="D25" s="74" t="e">
        <f t="shared" si="5"/>
        <v>#REF!</v>
      </c>
    </row>
    <row r="26" spans="1:4" s="76" customFormat="1" ht="12.75" thickBot="1" x14ac:dyDescent="0.25">
      <c r="A26" s="82"/>
    </row>
    <row r="27" spans="1:4" ht="12.75" thickBot="1" x14ac:dyDescent="0.25">
      <c r="A27" s="151" t="s">
        <v>127</v>
      </c>
    </row>
    <row r="28" spans="1:4" ht="13.35" customHeight="1" x14ac:dyDescent="0.2">
      <c r="A28" s="223" t="s">
        <v>128</v>
      </c>
    </row>
    <row r="29" spans="1:4" ht="13.35" customHeight="1" x14ac:dyDescent="0.2">
      <c r="A29" s="223" t="s">
        <v>129</v>
      </c>
    </row>
    <row r="30" spans="1:4" ht="12.6" customHeight="1" x14ac:dyDescent="0.2">
      <c r="A30" s="97" t="s">
        <v>130</v>
      </c>
    </row>
    <row r="31" spans="1:4" ht="13.35" customHeight="1" x14ac:dyDescent="0.2">
      <c r="A31" s="223" t="s">
        <v>243</v>
      </c>
    </row>
    <row r="32" spans="1:4" ht="11.45" customHeight="1" thickBot="1" x14ac:dyDescent="0.25">
      <c r="A32" s="223"/>
    </row>
    <row r="33" spans="1:1" ht="12.75" thickBot="1" x14ac:dyDescent="0.25">
      <c r="A33" s="151" t="s">
        <v>132</v>
      </c>
    </row>
    <row r="34" spans="1:1" ht="84.75" thickBot="1" x14ac:dyDescent="0.25">
      <c r="A34" s="209" t="s">
        <v>158</v>
      </c>
    </row>
    <row r="35" spans="1:1" ht="12.75" thickBot="1" x14ac:dyDescent="0.25">
      <c r="A35" s="151" t="s">
        <v>218</v>
      </c>
    </row>
    <row r="36" spans="1:1" ht="12.75" thickBot="1" x14ac:dyDescent="0.25">
      <c r="A36" s="199" t="s">
        <v>311</v>
      </c>
    </row>
  </sheetData>
  <pageMargins left="0.7" right="0.7" top="0.75" bottom="0.75" header="0.3" footer="0.3"/>
  <pageSetup paperSize="9" orientation="portrait" horizontalDpi="4294967295" verticalDpi="4294967295"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26"/>
  <sheetViews>
    <sheetView zoomScaleNormal="100" workbookViewId="0">
      <pane xSplit="1" topLeftCell="B1" activePane="topRight" state="frozen"/>
      <selection pane="topRight" activeCell="B1" sqref="B1:E1048576"/>
    </sheetView>
  </sheetViews>
  <sheetFormatPr defaultColWidth="9" defaultRowHeight="12" x14ac:dyDescent="0.2"/>
  <cols>
    <col min="1" max="1" width="84.5703125" style="65" customWidth="1"/>
    <col min="2" max="16384" width="9" style="65"/>
  </cols>
  <sheetData>
    <row r="1" spans="1:4" s="203" customFormat="1" ht="12" customHeight="1" x14ac:dyDescent="0.2">
      <c r="A1" s="68" t="s">
        <v>133</v>
      </c>
    </row>
    <row r="2" spans="1:4" s="203" customFormat="1" ht="12" customHeight="1" x14ac:dyDescent="0.2">
      <c r="A2" s="207" t="s">
        <v>141</v>
      </c>
    </row>
    <row r="3" spans="1:4" s="203" customFormat="1" ht="11.1" customHeight="1" x14ac:dyDescent="0.2">
      <c r="A3" s="207"/>
    </row>
    <row r="4" spans="1:4" s="203" customFormat="1" ht="16.5" customHeight="1" x14ac:dyDescent="0.2">
      <c r="A4" s="207" t="s">
        <v>125</v>
      </c>
      <c r="B4" s="112" t="e">
        <f>'C завтраками| Bed and breakfast'!#REF!</f>
        <v>#REF!</v>
      </c>
      <c r="C4" s="112" t="e">
        <f>'C завтраками| Bed and breakfast'!#REF!</f>
        <v>#REF!</v>
      </c>
      <c r="D4" s="112" t="e">
        <f>'C завтраками| Bed and breakfast'!#REF!</f>
        <v>#REF!</v>
      </c>
    </row>
    <row r="5" spans="1:4" s="100" customFormat="1" ht="24" customHeight="1" x14ac:dyDescent="0.15">
      <c r="A5" s="99"/>
      <c r="B5" s="112" t="e">
        <f>'C завтраками| Bed and breakfast'!#REF!</f>
        <v>#REF!</v>
      </c>
      <c r="C5" s="112" t="e">
        <f>'C завтраками| Bed and breakfast'!#REF!</f>
        <v>#REF!</v>
      </c>
      <c r="D5" s="112" t="e">
        <f>'C завтраками| Bed and breakfast'!#REF!</f>
        <v>#REF!</v>
      </c>
    </row>
    <row r="6" spans="1:4" s="76" customFormat="1" x14ac:dyDescent="0.2">
      <c r="A6" s="73" t="s">
        <v>135</v>
      </c>
      <c r="B6" s="237"/>
      <c r="C6" s="237"/>
      <c r="D6" s="237"/>
    </row>
    <row r="7" spans="1:4" s="76" customFormat="1" x14ac:dyDescent="0.2">
      <c r="A7" s="74" t="s">
        <v>142</v>
      </c>
      <c r="B7" s="239" t="e">
        <f>'C завтраками| Bed and breakfast'!#REF!-1500</f>
        <v>#REF!</v>
      </c>
      <c r="C7" s="239" t="e">
        <f>'C завтраками| Bed and breakfast'!#REF!-1500</f>
        <v>#REF!</v>
      </c>
      <c r="D7" s="239" t="e">
        <f>'C завтраками| Bed and breakfast'!#REF!-1500</f>
        <v>#REF!</v>
      </c>
    </row>
    <row r="8" spans="1:4" s="76" customFormat="1" x14ac:dyDescent="0.2">
      <c r="A8" s="95" t="s">
        <v>143</v>
      </c>
      <c r="B8" s="240"/>
      <c r="C8" s="240"/>
      <c r="D8" s="240"/>
    </row>
    <row r="9" spans="1:4" s="76" customFormat="1" x14ac:dyDescent="0.2">
      <c r="A9" s="74" t="s">
        <v>142</v>
      </c>
      <c r="B9" s="239" t="e">
        <f>'C завтраками| Bed and breakfast'!#REF!-1500</f>
        <v>#REF!</v>
      </c>
      <c r="C9" s="239" t="e">
        <f>'C завтраками| Bed and breakfast'!#REF!-1500</f>
        <v>#REF!</v>
      </c>
      <c r="D9" s="239" t="e">
        <f>'C завтраками| Bed and breakfast'!#REF!-1500</f>
        <v>#REF!</v>
      </c>
    </row>
    <row r="10" spans="1:4" s="76" customFormat="1" x14ac:dyDescent="0.2">
      <c r="A10" s="73" t="s">
        <v>134</v>
      </c>
      <c r="B10" s="240"/>
      <c r="C10" s="240"/>
      <c r="D10" s="240"/>
    </row>
    <row r="11" spans="1:4" s="76" customFormat="1" x14ac:dyDescent="0.2">
      <c r="A11" s="74" t="s">
        <v>142</v>
      </c>
      <c r="B11" s="239" t="e">
        <f>'C завтраками| Bed and breakfast'!#REF!-1500</f>
        <v>#REF!</v>
      </c>
      <c r="C11" s="239" t="e">
        <f>'C завтраками| Bed and breakfast'!#REF!-1500</f>
        <v>#REF!</v>
      </c>
      <c r="D11" s="239" t="e">
        <f>'C завтраками| Bed and breakfast'!#REF!-1500</f>
        <v>#REF!</v>
      </c>
    </row>
    <row r="12" spans="1:4" s="76" customFormat="1" x14ac:dyDescent="0.2">
      <c r="A12" s="73" t="s">
        <v>136</v>
      </c>
      <c r="B12" s="240"/>
      <c r="C12" s="240"/>
      <c r="D12" s="240"/>
    </row>
    <row r="13" spans="1:4" s="76" customFormat="1" ht="10.35" customHeight="1" x14ac:dyDescent="0.2">
      <c r="A13" s="74" t="s">
        <v>142</v>
      </c>
      <c r="B13" s="239" t="e">
        <f>'C завтраками| Bed and breakfast'!#REF!-1500</f>
        <v>#REF!</v>
      </c>
      <c r="C13" s="239" t="e">
        <f>'C завтраками| Bed and breakfast'!#REF!-1500</f>
        <v>#REF!</v>
      </c>
      <c r="D13" s="239" t="e">
        <f>'C завтраками| Bed and breakfast'!#REF!-1500</f>
        <v>#REF!</v>
      </c>
    </row>
    <row r="14" spans="1:4" s="76" customFormat="1" ht="10.35" customHeight="1" x14ac:dyDescent="0.2">
      <c r="A14" s="82"/>
    </row>
    <row r="15" spans="1:4" s="76" customFormat="1" ht="10.35" customHeight="1" x14ac:dyDescent="0.2">
      <c r="A15" s="82"/>
    </row>
    <row r="16" spans="1:4" s="76" customFormat="1" ht="12.75" thickBot="1" x14ac:dyDescent="0.25">
      <c r="A16" s="82"/>
    </row>
    <row r="17" spans="1:1" ht="12.75" thickBot="1" x14ac:dyDescent="0.25">
      <c r="A17" s="151" t="s">
        <v>127</v>
      </c>
    </row>
    <row r="18" spans="1:1" ht="13.35" customHeight="1" x14ac:dyDescent="0.2">
      <c r="A18" s="223" t="s">
        <v>128</v>
      </c>
    </row>
    <row r="19" spans="1:1" ht="13.35" customHeight="1" x14ac:dyDescent="0.2">
      <c r="A19" s="223" t="s">
        <v>129</v>
      </c>
    </row>
    <row r="20" spans="1:1" ht="12.6" customHeight="1" x14ac:dyDescent="0.2">
      <c r="A20" s="97" t="s">
        <v>130</v>
      </c>
    </row>
    <row r="21" spans="1:1" ht="13.35" customHeight="1" x14ac:dyDescent="0.2">
      <c r="A21" s="223" t="s">
        <v>243</v>
      </c>
    </row>
    <row r="22" spans="1:1" ht="11.45" customHeight="1" thickBot="1" x14ac:dyDescent="0.25">
      <c r="A22" s="223"/>
    </row>
    <row r="23" spans="1:1" ht="12.75" thickBot="1" x14ac:dyDescent="0.25">
      <c r="A23" s="151" t="s">
        <v>132</v>
      </c>
    </row>
    <row r="24" spans="1:1" ht="84.75" thickBot="1" x14ac:dyDescent="0.25">
      <c r="A24" s="209" t="s">
        <v>158</v>
      </c>
    </row>
    <row r="25" spans="1:1" ht="12.75" thickBot="1" x14ac:dyDescent="0.25">
      <c r="A25" s="151" t="s">
        <v>218</v>
      </c>
    </row>
    <row r="26" spans="1:1" ht="12.75" thickBot="1" x14ac:dyDescent="0.25">
      <c r="A26" s="199" t="s">
        <v>311</v>
      </c>
    </row>
  </sheetData>
  <pageMargins left="0.7" right="0.7" top="0.75" bottom="0.75" header="0.3" footer="0.3"/>
  <pageSetup paperSize="9" orientation="portrait" horizontalDpi="4294967295" verticalDpi="4294967295"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B54"/>
  <sheetViews>
    <sheetView zoomScaleNormal="100" workbookViewId="0">
      <pane xSplit="1" topLeftCell="B1" activePane="topRight" state="frozen"/>
      <selection pane="topRight" activeCell="B7" sqref="B7"/>
    </sheetView>
  </sheetViews>
  <sheetFormatPr defaultColWidth="9" defaultRowHeight="12" x14ac:dyDescent="0.2"/>
  <cols>
    <col min="1" max="1" width="80.5703125" style="65" customWidth="1"/>
    <col min="2" max="16384" width="9" style="65"/>
  </cols>
  <sheetData>
    <row r="1" spans="1:2" ht="11.45" customHeight="1" x14ac:dyDescent="0.2">
      <c r="A1" s="83" t="s">
        <v>133</v>
      </c>
    </row>
    <row r="2" spans="1:2" ht="11.45" customHeight="1" x14ac:dyDescent="0.2">
      <c r="A2" s="169" t="s">
        <v>220</v>
      </c>
    </row>
    <row r="3" spans="1:2" ht="11.45" customHeight="1" x14ac:dyDescent="0.2">
      <c r="A3" s="207"/>
    </row>
    <row r="4" spans="1:2" ht="11.45" customHeight="1" x14ac:dyDescent="0.2">
      <c r="A4" s="207" t="s">
        <v>125</v>
      </c>
      <c r="B4" s="233" t="e">
        <f>'C завтраками| Bed and breakfast'!#REF!</f>
        <v>#REF!</v>
      </c>
    </row>
    <row r="5" spans="1:2" s="34" customFormat="1" ht="21.6" customHeight="1" x14ac:dyDescent="0.2">
      <c r="A5" s="67" t="s">
        <v>124</v>
      </c>
      <c r="B5" s="233" t="e">
        <f>'C завтраками| Bed and breakfast'!#REF!</f>
        <v>#REF!</v>
      </c>
    </row>
    <row r="6" spans="1:2" x14ac:dyDescent="0.2">
      <c r="A6" s="73" t="s">
        <v>144</v>
      </c>
    </row>
    <row r="7" spans="1:2" x14ac:dyDescent="0.2">
      <c r="A7" s="74">
        <v>1</v>
      </c>
      <c r="B7" s="113" t="e">
        <f>ROUNDUP('C завтраками| Bed and breakfast'!#REF!*0.9,)</f>
        <v>#REF!</v>
      </c>
    </row>
    <row r="8" spans="1:2" x14ac:dyDescent="0.2">
      <c r="A8" s="74">
        <v>2</v>
      </c>
      <c r="B8" s="113" t="e">
        <f>ROUNDUP('C завтраками| Bed and breakfast'!#REF!*0.9,)</f>
        <v>#REF!</v>
      </c>
    </row>
    <row r="9" spans="1:2" x14ac:dyDescent="0.2">
      <c r="A9" s="73" t="s">
        <v>145</v>
      </c>
      <c r="B9" s="113"/>
    </row>
    <row r="10" spans="1:2" x14ac:dyDescent="0.2">
      <c r="A10" s="74">
        <v>1</v>
      </c>
      <c r="B10" s="113" t="e">
        <f>ROUNDUP('C завтраками| Bed and breakfast'!#REF!*0.9,)</f>
        <v>#REF!</v>
      </c>
    </row>
    <row r="11" spans="1:2" x14ac:dyDescent="0.2">
      <c r="A11" s="74">
        <v>2</v>
      </c>
      <c r="B11" s="113" t="e">
        <f>ROUNDUP('C завтраками| Bed and breakfast'!#REF!*0.9,)</f>
        <v>#REF!</v>
      </c>
    </row>
    <row r="12" spans="1:2" x14ac:dyDescent="0.2">
      <c r="A12" s="86" t="s">
        <v>134</v>
      </c>
      <c r="B12" s="113"/>
    </row>
    <row r="13" spans="1:2" x14ac:dyDescent="0.2">
      <c r="A13" s="87">
        <v>1</v>
      </c>
      <c r="B13" s="113" t="e">
        <f>ROUNDUP('C завтраками| Bed and breakfast'!#REF!*0.9,)</f>
        <v>#REF!</v>
      </c>
    </row>
    <row r="14" spans="1:2" x14ac:dyDescent="0.2">
      <c r="A14" s="87">
        <v>2</v>
      </c>
      <c r="B14" s="113" t="e">
        <f>ROUNDUP('C завтраками| Bed and breakfast'!#REF!*0.9,)</f>
        <v>#REF!</v>
      </c>
    </row>
    <row r="15" spans="1:2" x14ac:dyDescent="0.2">
      <c r="A15" s="86" t="s">
        <v>136</v>
      </c>
      <c r="B15" s="113"/>
    </row>
    <row r="16" spans="1:2" x14ac:dyDescent="0.2">
      <c r="A16" s="87">
        <v>1</v>
      </c>
      <c r="B16" s="113" t="e">
        <f>ROUNDUP('C завтраками| Bed and breakfast'!#REF!*0.9,)</f>
        <v>#REF!</v>
      </c>
    </row>
    <row r="17" spans="1:2" x14ac:dyDescent="0.2">
      <c r="A17" s="87">
        <v>2</v>
      </c>
      <c r="B17" s="113" t="e">
        <f>ROUNDUP('C завтраками| Bed and breakfast'!#REF!*0.9,)</f>
        <v>#REF!</v>
      </c>
    </row>
    <row r="18" spans="1:2" x14ac:dyDescent="0.2">
      <c r="A18" s="86" t="s">
        <v>138</v>
      </c>
      <c r="B18" s="113"/>
    </row>
    <row r="19" spans="1:2" x14ac:dyDescent="0.2">
      <c r="A19" s="87" t="s">
        <v>78</v>
      </c>
      <c r="B19" s="113" t="e">
        <f>ROUNDUP('C завтраками| Bed and breakfast'!#REF!*0.9,)</f>
        <v>#REF!</v>
      </c>
    </row>
    <row r="20" spans="1:2" x14ac:dyDescent="0.2">
      <c r="A20" s="86" t="s">
        <v>137</v>
      </c>
      <c r="B20" s="113"/>
    </row>
    <row r="21" spans="1:2" x14ac:dyDescent="0.2">
      <c r="A21" s="87" t="s">
        <v>67</v>
      </c>
      <c r="B21" s="113" t="e">
        <f>ROUNDUP('C завтраками| Bed and breakfast'!#REF!*0.9,)</f>
        <v>#REF!</v>
      </c>
    </row>
    <row r="22" spans="1:2" ht="10.35" customHeight="1" thickBot="1" x14ac:dyDescent="0.25">
      <c r="A22" s="77"/>
    </row>
    <row r="23" spans="1:2" ht="12.75" thickBot="1" x14ac:dyDescent="0.25">
      <c r="A23" s="149" t="s">
        <v>127</v>
      </c>
    </row>
    <row r="24" spans="1:2" x14ac:dyDescent="0.2">
      <c r="A24" s="223" t="s">
        <v>128</v>
      </c>
    </row>
    <row r="25" spans="1:2" x14ac:dyDescent="0.2">
      <c r="A25" s="223" t="s">
        <v>129</v>
      </c>
    </row>
    <row r="26" spans="1:2" ht="12" customHeight="1" x14ac:dyDescent="0.2">
      <c r="A26" s="97" t="s">
        <v>130</v>
      </c>
    </row>
    <row r="27" spans="1:2" x14ac:dyDescent="0.2">
      <c r="A27" s="223" t="s">
        <v>243</v>
      </c>
    </row>
    <row r="28" spans="1:2" s="201" customFormat="1" ht="24" x14ac:dyDescent="0.2">
      <c r="A28" s="205" t="s">
        <v>282</v>
      </c>
    </row>
    <row r="29" spans="1:2" ht="11.45" customHeight="1" x14ac:dyDescent="0.2">
      <c r="A29" s="77"/>
    </row>
    <row r="30" spans="1:2" ht="135" x14ac:dyDescent="0.2">
      <c r="A30" s="225" t="s">
        <v>271</v>
      </c>
    </row>
    <row r="31" spans="1:2" ht="12.75" thickBot="1" x14ac:dyDescent="0.25">
      <c r="A31" s="170" t="s">
        <v>139</v>
      </c>
    </row>
    <row r="32" spans="1:2" ht="12.75" thickBot="1" x14ac:dyDescent="0.25">
      <c r="A32" s="172" t="s">
        <v>297</v>
      </c>
    </row>
    <row r="33" spans="1:1" x14ac:dyDescent="0.2">
      <c r="A33" s="171" t="s">
        <v>298</v>
      </c>
    </row>
    <row r="34" spans="1:1" x14ac:dyDescent="0.2">
      <c r="A34" s="124"/>
    </row>
    <row r="35" spans="1:1" ht="25.5" x14ac:dyDescent="0.2">
      <c r="A35" s="173" t="s">
        <v>219</v>
      </c>
    </row>
    <row r="36" spans="1:1" ht="31.5" x14ac:dyDescent="0.2">
      <c r="A36" s="164" t="s">
        <v>272</v>
      </c>
    </row>
    <row r="37" spans="1:1" ht="42" x14ac:dyDescent="0.2">
      <c r="A37" s="164" t="s">
        <v>273</v>
      </c>
    </row>
    <row r="38" spans="1:1" ht="21" x14ac:dyDescent="0.2">
      <c r="A38" s="164" t="s">
        <v>274</v>
      </c>
    </row>
    <row r="39" spans="1:1" ht="31.5" x14ac:dyDescent="0.2">
      <c r="A39" s="164" t="s">
        <v>275</v>
      </c>
    </row>
    <row r="40" spans="1:1" ht="31.5" x14ac:dyDescent="0.2">
      <c r="A40" s="164" t="s">
        <v>276</v>
      </c>
    </row>
    <row r="41" spans="1:1" ht="31.5" x14ac:dyDescent="0.2">
      <c r="A41" s="164" t="s">
        <v>277</v>
      </c>
    </row>
    <row r="42" spans="1:1" ht="21" x14ac:dyDescent="0.2">
      <c r="A42" s="164" t="s">
        <v>278</v>
      </c>
    </row>
    <row r="43" spans="1:1" ht="31.5" x14ac:dyDescent="0.2">
      <c r="A43" s="164" t="s">
        <v>279</v>
      </c>
    </row>
    <row r="44" spans="1:1" ht="31.5" x14ac:dyDescent="0.2">
      <c r="A44" s="164" t="s">
        <v>280</v>
      </c>
    </row>
    <row r="45" spans="1:1" ht="21" x14ac:dyDescent="0.2">
      <c r="A45" s="164" t="s">
        <v>281</v>
      </c>
    </row>
    <row r="46" spans="1:1" x14ac:dyDescent="0.2">
      <c r="A46" s="139"/>
    </row>
    <row r="47" spans="1:1" ht="42" x14ac:dyDescent="0.2">
      <c r="A47" s="155" t="s">
        <v>166</v>
      </c>
    </row>
    <row r="48" spans="1:1" ht="21" x14ac:dyDescent="0.2">
      <c r="A48" s="174" t="s">
        <v>162</v>
      </c>
    </row>
    <row r="49" spans="1:1" ht="42.75" x14ac:dyDescent="0.2">
      <c r="A49" s="142" t="s">
        <v>163</v>
      </c>
    </row>
    <row r="50" spans="1:1" ht="21" x14ac:dyDescent="0.2">
      <c r="A50" s="120" t="s">
        <v>164</v>
      </c>
    </row>
    <row r="51" spans="1:1" x14ac:dyDescent="0.2">
      <c r="A51" s="122"/>
    </row>
    <row r="52" spans="1:1" x14ac:dyDescent="0.2">
      <c r="A52" s="123" t="s">
        <v>132</v>
      </c>
    </row>
    <row r="53" spans="1:1" ht="24" x14ac:dyDescent="0.2">
      <c r="A53" s="124" t="s">
        <v>150</v>
      </c>
    </row>
    <row r="54" spans="1:1" ht="24" x14ac:dyDescent="0.2">
      <c r="A54" s="124" t="s">
        <v>151</v>
      </c>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B75"/>
  <sheetViews>
    <sheetView zoomScaleNormal="100" workbookViewId="0">
      <pane xSplit="1" topLeftCell="B1" activePane="topRight" state="frozen"/>
      <selection pane="topRight" activeCell="B25" activeCellId="1" sqref="B4:B5 B25:B26"/>
    </sheetView>
  </sheetViews>
  <sheetFormatPr defaultColWidth="9" defaultRowHeight="12" x14ac:dyDescent="0.2"/>
  <cols>
    <col min="1" max="1" width="80.5703125" style="65" customWidth="1"/>
    <col min="2" max="16384" width="9" style="65"/>
  </cols>
  <sheetData>
    <row r="1" spans="1:2" ht="11.45" customHeight="1" x14ac:dyDescent="0.2">
      <c r="A1" s="83" t="s">
        <v>133</v>
      </c>
    </row>
    <row r="2" spans="1:2" ht="11.45" customHeight="1" x14ac:dyDescent="0.2">
      <c r="A2" s="169" t="s">
        <v>220</v>
      </c>
    </row>
    <row r="3" spans="1:2" ht="11.45" customHeight="1" x14ac:dyDescent="0.2">
      <c r="A3" s="207"/>
    </row>
    <row r="4" spans="1:2" ht="11.45" customHeight="1" x14ac:dyDescent="0.2">
      <c r="A4" s="207" t="s">
        <v>125</v>
      </c>
      <c r="B4" s="233" t="e">
        <f>'C завтраками| Bed and breakfast'!#REF!</f>
        <v>#REF!</v>
      </c>
    </row>
    <row r="5" spans="1:2" s="34" customFormat="1" ht="21.6" customHeight="1" x14ac:dyDescent="0.2">
      <c r="A5" s="67" t="s">
        <v>124</v>
      </c>
      <c r="B5" s="233" t="e">
        <f>'C завтраками| Bed and breakfast'!#REF!</f>
        <v>#REF!</v>
      </c>
    </row>
    <row r="6" spans="1:2" x14ac:dyDescent="0.2">
      <c r="A6" s="73" t="s">
        <v>144</v>
      </c>
    </row>
    <row r="7" spans="1:2" x14ac:dyDescent="0.2">
      <c r="A7" s="74">
        <v>1</v>
      </c>
      <c r="B7" s="113" t="e">
        <f>ROUNDUP('C завтраками| Bed and breakfast'!#REF!*0.9,)</f>
        <v>#REF!</v>
      </c>
    </row>
    <row r="8" spans="1:2" x14ac:dyDescent="0.2">
      <c r="A8" s="74">
        <v>2</v>
      </c>
      <c r="B8" s="113" t="e">
        <f>ROUNDUP('C завтраками| Bed and breakfast'!#REF!*0.9,)</f>
        <v>#REF!</v>
      </c>
    </row>
    <row r="9" spans="1:2" x14ac:dyDescent="0.2">
      <c r="A9" s="73" t="s">
        <v>145</v>
      </c>
      <c r="B9" s="113"/>
    </row>
    <row r="10" spans="1:2" x14ac:dyDescent="0.2">
      <c r="A10" s="74">
        <v>1</v>
      </c>
      <c r="B10" s="113" t="e">
        <f>ROUNDUP('C завтраками| Bed and breakfast'!#REF!*0.9,)</f>
        <v>#REF!</v>
      </c>
    </row>
    <row r="11" spans="1:2" x14ac:dyDescent="0.2">
      <c r="A11" s="74">
        <v>2</v>
      </c>
      <c r="B11" s="113" t="e">
        <f>ROUNDUP('C завтраками| Bed and breakfast'!#REF!*0.9,)</f>
        <v>#REF!</v>
      </c>
    </row>
    <row r="12" spans="1:2" x14ac:dyDescent="0.2">
      <c r="A12" s="86" t="s">
        <v>134</v>
      </c>
      <c r="B12" s="113"/>
    </row>
    <row r="13" spans="1:2" x14ac:dyDescent="0.2">
      <c r="A13" s="87">
        <v>1</v>
      </c>
      <c r="B13" s="113" t="e">
        <f>ROUNDUP('C завтраками| Bed and breakfast'!#REF!*0.9,)</f>
        <v>#REF!</v>
      </c>
    </row>
    <row r="14" spans="1:2" x14ac:dyDescent="0.2">
      <c r="A14" s="87">
        <v>2</v>
      </c>
      <c r="B14" s="113" t="e">
        <f>ROUNDUP('C завтраками| Bed and breakfast'!#REF!*0.9,)</f>
        <v>#REF!</v>
      </c>
    </row>
    <row r="15" spans="1:2" x14ac:dyDescent="0.2">
      <c r="A15" s="86" t="s">
        <v>136</v>
      </c>
      <c r="B15" s="113"/>
    </row>
    <row r="16" spans="1:2" x14ac:dyDescent="0.2">
      <c r="A16" s="87">
        <v>1</v>
      </c>
      <c r="B16" s="113" t="e">
        <f>ROUNDUP('C завтраками| Bed and breakfast'!#REF!*0.9,)</f>
        <v>#REF!</v>
      </c>
    </row>
    <row r="17" spans="1:2" x14ac:dyDescent="0.2">
      <c r="A17" s="87">
        <v>2</v>
      </c>
      <c r="B17" s="113" t="e">
        <f>ROUNDUP('C завтраками| Bed and breakfast'!#REF!*0.9,)</f>
        <v>#REF!</v>
      </c>
    </row>
    <row r="18" spans="1:2" x14ac:dyDescent="0.2">
      <c r="A18" s="86" t="s">
        <v>138</v>
      </c>
      <c r="B18" s="113"/>
    </row>
    <row r="19" spans="1:2" x14ac:dyDescent="0.2">
      <c r="A19" s="87" t="s">
        <v>78</v>
      </c>
      <c r="B19" s="113" t="e">
        <f>ROUNDUP('C завтраками| Bed and breakfast'!#REF!*0.9,)</f>
        <v>#REF!</v>
      </c>
    </row>
    <row r="20" spans="1:2" x14ac:dyDescent="0.2">
      <c r="A20" s="86" t="s">
        <v>137</v>
      </c>
      <c r="B20" s="113"/>
    </row>
    <row r="21" spans="1:2" x14ac:dyDescent="0.2">
      <c r="A21" s="87" t="s">
        <v>67</v>
      </c>
      <c r="B21" s="113" t="e">
        <f>ROUNDUP('C завтраками| Bed and breakfast'!#REF!*0.9,)</f>
        <v>#REF!</v>
      </c>
    </row>
    <row r="22" spans="1:2" x14ac:dyDescent="0.2">
      <c r="A22" s="147"/>
      <c r="B22" s="114"/>
    </row>
    <row r="23" spans="1:2" ht="10.35" customHeight="1" x14ac:dyDescent="0.2">
      <c r="A23" s="147"/>
      <c r="B23" s="160"/>
    </row>
    <row r="24" spans="1:2" ht="10.35" customHeight="1" x14ac:dyDescent="0.2">
      <c r="A24" s="96"/>
      <c r="B24" s="114"/>
    </row>
    <row r="25" spans="1:2" ht="25.5" customHeight="1" x14ac:dyDescent="0.2">
      <c r="A25" s="146" t="s">
        <v>159</v>
      </c>
      <c r="B25" s="183" t="e">
        <f t="shared" ref="B25" si="0">B4</f>
        <v>#REF!</v>
      </c>
    </row>
    <row r="26" spans="1:2" s="34" customFormat="1" ht="24.6" customHeight="1" x14ac:dyDescent="0.2">
      <c r="A26" s="67" t="s">
        <v>124</v>
      </c>
      <c r="B26" s="185" t="e">
        <f t="shared" ref="B26" si="1">B5</f>
        <v>#REF!</v>
      </c>
    </row>
    <row r="27" spans="1:2" x14ac:dyDescent="0.2">
      <c r="A27" s="86" t="s">
        <v>135</v>
      </c>
    </row>
    <row r="28" spans="1:2" x14ac:dyDescent="0.2">
      <c r="A28" s="87">
        <v>1</v>
      </c>
      <c r="B28" s="113" t="e">
        <f t="shared" ref="B28" si="2">ROUND(B7*0.9,)</f>
        <v>#REF!</v>
      </c>
    </row>
    <row r="29" spans="1:2" x14ac:dyDescent="0.2">
      <c r="A29" s="87">
        <v>2</v>
      </c>
      <c r="B29" s="113" t="e">
        <f t="shared" ref="B29" si="3">ROUND(B8*0.9,)</f>
        <v>#REF!</v>
      </c>
    </row>
    <row r="30" spans="1:2" x14ac:dyDescent="0.2">
      <c r="A30" s="95" t="s">
        <v>143</v>
      </c>
      <c r="B30" s="113"/>
    </row>
    <row r="31" spans="1:2" x14ac:dyDescent="0.2">
      <c r="A31" s="87">
        <v>1</v>
      </c>
      <c r="B31" s="113" t="e">
        <f t="shared" ref="B31" si="4">ROUND(B10*0.9,)</f>
        <v>#REF!</v>
      </c>
    </row>
    <row r="32" spans="1:2" x14ac:dyDescent="0.2">
      <c r="A32" s="87">
        <v>2</v>
      </c>
      <c r="B32" s="113" t="e">
        <f t="shared" ref="B32" si="5">ROUND(B11*0.9,)</f>
        <v>#REF!</v>
      </c>
    </row>
    <row r="33" spans="1:2" x14ac:dyDescent="0.2">
      <c r="A33" s="86" t="s">
        <v>134</v>
      </c>
      <c r="B33" s="113"/>
    </row>
    <row r="34" spans="1:2" x14ac:dyDescent="0.2">
      <c r="A34" s="88">
        <v>1</v>
      </c>
      <c r="B34" s="113" t="e">
        <f t="shared" ref="B34" si="6">ROUND(B13*0.9,)</f>
        <v>#REF!</v>
      </c>
    </row>
    <row r="35" spans="1:2" x14ac:dyDescent="0.2">
      <c r="A35" s="88">
        <v>2</v>
      </c>
      <c r="B35" s="113" t="e">
        <f t="shared" ref="B35" si="7">ROUND(B14*0.9,)</f>
        <v>#REF!</v>
      </c>
    </row>
    <row r="36" spans="1:2" x14ac:dyDescent="0.2">
      <c r="A36" s="86" t="s">
        <v>136</v>
      </c>
      <c r="B36" s="113"/>
    </row>
    <row r="37" spans="1:2" x14ac:dyDescent="0.2">
      <c r="A37" s="88">
        <v>1</v>
      </c>
      <c r="B37" s="113" t="e">
        <f t="shared" ref="B37" si="8">ROUND(B16*0.9,)</f>
        <v>#REF!</v>
      </c>
    </row>
    <row r="38" spans="1:2" x14ac:dyDescent="0.2">
      <c r="A38" s="88">
        <v>2</v>
      </c>
      <c r="B38" s="113" t="e">
        <f t="shared" ref="B38" si="9">ROUND(B17*0.9,)</f>
        <v>#REF!</v>
      </c>
    </row>
    <row r="39" spans="1:2" x14ac:dyDescent="0.2">
      <c r="A39" s="86" t="s">
        <v>138</v>
      </c>
      <c r="B39" s="113"/>
    </row>
    <row r="40" spans="1:2" x14ac:dyDescent="0.2">
      <c r="A40" s="87" t="s">
        <v>78</v>
      </c>
      <c r="B40" s="113" t="e">
        <f t="shared" ref="B40" si="10">ROUND(B19*0.9,)</f>
        <v>#REF!</v>
      </c>
    </row>
    <row r="41" spans="1:2" x14ac:dyDescent="0.2">
      <c r="A41" s="86" t="s">
        <v>137</v>
      </c>
      <c r="B41" s="113"/>
    </row>
    <row r="42" spans="1:2" x14ac:dyDescent="0.2">
      <c r="A42" s="87" t="s">
        <v>67</v>
      </c>
      <c r="B42" s="113" t="e">
        <f t="shared" ref="B42" si="11">ROUND(B21*0.9,)</f>
        <v>#REF!</v>
      </c>
    </row>
    <row r="43" spans="1:2" ht="12.75" thickBot="1" x14ac:dyDescent="0.25">
      <c r="A43" s="147"/>
    </row>
    <row r="44" spans="1:2" ht="10.35" customHeight="1" thickBot="1" x14ac:dyDescent="0.25">
      <c r="A44" s="149" t="s">
        <v>127</v>
      </c>
    </row>
    <row r="45" spans="1:2" x14ac:dyDescent="0.2">
      <c r="A45" s="223" t="s">
        <v>128</v>
      </c>
    </row>
    <row r="46" spans="1:2" x14ac:dyDescent="0.2">
      <c r="A46" s="223" t="s">
        <v>129</v>
      </c>
    </row>
    <row r="47" spans="1:2" ht="24" x14ac:dyDescent="0.2">
      <c r="A47" s="97" t="s">
        <v>130</v>
      </c>
    </row>
    <row r="48" spans="1:2" ht="12" customHeight="1" x14ac:dyDescent="0.2">
      <c r="A48" s="223" t="s">
        <v>243</v>
      </c>
    </row>
    <row r="49" spans="1:1" s="201" customFormat="1" ht="24" x14ac:dyDescent="0.2">
      <c r="A49" s="205" t="s">
        <v>282</v>
      </c>
    </row>
    <row r="50" spans="1:1" x14ac:dyDescent="0.2">
      <c r="A50" s="77"/>
    </row>
    <row r="51" spans="1:1" ht="11.45" customHeight="1" x14ac:dyDescent="0.2">
      <c r="A51" s="225" t="s">
        <v>271</v>
      </c>
    </row>
    <row r="52" spans="1:1" ht="12.75" thickBot="1" x14ac:dyDescent="0.25">
      <c r="A52" s="170" t="s">
        <v>139</v>
      </c>
    </row>
    <row r="53" spans="1:1" ht="12.75" thickBot="1" x14ac:dyDescent="0.25">
      <c r="A53" s="172" t="s">
        <v>297</v>
      </c>
    </row>
    <row r="54" spans="1:1" x14ac:dyDescent="0.2">
      <c r="A54" s="171" t="s">
        <v>298</v>
      </c>
    </row>
    <row r="55" spans="1:1" x14ac:dyDescent="0.2">
      <c r="A55" s="124"/>
    </row>
    <row r="56" spans="1:1" ht="25.5" x14ac:dyDescent="0.2">
      <c r="A56" s="173" t="s">
        <v>219</v>
      </c>
    </row>
    <row r="57" spans="1:1" ht="31.5" x14ac:dyDescent="0.2">
      <c r="A57" s="164" t="s">
        <v>272</v>
      </c>
    </row>
    <row r="58" spans="1:1" ht="42" x14ac:dyDescent="0.2">
      <c r="A58" s="164" t="s">
        <v>273</v>
      </c>
    </row>
    <row r="59" spans="1:1" ht="21" x14ac:dyDescent="0.2">
      <c r="A59" s="164" t="s">
        <v>274</v>
      </c>
    </row>
    <row r="60" spans="1:1" ht="31.5" x14ac:dyDescent="0.2">
      <c r="A60" s="164" t="s">
        <v>275</v>
      </c>
    </row>
    <row r="61" spans="1:1" ht="31.5" x14ac:dyDescent="0.2">
      <c r="A61" s="164" t="s">
        <v>276</v>
      </c>
    </row>
    <row r="62" spans="1:1" ht="31.5" x14ac:dyDescent="0.2">
      <c r="A62" s="164" t="s">
        <v>277</v>
      </c>
    </row>
    <row r="63" spans="1:1" ht="21" x14ac:dyDescent="0.2">
      <c r="A63" s="164" t="s">
        <v>278</v>
      </c>
    </row>
    <row r="64" spans="1:1" ht="31.5" x14ac:dyDescent="0.2">
      <c r="A64" s="164" t="s">
        <v>279</v>
      </c>
    </row>
    <row r="65" spans="1:1" ht="31.5" x14ac:dyDescent="0.2">
      <c r="A65" s="164" t="s">
        <v>280</v>
      </c>
    </row>
    <row r="66" spans="1:1" ht="21" x14ac:dyDescent="0.2">
      <c r="A66" s="164" t="s">
        <v>281</v>
      </c>
    </row>
    <row r="67" spans="1:1" x14ac:dyDescent="0.2">
      <c r="A67" s="139"/>
    </row>
    <row r="68" spans="1:1" ht="42" x14ac:dyDescent="0.2">
      <c r="A68" s="155" t="s">
        <v>166</v>
      </c>
    </row>
    <row r="69" spans="1:1" ht="21" x14ac:dyDescent="0.2">
      <c r="A69" s="174" t="s">
        <v>162</v>
      </c>
    </row>
    <row r="70" spans="1:1" ht="42.75" x14ac:dyDescent="0.2">
      <c r="A70" s="142" t="s">
        <v>163</v>
      </c>
    </row>
    <row r="71" spans="1:1" ht="21" x14ac:dyDescent="0.2">
      <c r="A71" s="120" t="s">
        <v>164</v>
      </c>
    </row>
    <row r="72" spans="1:1" x14ac:dyDescent="0.2">
      <c r="A72" s="122"/>
    </row>
    <row r="73" spans="1:1" x14ac:dyDescent="0.2">
      <c r="A73" s="123" t="s">
        <v>132</v>
      </c>
    </row>
    <row r="74" spans="1:1" ht="24" x14ac:dyDescent="0.2">
      <c r="A74" s="124" t="s">
        <v>150</v>
      </c>
    </row>
    <row r="75" spans="1:1" ht="24" x14ac:dyDescent="0.2">
      <c r="A75" s="124" t="s">
        <v>151</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B75"/>
  <sheetViews>
    <sheetView zoomScaleNormal="100" workbookViewId="0">
      <pane xSplit="1" topLeftCell="B1" activePane="topRight" state="frozen"/>
      <selection pane="topRight" activeCell="B25" activeCellId="1" sqref="B4:B5 B25:B26"/>
    </sheetView>
  </sheetViews>
  <sheetFormatPr defaultColWidth="9" defaultRowHeight="12" x14ac:dyDescent="0.2"/>
  <cols>
    <col min="1" max="1" width="80.5703125" style="65" customWidth="1"/>
    <col min="2" max="16384" width="9" style="65"/>
  </cols>
  <sheetData>
    <row r="1" spans="1:2" ht="11.45" customHeight="1" x14ac:dyDescent="0.2">
      <c r="A1" s="83" t="s">
        <v>133</v>
      </c>
    </row>
    <row r="2" spans="1:2" ht="11.45" customHeight="1" x14ac:dyDescent="0.2">
      <c r="A2" s="169" t="s">
        <v>220</v>
      </c>
    </row>
    <row r="3" spans="1:2" ht="11.45" customHeight="1" x14ac:dyDescent="0.2">
      <c r="A3" s="207"/>
    </row>
    <row r="4" spans="1:2" ht="11.45" customHeight="1" x14ac:dyDescent="0.2">
      <c r="A4" s="207" t="s">
        <v>125</v>
      </c>
      <c r="B4" s="233" t="e">
        <f>'C завтраками| Bed and breakfast'!#REF!</f>
        <v>#REF!</v>
      </c>
    </row>
    <row r="5" spans="1:2" s="34" customFormat="1" ht="21.6" customHeight="1" x14ac:dyDescent="0.2">
      <c r="A5" s="67" t="s">
        <v>124</v>
      </c>
      <c r="B5" s="233" t="e">
        <f>'C завтраками| Bed and breakfast'!#REF!</f>
        <v>#REF!</v>
      </c>
    </row>
    <row r="6" spans="1:2" x14ac:dyDescent="0.2">
      <c r="A6" s="73" t="s">
        <v>144</v>
      </c>
    </row>
    <row r="7" spans="1:2" x14ac:dyDescent="0.2">
      <c r="A7" s="74">
        <v>1</v>
      </c>
      <c r="B7" s="113" t="e">
        <f>ROUNDUP('C завтраками| Bed and breakfast'!#REF!*0.9,)</f>
        <v>#REF!</v>
      </c>
    </row>
    <row r="8" spans="1:2" x14ac:dyDescent="0.2">
      <c r="A8" s="74">
        <v>2</v>
      </c>
      <c r="B8" s="113" t="e">
        <f>ROUNDUP('C завтраками| Bed and breakfast'!#REF!*0.9,)</f>
        <v>#REF!</v>
      </c>
    </row>
    <row r="9" spans="1:2" x14ac:dyDescent="0.2">
      <c r="A9" s="73" t="s">
        <v>145</v>
      </c>
      <c r="B9" s="113"/>
    </row>
    <row r="10" spans="1:2" x14ac:dyDescent="0.2">
      <c r="A10" s="74">
        <v>1</v>
      </c>
      <c r="B10" s="113" t="e">
        <f>ROUNDUP('C завтраками| Bed and breakfast'!#REF!*0.9,)</f>
        <v>#REF!</v>
      </c>
    </row>
    <row r="11" spans="1:2" x14ac:dyDescent="0.2">
      <c r="A11" s="74">
        <v>2</v>
      </c>
      <c r="B11" s="113" t="e">
        <f>ROUNDUP('C завтраками| Bed and breakfast'!#REF!*0.9,)</f>
        <v>#REF!</v>
      </c>
    </row>
    <row r="12" spans="1:2" x14ac:dyDescent="0.2">
      <c r="A12" s="86" t="s">
        <v>134</v>
      </c>
      <c r="B12" s="113"/>
    </row>
    <row r="13" spans="1:2" x14ac:dyDescent="0.2">
      <c r="A13" s="87">
        <v>1</v>
      </c>
      <c r="B13" s="113" t="e">
        <f>ROUNDUP('C завтраками| Bed and breakfast'!#REF!*0.9,)</f>
        <v>#REF!</v>
      </c>
    </row>
    <row r="14" spans="1:2" x14ac:dyDescent="0.2">
      <c r="A14" s="87">
        <v>2</v>
      </c>
      <c r="B14" s="113" t="e">
        <f>ROUNDUP('C завтраками| Bed and breakfast'!#REF!*0.9,)</f>
        <v>#REF!</v>
      </c>
    </row>
    <row r="15" spans="1:2" x14ac:dyDescent="0.2">
      <c r="A15" s="86" t="s">
        <v>136</v>
      </c>
      <c r="B15" s="113"/>
    </row>
    <row r="16" spans="1:2" x14ac:dyDescent="0.2">
      <c r="A16" s="87">
        <v>1</v>
      </c>
      <c r="B16" s="113" t="e">
        <f>ROUNDUP('C завтраками| Bed and breakfast'!#REF!*0.9,)</f>
        <v>#REF!</v>
      </c>
    </row>
    <row r="17" spans="1:2" x14ac:dyDescent="0.2">
      <c r="A17" s="87">
        <v>2</v>
      </c>
      <c r="B17" s="113" t="e">
        <f>ROUNDUP('C завтраками| Bed and breakfast'!#REF!*0.9,)</f>
        <v>#REF!</v>
      </c>
    </row>
    <row r="18" spans="1:2" x14ac:dyDescent="0.2">
      <c r="A18" s="86" t="s">
        <v>138</v>
      </c>
      <c r="B18" s="113"/>
    </row>
    <row r="19" spans="1:2" x14ac:dyDescent="0.2">
      <c r="A19" s="87" t="s">
        <v>78</v>
      </c>
      <c r="B19" s="113" t="e">
        <f>ROUNDUP('C завтраками| Bed and breakfast'!#REF!*0.9,)</f>
        <v>#REF!</v>
      </c>
    </row>
    <row r="20" spans="1:2" x14ac:dyDescent="0.2">
      <c r="A20" s="86" t="s">
        <v>137</v>
      </c>
      <c r="B20" s="113"/>
    </row>
    <row r="21" spans="1:2" x14ac:dyDescent="0.2">
      <c r="A21" s="87" t="s">
        <v>67</v>
      </c>
      <c r="B21" s="113" t="e">
        <f>ROUNDUP('C завтраками| Bed and breakfast'!#REF!*0.9,)</f>
        <v>#REF!</v>
      </c>
    </row>
    <row r="22" spans="1:2" x14ac:dyDescent="0.2">
      <c r="A22" s="147"/>
      <c r="B22" s="114"/>
    </row>
    <row r="23" spans="1:2" ht="10.35" customHeight="1" x14ac:dyDescent="0.2">
      <c r="A23" s="147"/>
      <c r="B23" s="160"/>
    </row>
    <row r="24" spans="1:2" ht="10.35" customHeight="1" x14ac:dyDescent="0.2">
      <c r="A24" s="96"/>
      <c r="B24" s="114"/>
    </row>
    <row r="25" spans="1:2" ht="25.5" customHeight="1" x14ac:dyDescent="0.2">
      <c r="A25" s="146" t="s">
        <v>159</v>
      </c>
      <c r="B25" s="183" t="e">
        <f t="shared" ref="B25" si="0">B4</f>
        <v>#REF!</v>
      </c>
    </row>
    <row r="26" spans="1:2" s="34" customFormat="1" ht="24.6" customHeight="1" x14ac:dyDescent="0.2">
      <c r="A26" s="67" t="s">
        <v>124</v>
      </c>
      <c r="B26" s="185" t="e">
        <f t="shared" ref="B26" si="1">B5</f>
        <v>#REF!</v>
      </c>
    </row>
    <row r="27" spans="1:2" x14ac:dyDescent="0.2">
      <c r="A27" s="86" t="s">
        <v>135</v>
      </c>
    </row>
    <row r="28" spans="1:2" x14ac:dyDescent="0.2">
      <c r="A28" s="87">
        <v>1</v>
      </c>
      <c r="B28" s="113" t="e">
        <f t="shared" ref="B28" si="2">ROUND(B7*0.87,)</f>
        <v>#REF!</v>
      </c>
    </row>
    <row r="29" spans="1:2" x14ac:dyDescent="0.2">
      <c r="A29" s="87">
        <v>2</v>
      </c>
      <c r="B29" s="113" t="e">
        <f t="shared" ref="B29" si="3">ROUND(B8*0.87,)</f>
        <v>#REF!</v>
      </c>
    </row>
    <row r="30" spans="1:2" x14ac:dyDescent="0.2">
      <c r="A30" s="95" t="s">
        <v>143</v>
      </c>
      <c r="B30" s="113"/>
    </row>
    <row r="31" spans="1:2" x14ac:dyDescent="0.2">
      <c r="A31" s="87">
        <v>1</v>
      </c>
      <c r="B31" s="113" t="e">
        <f t="shared" ref="B31" si="4">ROUND(B10*0.87,)</f>
        <v>#REF!</v>
      </c>
    </row>
    <row r="32" spans="1:2" x14ac:dyDescent="0.2">
      <c r="A32" s="87">
        <v>2</v>
      </c>
      <c r="B32" s="113" t="e">
        <f t="shared" ref="B32" si="5">ROUND(B11*0.87,)</f>
        <v>#REF!</v>
      </c>
    </row>
    <row r="33" spans="1:2" x14ac:dyDescent="0.2">
      <c r="A33" s="86" t="s">
        <v>134</v>
      </c>
      <c r="B33" s="113"/>
    </row>
    <row r="34" spans="1:2" x14ac:dyDescent="0.2">
      <c r="A34" s="88">
        <v>1</v>
      </c>
      <c r="B34" s="113" t="e">
        <f t="shared" ref="B34" si="6">ROUND(B13*0.87,)</f>
        <v>#REF!</v>
      </c>
    </row>
    <row r="35" spans="1:2" x14ac:dyDescent="0.2">
      <c r="A35" s="88">
        <v>2</v>
      </c>
      <c r="B35" s="113" t="e">
        <f t="shared" ref="B35" si="7">ROUND(B14*0.87,)</f>
        <v>#REF!</v>
      </c>
    </row>
    <row r="36" spans="1:2" x14ac:dyDescent="0.2">
      <c r="A36" s="86" t="s">
        <v>136</v>
      </c>
      <c r="B36" s="113"/>
    </row>
    <row r="37" spans="1:2" x14ac:dyDescent="0.2">
      <c r="A37" s="88">
        <v>1</v>
      </c>
      <c r="B37" s="113" t="e">
        <f t="shared" ref="B37" si="8">ROUND(B16*0.87,)</f>
        <v>#REF!</v>
      </c>
    </row>
    <row r="38" spans="1:2" x14ac:dyDescent="0.2">
      <c r="A38" s="88">
        <v>2</v>
      </c>
      <c r="B38" s="113" t="e">
        <f t="shared" ref="B38" si="9">ROUND(B17*0.87,)</f>
        <v>#REF!</v>
      </c>
    </row>
    <row r="39" spans="1:2" x14ac:dyDescent="0.2">
      <c r="A39" s="86" t="s">
        <v>138</v>
      </c>
      <c r="B39" s="113"/>
    </row>
    <row r="40" spans="1:2" x14ac:dyDescent="0.2">
      <c r="A40" s="87" t="s">
        <v>78</v>
      </c>
      <c r="B40" s="113" t="e">
        <f t="shared" ref="B40" si="10">ROUND(B19*0.87,)</f>
        <v>#REF!</v>
      </c>
    </row>
    <row r="41" spans="1:2" x14ac:dyDescent="0.2">
      <c r="A41" s="86" t="s">
        <v>137</v>
      </c>
      <c r="B41" s="113"/>
    </row>
    <row r="42" spans="1:2" x14ac:dyDescent="0.2">
      <c r="A42" s="87" t="s">
        <v>67</v>
      </c>
      <c r="B42" s="113" t="e">
        <f t="shared" ref="B42" si="11">ROUND(B21*0.87,)</f>
        <v>#REF!</v>
      </c>
    </row>
    <row r="43" spans="1:2" ht="12.75" thickBot="1" x14ac:dyDescent="0.25">
      <c r="A43" s="147"/>
    </row>
    <row r="44" spans="1:2" ht="10.35" customHeight="1" thickBot="1" x14ac:dyDescent="0.25">
      <c r="A44" s="149" t="s">
        <v>127</v>
      </c>
    </row>
    <row r="45" spans="1:2" x14ac:dyDescent="0.2">
      <c r="A45" s="223" t="s">
        <v>128</v>
      </c>
    </row>
    <row r="46" spans="1:2" x14ac:dyDescent="0.2">
      <c r="A46" s="223" t="s">
        <v>129</v>
      </c>
    </row>
    <row r="47" spans="1:2" ht="24" x14ac:dyDescent="0.2">
      <c r="A47" s="97" t="s">
        <v>130</v>
      </c>
    </row>
    <row r="48" spans="1:2" ht="12" customHeight="1" x14ac:dyDescent="0.2">
      <c r="A48" s="223" t="s">
        <v>243</v>
      </c>
    </row>
    <row r="49" spans="1:1" s="201" customFormat="1" ht="24" x14ac:dyDescent="0.2">
      <c r="A49" s="205" t="s">
        <v>282</v>
      </c>
    </row>
    <row r="50" spans="1:1" x14ac:dyDescent="0.2">
      <c r="A50" s="77"/>
    </row>
    <row r="51" spans="1:1" ht="11.45" customHeight="1" x14ac:dyDescent="0.2">
      <c r="A51" s="225" t="s">
        <v>271</v>
      </c>
    </row>
    <row r="52" spans="1:1" ht="12.75" thickBot="1" x14ac:dyDescent="0.25">
      <c r="A52" s="170" t="s">
        <v>139</v>
      </c>
    </row>
    <row r="53" spans="1:1" ht="12.75" thickBot="1" x14ac:dyDescent="0.25">
      <c r="A53" s="172" t="s">
        <v>297</v>
      </c>
    </row>
    <row r="54" spans="1:1" x14ac:dyDescent="0.2">
      <c r="A54" s="171" t="s">
        <v>298</v>
      </c>
    </row>
    <row r="55" spans="1:1" x14ac:dyDescent="0.2">
      <c r="A55" s="124"/>
    </row>
    <row r="56" spans="1:1" ht="25.5" x14ac:dyDescent="0.2">
      <c r="A56" s="173" t="s">
        <v>219</v>
      </c>
    </row>
    <row r="57" spans="1:1" ht="31.5" x14ac:dyDescent="0.2">
      <c r="A57" s="164" t="s">
        <v>272</v>
      </c>
    </row>
    <row r="58" spans="1:1" ht="42" x14ac:dyDescent="0.2">
      <c r="A58" s="164" t="s">
        <v>273</v>
      </c>
    </row>
    <row r="59" spans="1:1" ht="21" x14ac:dyDescent="0.2">
      <c r="A59" s="164" t="s">
        <v>274</v>
      </c>
    </row>
    <row r="60" spans="1:1" ht="31.5" x14ac:dyDescent="0.2">
      <c r="A60" s="164" t="s">
        <v>275</v>
      </c>
    </row>
    <row r="61" spans="1:1" ht="31.5" x14ac:dyDescent="0.2">
      <c r="A61" s="164" t="s">
        <v>276</v>
      </c>
    </row>
    <row r="62" spans="1:1" ht="31.5" x14ac:dyDescent="0.2">
      <c r="A62" s="164" t="s">
        <v>277</v>
      </c>
    </row>
    <row r="63" spans="1:1" ht="21" x14ac:dyDescent="0.2">
      <c r="A63" s="164" t="s">
        <v>278</v>
      </c>
    </row>
    <row r="64" spans="1:1" ht="31.5" x14ac:dyDescent="0.2">
      <c r="A64" s="164" t="s">
        <v>279</v>
      </c>
    </row>
    <row r="65" spans="1:1" ht="31.5" x14ac:dyDescent="0.2">
      <c r="A65" s="164" t="s">
        <v>280</v>
      </c>
    </row>
    <row r="66" spans="1:1" ht="21" x14ac:dyDescent="0.2">
      <c r="A66" s="164" t="s">
        <v>281</v>
      </c>
    </row>
    <row r="67" spans="1:1" x14ac:dyDescent="0.2">
      <c r="A67" s="139"/>
    </row>
    <row r="68" spans="1:1" ht="42" x14ac:dyDescent="0.2">
      <c r="A68" s="155" t="s">
        <v>166</v>
      </c>
    </row>
    <row r="69" spans="1:1" ht="21" x14ac:dyDescent="0.2">
      <c r="A69" s="174" t="s">
        <v>162</v>
      </c>
    </row>
    <row r="70" spans="1:1" ht="42.75" x14ac:dyDescent="0.2">
      <c r="A70" s="142" t="s">
        <v>163</v>
      </c>
    </row>
    <row r="71" spans="1:1" ht="21" x14ac:dyDescent="0.2">
      <c r="A71" s="120" t="s">
        <v>164</v>
      </c>
    </row>
    <row r="72" spans="1:1" x14ac:dyDescent="0.2">
      <c r="A72" s="122"/>
    </row>
    <row r="73" spans="1:1" x14ac:dyDescent="0.2">
      <c r="A73" s="123" t="s">
        <v>132</v>
      </c>
    </row>
    <row r="74" spans="1:1" ht="24" x14ac:dyDescent="0.2">
      <c r="A74" s="124" t="s">
        <v>150</v>
      </c>
    </row>
    <row r="75" spans="1:1" ht="24" x14ac:dyDescent="0.2">
      <c r="A75" s="124" t="s">
        <v>151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19"/>
  <sheetViews>
    <sheetView zoomScaleNormal="100" workbookViewId="0"/>
  </sheetViews>
  <sheetFormatPr defaultColWidth="9" defaultRowHeight="12.75" x14ac:dyDescent="0.2"/>
  <cols>
    <col min="1" max="1" width="31.5703125" style="1" customWidth="1"/>
    <col min="2" max="2" width="27.140625" style="1" customWidth="1"/>
    <col min="3" max="3" width="10.5703125" style="1" bestFit="1" customWidth="1"/>
    <col min="4" max="4" width="11.5703125" style="1" customWidth="1"/>
    <col min="5" max="16384" width="9" style="1"/>
  </cols>
  <sheetData>
    <row r="1" spans="1:4" x14ac:dyDescent="0.2">
      <c r="A1" s="20" t="s">
        <v>35</v>
      </c>
      <c r="B1" s="8"/>
      <c r="C1" s="8"/>
      <c r="D1" s="8"/>
    </row>
    <row r="2" spans="1:4" x14ac:dyDescent="0.2">
      <c r="A2" s="3" t="s">
        <v>22</v>
      </c>
      <c r="B2" s="23" t="s">
        <v>41</v>
      </c>
      <c r="C2" s="5"/>
      <c r="D2" s="5"/>
    </row>
    <row r="3" spans="1:4" x14ac:dyDescent="0.2">
      <c r="A3" s="12" t="s">
        <v>27</v>
      </c>
      <c r="B3" s="3"/>
      <c r="C3" s="4"/>
      <c r="D3" s="4"/>
    </row>
    <row r="4" spans="1:4" x14ac:dyDescent="0.2">
      <c r="A4" s="3">
        <v>1</v>
      </c>
      <c r="B4" s="24">
        <v>4900</v>
      </c>
      <c r="C4" s="4"/>
      <c r="D4" s="4"/>
    </row>
    <row r="5" spans="1:4" x14ac:dyDescent="0.2">
      <c r="A5" s="3" t="s">
        <v>24</v>
      </c>
      <c r="B5" s="24">
        <v>4900</v>
      </c>
      <c r="C5" s="4"/>
      <c r="D5" s="4"/>
    </row>
    <row r="6" spans="1:4" x14ac:dyDescent="0.2">
      <c r="A6" s="3">
        <v>2</v>
      </c>
      <c r="B6" s="24">
        <v>4900</v>
      </c>
      <c r="C6" s="4"/>
      <c r="D6" s="4"/>
    </row>
    <row r="7" spans="1:4" x14ac:dyDescent="0.2">
      <c r="A7" s="3" t="s">
        <v>54</v>
      </c>
      <c r="B7" s="24">
        <v>4900</v>
      </c>
      <c r="C7" s="4"/>
      <c r="D7" s="4"/>
    </row>
    <row r="8" spans="1:4" x14ac:dyDescent="0.2">
      <c r="A8" s="3" t="s">
        <v>55</v>
      </c>
      <c r="B8" s="24">
        <v>5700</v>
      </c>
      <c r="C8" s="4"/>
      <c r="D8" s="4"/>
    </row>
    <row r="9" spans="1:4" x14ac:dyDescent="0.2">
      <c r="C9" s="4"/>
      <c r="D9" s="4"/>
    </row>
    <row r="10" spans="1:4" x14ac:dyDescent="0.2">
      <c r="C10" s="4"/>
      <c r="D10" s="4"/>
    </row>
    <row r="11" spans="1:4" x14ac:dyDescent="0.2">
      <c r="A11" s="20" t="s">
        <v>35</v>
      </c>
      <c r="B11" s="2"/>
      <c r="C11" s="4"/>
      <c r="D11" s="4"/>
    </row>
    <row r="12" spans="1:4" x14ac:dyDescent="0.2">
      <c r="A12" s="3" t="s">
        <v>22</v>
      </c>
      <c r="B12" s="23" t="s">
        <v>41</v>
      </c>
      <c r="C12" s="4"/>
      <c r="D12" s="4"/>
    </row>
    <row r="13" spans="1:4" x14ac:dyDescent="0.2">
      <c r="A13" s="12" t="s">
        <v>28</v>
      </c>
      <c r="B13" s="3"/>
      <c r="C13" s="4"/>
      <c r="D13" s="4"/>
    </row>
    <row r="14" spans="1:4" x14ac:dyDescent="0.2">
      <c r="A14" s="3">
        <v>1</v>
      </c>
      <c r="B14" s="24">
        <v>4900</v>
      </c>
      <c r="C14" s="4"/>
      <c r="D14" s="4"/>
    </row>
    <row r="15" spans="1:4" x14ac:dyDescent="0.2">
      <c r="A15" s="3" t="s">
        <v>24</v>
      </c>
      <c r="B15" s="24">
        <v>4900</v>
      </c>
      <c r="C15" s="4"/>
      <c r="D15" s="4"/>
    </row>
    <row r="16" spans="1:4" x14ac:dyDescent="0.2">
      <c r="A16" s="3">
        <v>2</v>
      </c>
      <c r="B16" s="24">
        <v>4900</v>
      </c>
      <c r="C16" s="4"/>
      <c r="D16" s="4"/>
    </row>
    <row r="17" spans="1:4" x14ac:dyDescent="0.2">
      <c r="A17" s="3" t="s">
        <v>54</v>
      </c>
      <c r="B17" s="24">
        <v>4900</v>
      </c>
      <c r="C17" s="4"/>
      <c r="D17" s="4"/>
    </row>
    <row r="18" spans="1:4" x14ac:dyDescent="0.2">
      <c r="A18" s="3" t="s">
        <v>55</v>
      </c>
      <c r="B18" s="24">
        <v>5700</v>
      </c>
      <c r="C18" s="4"/>
      <c r="D18" s="4"/>
    </row>
    <row r="19" spans="1:4" ht="18" customHeight="1" x14ac:dyDescent="0.2">
      <c r="A19" s="20"/>
      <c r="C19" s="5"/>
      <c r="D19" s="5"/>
    </row>
  </sheetData>
  <pageMargins left="0.75" right="0.75" top="1" bottom="1" header="0.5" footer="0.5"/>
  <pageSetup paperSize="9"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31"/>
  <dimension ref="A1:B71"/>
  <sheetViews>
    <sheetView zoomScaleNormal="100" workbookViewId="0">
      <pane xSplit="1" topLeftCell="B1" activePane="topRight" state="frozen"/>
      <selection pane="topRight" activeCell="B1" sqref="B1:B1048576"/>
    </sheetView>
  </sheetViews>
  <sheetFormatPr defaultColWidth="8.7109375" defaultRowHeight="12.75" x14ac:dyDescent="0.2"/>
  <cols>
    <col min="1" max="1" width="82.5703125" style="98" customWidth="1"/>
    <col min="2" max="16384" width="8.7109375" style="98"/>
  </cols>
  <sheetData>
    <row r="1" spans="1:2" x14ac:dyDescent="0.2">
      <c r="A1" s="227" t="s">
        <v>133</v>
      </c>
    </row>
    <row r="2" spans="1:2" ht="18" customHeight="1" x14ac:dyDescent="0.2">
      <c r="A2" s="228" t="s">
        <v>222</v>
      </c>
      <c r="B2" s="112" t="e">
        <f>'C завтраками| Bed and breakfast'!#REF!</f>
        <v>#REF!</v>
      </c>
    </row>
    <row r="3" spans="1:2" x14ac:dyDescent="0.2">
      <c r="A3" s="99" t="s">
        <v>124</v>
      </c>
      <c r="B3" s="112" t="e">
        <f>'C завтраками| Bed and breakfast'!#REF!</f>
        <v>#REF!</v>
      </c>
    </row>
    <row r="4" spans="1:2" x14ac:dyDescent="0.2">
      <c r="A4" s="102" t="s">
        <v>144</v>
      </c>
      <c r="B4" s="201"/>
    </row>
    <row r="5" spans="1:2" ht="20.25" customHeight="1" x14ac:dyDescent="0.2">
      <c r="A5" s="104">
        <v>1</v>
      </c>
      <c r="B5" s="66" t="e">
        <f>'C завтраками| Bed and breakfast'!#REF!</f>
        <v>#REF!</v>
      </c>
    </row>
    <row r="6" spans="1:2" x14ac:dyDescent="0.2">
      <c r="A6" s="104">
        <v>2</v>
      </c>
      <c r="B6" s="66" t="e">
        <f>'C завтраками| Bed and breakfast'!#REF!</f>
        <v>#REF!</v>
      </c>
    </row>
    <row r="7" spans="1:2" x14ac:dyDescent="0.2">
      <c r="A7" s="104" t="s">
        <v>145</v>
      </c>
      <c r="B7" s="66"/>
    </row>
    <row r="8" spans="1:2" ht="18.75" customHeight="1" x14ac:dyDescent="0.2">
      <c r="A8" s="104">
        <v>1</v>
      </c>
      <c r="B8" s="66" t="e">
        <f>'C завтраками| Bed and breakfast'!#REF!</f>
        <v>#REF!</v>
      </c>
    </row>
    <row r="9" spans="1:2" x14ac:dyDescent="0.2">
      <c r="A9" s="104">
        <v>2</v>
      </c>
      <c r="B9" s="66" t="e">
        <f>'C завтраками| Bed and breakfast'!#REF!</f>
        <v>#REF!</v>
      </c>
    </row>
    <row r="10" spans="1:2" x14ac:dyDescent="0.2">
      <c r="A10" s="104" t="s">
        <v>134</v>
      </c>
      <c r="B10" s="66"/>
    </row>
    <row r="11" spans="1:2" ht="21.75" customHeight="1" x14ac:dyDescent="0.2">
      <c r="A11" s="104">
        <v>1</v>
      </c>
      <c r="B11" s="66" t="e">
        <f>'C завтраками| Bed and breakfast'!#REF!</f>
        <v>#REF!</v>
      </c>
    </row>
    <row r="12" spans="1:2" x14ac:dyDescent="0.2">
      <c r="A12" s="104">
        <v>2</v>
      </c>
      <c r="B12" s="66" t="e">
        <f>'C завтраками| Bed and breakfast'!#REF!</f>
        <v>#REF!</v>
      </c>
    </row>
    <row r="13" spans="1:2" x14ac:dyDescent="0.2">
      <c r="A13" s="103" t="s">
        <v>136</v>
      </c>
      <c r="B13" s="66"/>
    </row>
    <row r="14" spans="1:2" ht="24" customHeight="1" x14ac:dyDescent="0.2">
      <c r="A14" s="104">
        <v>1</v>
      </c>
      <c r="B14" s="66" t="e">
        <f>'C завтраками| Bed and breakfast'!#REF!</f>
        <v>#REF!</v>
      </c>
    </row>
    <row r="15" spans="1:2" x14ac:dyDescent="0.2">
      <c r="A15" s="104">
        <v>2</v>
      </c>
      <c r="B15" s="66" t="e">
        <f>'C завтраками| Bed and breakfast'!#REF!</f>
        <v>#REF!</v>
      </c>
    </row>
    <row r="16" spans="1:2" x14ac:dyDescent="0.2">
      <c r="A16" s="86" t="s">
        <v>138</v>
      </c>
      <c r="B16" s="66"/>
    </row>
    <row r="17" spans="1:2" x14ac:dyDescent="0.2">
      <c r="A17" s="87" t="s">
        <v>78</v>
      </c>
      <c r="B17" s="66" t="e">
        <f>'C завтраками| Bed and breakfast'!#REF!</f>
        <v>#REF!</v>
      </c>
    </row>
    <row r="18" spans="1:2" x14ac:dyDescent="0.2">
      <c r="A18" s="86" t="s">
        <v>137</v>
      </c>
      <c r="B18" s="66"/>
    </row>
    <row r="19" spans="1:2" x14ac:dyDescent="0.2">
      <c r="A19" s="87" t="s">
        <v>67</v>
      </c>
      <c r="B19" s="66" t="e">
        <f>'C завтраками| Bed and breakfast'!#REF!</f>
        <v>#REF!</v>
      </c>
    </row>
    <row r="20" spans="1:2" x14ac:dyDescent="0.2">
      <c r="A20" s="78"/>
      <c r="B20" s="201"/>
    </row>
    <row r="21" spans="1:2" ht="30.75" customHeight="1" x14ac:dyDescent="0.2">
      <c r="A21" s="229" t="s">
        <v>159</v>
      </c>
      <c r="B21" s="190" t="e">
        <f t="shared" ref="B21" si="0">B2</f>
        <v>#REF!</v>
      </c>
    </row>
    <row r="22" spans="1:2" x14ac:dyDescent="0.2">
      <c r="A22" s="101" t="s">
        <v>124</v>
      </c>
      <c r="B22" s="191" t="e">
        <f t="shared" ref="B22" si="1">B3</f>
        <v>#REF!</v>
      </c>
    </row>
    <row r="23" spans="1:2" x14ac:dyDescent="0.2">
      <c r="A23" s="102" t="s">
        <v>144</v>
      </c>
      <c r="B23" s="107"/>
    </row>
    <row r="24" spans="1:2" ht="18" customHeight="1" x14ac:dyDescent="0.2">
      <c r="A24" s="104">
        <v>1</v>
      </c>
      <c r="B24" s="108" t="e">
        <f t="shared" ref="B24" si="2">B5*0.85</f>
        <v>#REF!</v>
      </c>
    </row>
    <row r="25" spans="1:2" ht="17.100000000000001" customHeight="1" x14ac:dyDescent="0.2">
      <c r="A25" s="104">
        <v>2</v>
      </c>
      <c r="B25" s="108" t="e">
        <f t="shared" ref="B25" si="3">B6*0.85</f>
        <v>#REF!</v>
      </c>
    </row>
    <row r="26" spans="1:2" x14ac:dyDescent="0.2">
      <c r="A26" s="104" t="s">
        <v>145</v>
      </c>
      <c r="B26" s="108"/>
    </row>
    <row r="27" spans="1:2" x14ac:dyDescent="0.2">
      <c r="A27" s="104">
        <v>1</v>
      </c>
      <c r="B27" s="108" t="e">
        <f t="shared" ref="B27" si="4">B8*0.85</f>
        <v>#REF!</v>
      </c>
    </row>
    <row r="28" spans="1:2" ht="11.45" customHeight="1" x14ac:dyDescent="0.2">
      <c r="A28" s="104">
        <v>2</v>
      </c>
      <c r="B28" s="108" t="e">
        <f t="shared" ref="B28" si="5">B9*0.85</f>
        <v>#REF!</v>
      </c>
    </row>
    <row r="29" spans="1:2" x14ac:dyDescent="0.2">
      <c r="A29" s="104" t="s">
        <v>134</v>
      </c>
      <c r="B29" s="108"/>
    </row>
    <row r="30" spans="1:2" x14ac:dyDescent="0.2">
      <c r="A30" s="104">
        <v>1</v>
      </c>
      <c r="B30" s="108" t="e">
        <f t="shared" ref="B30" si="6">B11*0.85</f>
        <v>#REF!</v>
      </c>
    </row>
    <row r="31" spans="1:2" x14ac:dyDescent="0.2">
      <c r="A31" s="104">
        <v>2</v>
      </c>
      <c r="B31" s="108" t="e">
        <f t="shared" ref="B31" si="7">B12*0.85</f>
        <v>#REF!</v>
      </c>
    </row>
    <row r="32" spans="1:2" x14ac:dyDescent="0.2">
      <c r="A32" s="103" t="s">
        <v>136</v>
      </c>
      <c r="B32" s="108"/>
    </row>
    <row r="33" spans="1:2" x14ac:dyDescent="0.2">
      <c r="A33" s="104">
        <v>1</v>
      </c>
      <c r="B33" s="108" t="e">
        <f t="shared" ref="B33" si="8">B14*0.85</f>
        <v>#REF!</v>
      </c>
    </row>
    <row r="34" spans="1:2" x14ac:dyDescent="0.2">
      <c r="A34" s="104">
        <v>2</v>
      </c>
      <c r="B34" s="108" t="e">
        <f t="shared" ref="B34" si="9">B15*0.85</f>
        <v>#REF!</v>
      </c>
    </row>
    <row r="35" spans="1:2" x14ac:dyDescent="0.2">
      <c r="A35" s="86" t="s">
        <v>138</v>
      </c>
      <c r="B35" s="108"/>
    </row>
    <row r="36" spans="1:2" x14ac:dyDescent="0.2">
      <c r="A36" s="87" t="s">
        <v>78</v>
      </c>
      <c r="B36" s="108" t="e">
        <f t="shared" ref="B36" si="10">B17*0.85</f>
        <v>#REF!</v>
      </c>
    </row>
    <row r="37" spans="1:2" x14ac:dyDescent="0.2">
      <c r="A37" s="86" t="s">
        <v>137</v>
      </c>
      <c r="B37" s="108"/>
    </row>
    <row r="38" spans="1:2" x14ac:dyDescent="0.2">
      <c r="A38" s="87" t="s">
        <v>67</v>
      </c>
      <c r="B38" s="108" t="e">
        <f t="shared" ref="B38" si="11">B19*0.85</f>
        <v>#REF!</v>
      </c>
    </row>
    <row r="39" spans="1:2" x14ac:dyDescent="0.2">
      <c r="B39" s="201"/>
    </row>
    <row r="40" spans="1:2" ht="135" x14ac:dyDescent="0.2">
      <c r="A40" s="197" t="s">
        <v>283</v>
      </c>
    </row>
    <row r="41" spans="1:2" x14ac:dyDescent="0.2">
      <c r="A41" s="180" t="s">
        <v>139</v>
      </c>
    </row>
    <row r="42" spans="1:2" x14ac:dyDescent="0.2">
      <c r="A42" s="109" t="s">
        <v>284</v>
      </c>
    </row>
    <row r="43" spans="1:2" x14ac:dyDescent="0.2">
      <c r="A43" s="109" t="s">
        <v>285</v>
      </c>
    </row>
    <row r="44" spans="1:2" x14ac:dyDescent="0.2">
      <c r="A44" s="152"/>
    </row>
    <row r="45" spans="1:2" x14ac:dyDescent="0.2">
      <c r="A45" s="180" t="s">
        <v>127</v>
      </c>
    </row>
    <row r="46" spans="1:2" x14ac:dyDescent="0.2">
      <c r="A46" s="105" t="s">
        <v>146</v>
      </c>
    </row>
    <row r="47" spans="1:2" x14ac:dyDescent="0.2">
      <c r="A47" s="105" t="s">
        <v>147</v>
      </c>
    </row>
    <row r="48" spans="1:2" x14ac:dyDescent="0.2">
      <c r="A48" s="105" t="s">
        <v>148</v>
      </c>
    </row>
    <row r="49" spans="1:1" x14ac:dyDescent="0.2">
      <c r="A49" s="105" t="s">
        <v>149</v>
      </c>
    </row>
    <row r="50" spans="1:1" x14ac:dyDescent="0.2">
      <c r="A50" s="110" t="s">
        <v>286</v>
      </c>
    </row>
    <row r="51" spans="1:1" x14ac:dyDescent="0.2">
      <c r="A51" s="110" t="s">
        <v>236</v>
      </c>
    </row>
    <row r="52" spans="1:1" s="201" customFormat="1" x14ac:dyDescent="0.2">
      <c r="A52" s="223" t="s">
        <v>243</v>
      </c>
    </row>
    <row r="53" spans="1:1" ht="21" x14ac:dyDescent="0.2">
      <c r="A53" s="181" t="s">
        <v>170</v>
      </c>
    </row>
    <row r="54" spans="1:1" ht="52.5" x14ac:dyDescent="0.2">
      <c r="A54" s="230" t="s">
        <v>287</v>
      </c>
    </row>
    <row r="55" spans="1:1" ht="21" x14ac:dyDescent="0.2">
      <c r="A55" s="230" t="s">
        <v>288</v>
      </c>
    </row>
    <row r="56" spans="1:1" ht="31.5" x14ac:dyDescent="0.2">
      <c r="A56" s="230" t="s">
        <v>289</v>
      </c>
    </row>
    <row r="57" spans="1:1" ht="31.5" x14ac:dyDescent="0.2">
      <c r="A57" s="230" t="s">
        <v>290</v>
      </c>
    </row>
    <row r="58" spans="1:1" ht="42" x14ac:dyDescent="0.2">
      <c r="A58" s="230" t="s">
        <v>291</v>
      </c>
    </row>
    <row r="59" spans="1:1" ht="21" x14ac:dyDescent="0.2">
      <c r="A59" s="230" t="s">
        <v>292</v>
      </c>
    </row>
    <row r="60" spans="1:1" ht="34.5" x14ac:dyDescent="0.2">
      <c r="A60" s="230" t="s">
        <v>293</v>
      </c>
    </row>
    <row r="61" spans="1:1" ht="23.25" x14ac:dyDescent="0.2">
      <c r="A61" s="230" t="s">
        <v>294</v>
      </c>
    </row>
    <row r="62" spans="1:1" ht="31.5" x14ac:dyDescent="0.2">
      <c r="A62" s="230" t="s">
        <v>295</v>
      </c>
    </row>
    <row r="63" spans="1:1" ht="31.5" x14ac:dyDescent="0.2">
      <c r="A63" s="230" t="s">
        <v>296</v>
      </c>
    </row>
    <row r="64" spans="1:1" ht="42" x14ac:dyDescent="0.2">
      <c r="A64" s="155" t="s">
        <v>166</v>
      </c>
    </row>
    <row r="65" spans="1:1" ht="21" x14ac:dyDescent="0.2">
      <c r="A65" s="174" t="s">
        <v>162</v>
      </c>
    </row>
    <row r="66" spans="1:1" ht="42.75" x14ac:dyDescent="0.2">
      <c r="A66" s="142" t="s">
        <v>163</v>
      </c>
    </row>
    <row r="67" spans="1:1" ht="21" x14ac:dyDescent="0.2">
      <c r="A67" s="120" t="s">
        <v>164</v>
      </c>
    </row>
    <row r="68" spans="1:1" x14ac:dyDescent="0.2">
      <c r="A68" s="122"/>
    </row>
    <row r="69" spans="1:1" x14ac:dyDescent="0.2">
      <c r="A69" s="123" t="s">
        <v>132</v>
      </c>
    </row>
    <row r="70" spans="1:1" ht="24" x14ac:dyDescent="0.2">
      <c r="A70" s="124" t="s">
        <v>150</v>
      </c>
    </row>
    <row r="71" spans="1:1" ht="24" x14ac:dyDescent="0.2">
      <c r="A71" s="124" t="s">
        <v>151</v>
      </c>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61"/>
  <dimension ref="A1:B71"/>
  <sheetViews>
    <sheetView zoomScaleNormal="100" workbookViewId="0">
      <pane xSplit="1" topLeftCell="B1" activePane="topRight" state="frozen"/>
      <selection pane="topRight" activeCell="B1" sqref="B1:B1048576"/>
    </sheetView>
  </sheetViews>
  <sheetFormatPr defaultColWidth="8.7109375" defaultRowHeight="12.75" x14ac:dyDescent="0.2"/>
  <cols>
    <col min="1" max="1" width="82.5703125" style="98" customWidth="1"/>
    <col min="2" max="16384" width="8.7109375" style="98"/>
  </cols>
  <sheetData>
    <row r="1" spans="1:2" x14ac:dyDescent="0.2">
      <c r="A1" s="227" t="s">
        <v>133</v>
      </c>
    </row>
    <row r="2" spans="1:2" ht="18" customHeight="1" x14ac:dyDescent="0.2">
      <c r="A2" s="228" t="s">
        <v>222</v>
      </c>
      <c r="B2" s="234" t="e">
        <f>'ЗЭГ | FIT15'!B2</f>
        <v>#REF!</v>
      </c>
    </row>
    <row r="3" spans="1:2" x14ac:dyDescent="0.2">
      <c r="A3" s="99" t="s">
        <v>124</v>
      </c>
      <c r="B3" s="234" t="e">
        <f>'ЗЭГ | FIT15'!B3</f>
        <v>#REF!</v>
      </c>
    </row>
    <row r="4" spans="1:2" x14ac:dyDescent="0.2">
      <c r="A4" s="102" t="s">
        <v>144</v>
      </c>
      <c r="B4" s="247"/>
    </row>
    <row r="5" spans="1:2" ht="20.25" customHeight="1" x14ac:dyDescent="0.2">
      <c r="A5" s="104">
        <v>1</v>
      </c>
      <c r="B5" s="246" t="e">
        <f>'ЗЭГ | FIT15'!B5</f>
        <v>#REF!</v>
      </c>
    </row>
    <row r="6" spans="1:2" x14ac:dyDescent="0.2">
      <c r="A6" s="104">
        <v>2</v>
      </c>
      <c r="B6" s="246" t="e">
        <f>'ЗЭГ | FIT15'!B6</f>
        <v>#REF!</v>
      </c>
    </row>
    <row r="7" spans="1:2" x14ac:dyDescent="0.2">
      <c r="A7" s="104" t="s">
        <v>145</v>
      </c>
      <c r="B7" s="246"/>
    </row>
    <row r="8" spans="1:2" ht="18.75" customHeight="1" x14ac:dyDescent="0.2">
      <c r="A8" s="104">
        <v>1</v>
      </c>
      <c r="B8" s="246" t="e">
        <f>'ЗЭГ | FIT15'!B8</f>
        <v>#REF!</v>
      </c>
    </row>
    <row r="9" spans="1:2" x14ac:dyDescent="0.2">
      <c r="A9" s="104">
        <v>2</v>
      </c>
      <c r="B9" s="246" t="e">
        <f>'ЗЭГ | FIT15'!B9</f>
        <v>#REF!</v>
      </c>
    </row>
    <row r="10" spans="1:2" x14ac:dyDescent="0.2">
      <c r="A10" s="104" t="s">
        <v>134</v>
      </c>
      <c r="B10" s="246"/>
    </row>
    <row r="11" spans="1:2" ht="21.75" customHeight="1" x14ac:dyDescent="0.2">
      <c r="A11" s="104">
        <v>1</v>
      </c>
      <c r="B11" s="246" t="e">
        <f>'ЗЭГ | FIT15'!B11</f>
        <v>#REF!</v>
      </c>
    </row>
    <row r="12" spans="1:2" x14ac:dyDescent="0.2">
      <c r="A12" s="104">
        <v>2</v>
      </c>
      <c r="B12" s="246" t="e">
        <f>'ЗЭГ | FIT15'!B12</f>
        <v>#REF!</v>
      </c>
    </row>
    <row r="13" spans="1:2" x14ac:dyDescent="0.2">
      <c r="A13" s="103" t="s">
        <v>136</v>
      </c>
      <c r="B13" s="246"/>
    </row>
    <row r="14" spans="1:2" ht="24" customHeight="1" x14ac:dyDescent="0.2">
      <c r="A14" s="104">
        <v>1</v>
      </c>
      <c r="B14" s="246" t="e">
        <f>'ЗЭГ | FIT15'!B14</f>
        <v>#REF!</v>
      </c>
    </row>
    <row r="15" spans="1:2" x14ac:dyDescent="0.2">
      <c r="A15" s="104">
        <v>2</v>
      </c>
      <c r="B15" s="246" t="e">
        <f>'ЗЭГ | FIT15'!B15</f>
        <v>#REF!</v>
      </c>
    </row>
    <row r="16" spans="1:2" x14ac:dyDescent="0.2">
      <c r="A16" s="86" t="s">
        <v>138</v>
      </c>
      <c r="B16" s="246"/>
    </row>
    <row r="17" spans="1:2" x14ac:dyDescent="0.2">
      <c r="A17" s="87" t="s">
        <v>78</v>
      </c>
      <c r="B17" s="246" t="e">
        <f>'ЗЭГ | FIT15'!B17</f>
        <v>#REF!</v>
      </c>
    </row>
    <row r="18" spans="1:2" x14ac:dyDescent="0.2">
      <c r="A18" s="86" t="s">
        <v>137</v>
      </c>
      <c r="B18" s="246"/>
    </row>
    <row r="19" spans="1:2" x14ac:dyDescent="0.2">
      <c r="A19" s="87" t="s">
        <v>67</v>
      </c>
      <c r="B19" s="246" t="e">
        <f>'ЗЭГ | FIT15'!B19</f>
        <v>#REF!</v>
      </c>
    </row>
    <row r="20" spans="1:2" x14ac:dyDescent="0.2">
      <c r="A20" s="78"/>
      <c r="B20" s="247"/>
    </row>
    <row r="21" spans="1:2" ht="30.75" customHeight="1" x14ac:dyDescent="0.2">
      <c r="A21" s="229" t="s">
        <v>159</v>
      </c>
      <c r="B21" s="235" t="e">
        <f t="shared" ref="B21" si="0">B2</f>
        <v>#REF!</v>
      </c>
    </row>
    <row r="22" spans="1:2" x14ac:dyDescent="0.2">
      <c r="A22" s="101" t="s">
        <v>124</v>
      </c>
      <c r="B22" s="236" t="e">
        <f t="shared" ref="B22" si="1">B3</f>
        <v>#REF!</v>
      </c>
    </row>
    <row r="23" spans="1:2" x14ac:dyDescent="0.2">
      <c r="A23" s="102" t="s">
        <v>144</v>
      </c>
      <c r="B23" s="247"/>
    </row>
    <row r="24" spans="1:2" ht="18" customHeight="1" x14ac:dyDescent="0.2">
      <c r="A24" s="104">
        <v>1</v>
      </c>
      <c r="B24" s="250" t="e">
        <f t="shared" ref="B24" si="2">B5*0.82</f>
        <v>#REF!</v>
      </c>
    </row>
    <row r="25" spans="1:2" ht="17.100000000000001" customHeight="1" x14ac:dyDescent="0.2">
      <c r="A25" s="104">
        <v>2</v>
      </c>
      <c r="B25" s="250" t="e">
        <f t="shared" ref="B25" si="3">B6*0.82</f>
        <v>#REF!</v>
      </c>
    </row>
    <row r="26" spans="1:2" x14ac:dyDescent="0.2">
      <c r="A26" s="104" t="s">
        <v>145</v>
      </c>
      <c r="B26" s="250"/>
    </row>
    <row r="27" spans="1:2" x14ac:dyDescent="0.2">
      <c r="A27" s="104">
        <v>1</v>
      </c>
      <c r="B27" s="250" t="e">
        <f t="shared" ref="B27" si="4">B8*0.82</f>
        <v>#REF!</v>
      </c>
    </row>
    <row r="28" spans="1:2" ht="11.45" customHeight="1" x14ac:dyDescent="0.2">
      <c r="A28" s="104">
        <v>2</v>
      </c>
      <c r="B28" s="250" t="e">
        <f t="shared" ref="B28" si="5">B9*0.82</f>
        <v>#REF!</v>
      </c>
    </row>
    <row r="29" spans="1:2" x14ac:dyDescent="0.2">
      <c r="A29" s="104" t="s">
        <v>134</v>
      </c>
      <c r="B29" s="250"/>
    </row>
    <row r="30" spans="1:2" x14ac:dyDescent="0.2">
      <c r="A30" s="104">
        <v>1</v>
      </c>
      <c r="B30" s="250" t="e">
        <f t="shared" ref="B30" si="6">B11*0.82</f>
        <v>#REF!</v>
      </c>
    </row>
    <row r="31" spans="1:2" x14ac:dyDescent="0.2">
      <c r="A31" s="104">
        <v>2</v>
      </c>
      <c r="B31" s="250" t="e">
        <f t="shared" ref="B31" si="7">B12*0.82</f>
        <v>#REF!</v>
      </c>
    </row>
    <row r="32" spans="1:2" x14ac:dyDescent="0.2">
      <c r="A32" s="103" t="s">
        <v>136</v>
      </c>
      <c r="B32" s="250"/>
    </row>
    <row r="33" spans="1:2" x14ac:dyDescent="0.2">
      <c r="A33" s="104">
        <v>1</v>
      </c>
      <c r="B33" s="250" t="e">
        <f t="shared" ref="B33" si="8">B14*0.82</f>
        <v>#REF!</v>
      </c>
    </row>
    <row r="34" spans="1:2" x14ac:dyDescent="0.2">
      <c r="A34" s="104">
        <v>2</v>
      </c>
      <c r="B34" s="250" t="e">
        <f t="shared" ref="B34" si="9">B15*0.82</f>
        <v>#REF!</v>
      </c>
    </row>
    <row r="35" spans="1:2" x14ac:dyDescent="0.2">
      <c r="A35" s="86" t="s">
        <v>138</v>
      </c>
      <c r="B35" s="250"/>
    </row>
    <row r="36" spans="1:2" x14ac:dyDescent="0.2">
      <c r="A36" s="87" t="s">
        <v>78</v>
      </c>
      <c r="B36" s="250" t="e">
        <f t="shared" ref="B36" si="10">B17*0.82</f>
        <v>#REF!</v>
      </c>
    </row>
    <row r="37" spans="1:2" x14ac:dyDescent="0.2">
      <c r="A37" s="86" t="s">
        <v>137</v>
      </c>
      <c r="B37" s="250"/>
    </row>
    <row r="38" spans="1:2" x14ac:dyDescent="0.2">
      <c r="A38" s="87" t="s">
        <v>67</v>
      </c>
      <c r="B38" s="250" t="e">
        <f t="shared" ref="B38" si="11">B19*0.82</f>
        <v>#REF!</v>
      </c>
    </row>
    <row r="39" spans="1:2" x14ac:dyDescent="0.2">
      <c r="B39" s="201"/>
    </row>
    <row r="40" spans="1:2" ht="135" x14ac:dyDescent="0.2">
      <c r="A40" s="226" t="s">
        <v>283</v>
      </c>
    </row>
    <row r="41" spans="1:2" x14ac:dyDescent="0.2">
      <c r="A41" s="180" t="s">
        <v>139</v>
      </c>
    </row>
    <row r="42" spans="1:2" x14ac:dyDescent="0.2">
      <c r="A42" s="109" t="s">
        <v>284</v>
      </c>
    </row>
    <row r="43" spans="1:2" x14ac:dyDescent="0.2">
      <c r="A43" s="109" t="s">
        <v>285</v>
      </c>
    </row>
    <row r="44" spans="1:2" x14ac:dyDescent="0.2">
      <c r="A44" s="152"/>
    </row>
    <row r="45" spans="1:2" x14ac:dyDescent="0.2">
      <c r="A45" s="180" t="s">
        <v>127</v>
      </c>
    </row>
    <row r="46" spans="1:2" x14ac:dyDescent="0.2">
      <c r="A46" s="105" t="s">
        <v>146</v>
      </c>
    </row>
    <row r="47" spans="1:2" x14ac:dyDescent="0.2">
      <c r="A47" s="105" t="s">
        <v>147</v>
      </c>
    </row>
    <row r="48" spans="1:2" x14ac:dyDescent="0.2">
      <c r="A48" s="105" t="s">
        <v>148</v>
      </c>
    </row>
    <row r="49" spans="1:1" x14ac:dyDescent="0.2">
      <c r="A49" s="105" t="s">
        <v>149</v>
      </c>
    </row>
    <row r="50" spans="1:1" x14ac:dyDescent="0.2">
      <c r="A50" s="110" t="s">
        <v>286</v>
      </c>
    </row>
    <row r="51" spans="1:1" ht="12" customHeight="1" x14ac:dyDescent="0.2">
      <c r="A51" s="110" t="s">
        <v>236</v>
      </c>
    </row>
    <row r="52" spans="1:1" s="201" customFormat="1" x14ac:dyDescent="0.2">
      <c r="A52" s="223" t="s">
        <v>243</v>
      </c>
    </row>
    <row r="53" spans="1:1" ht="21" x14ac:dyDescent="0.2">
      <c r="A53" s="181" t="s">
        <v>170</v>
      </c>
    </row>
    <row r="54" spans="1:1" ht="52.5" x14ac:dyDescent="0.2">
      <c r="A54" s="230" t="s">
        <v>287</v>
      </c>
    </row>
    <row r="55" spans="1:1" ht="21" x14ac:dyDescent="0.2">
      <c r="A55" s="230" t="s">
        <v>288</v>
      </c>
    </row>
    <row r="56" spans="1:1" ht="31.5" x14ac:dyDescent="0.2">
      <c r="A56" s="230" t="s">
        <v>289</v>
      </c>
    </row>
    <row r="57" spans="1:1" ht="31.5" x14ac:dyDescent="0.2">
      <c r="A57" s="230" t="s">
        <v>290</v>
      </c>
    </row>
    <row r="58" spans="1:1" ht="42" x14ac:dyDescent="0.2">
      <c r="A58" s="230" t="s">
        <v>291</v>
      </c>
    </row>
    <row r="59" spans="1:1" ht="21" x14ac:dyDescent="0.2">
      <c r="A59" s="230" t="s">
        <v>292</v>
      </c>
    </row>
    <row r="60" spans="1:1" ht="34.5" x14ac:dyDescent="0.2">
      <c r="A60" s="230" t="s">
        <v>293</v>
      </c>
    </row>
    <row r="61" spans="1:1" ht="23.25" x14ac:dyDescent="0.2">
      <c r="A61" s="230" t="s">
        <v>294</v>
      </c>
    </row>
    <row r="62" spans="1:1" ht="31.5" x14ac:dyDescent="0.2">
      <c r="A62" s="230" t="s">
        <v>295</v>
      </c>
    </row>
    <row r="63" spans="1:1" ht="31.5" x14ac:dyDescent="0.2">
      <c r="A63" s="230" t="s">
        <v>296</v>
      </c>
    </row>
    <row r="64" spans="1:1" ht="42" x14ac:dyDescent="0.2">
      <c r="A64" s="155" t="s">
        <v>166</v>
      </c>
    </row>
    <row r="65" spans="1:1" ht="21" x14ac:dyDescent="0.2">
      <c r="A65" s="174" t="s">
        <v>162</v>
      </c>
    </row>
    <row r="66" spans="1:1" ht="42.75" x14ac:dyDescent="0.2">
      <c r="A66" s="142" t="s">
        <v>163</v>
      </c>
    </row>
    <row r="67" spans="1:1" ht="21" x14ac:dyDescent="0.2">
      <c r="A67" s="120" t="s">
        <v>164</v>
      </c>
    </row>
    <row r="68" spans="1:1" x14ac:dyDescent="0.2">
      <c r="A68" s="122"/>
    </row>
    <row r="69" spans="1:1" x14ac:dyDescent="0.2">
      <c r="A69" s="123" t="s">
        <v>132</v>
      </c>
    </row>
    <row r="70" spans="1:1" ht="24" x14ac:dyDescent="0.2">
      <c r="A70" s="124" t="s">
        <v>150</v>
      </c>
    </row>
    <row r="71" spans="1:1" ht="24" x14ac:dyDescent="0.2">
      <c r="A71" s="124" t="s">
        <v>151</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62"/>
  <dimension ref="A1:B53"/>
  <sheetViews>
    <sheetView zoomScaleNormal="100" workbookViewId="0">
      <pane xSplit="1" topLeftCell="B1" activePane="topRight" state="frozen"/>
      <selection pane="topRight" activeCell="B1" sqref="B1:B1048576"/>
    </sheetView>
  </sheetViews>
  <sheetFormatPr defaultColWidth="8.7109375" defaultRowHeight="12.75" x14ac:dyDescent="0.2"/>
  <cols>
    <col min="1" max="1" width="82.5703125" style="98" customWidth="1"/>
    <col min="2" max="16384" width="8.7109375" style="98"/>
  </cols>
  <sheetData>
    <row r="1" spans="1:2" x14ac:dyDescent="0.2">
      <c r="A1" s="227" t="s">
        <v>133</v>
      </c>
    </row>
    <row r="2" spans="1:2" ht="18" customHeight="1" x14ac:dyDescent="0.2">
      <c r="A2" s="228" t="s">
        <v>222</v>
      </c>
      <c r="B2" s="190" t="e">
        <f>'ЗЭГ | FIT15'!B2</f>
        <v>#REF!</v>
      </c>
    </row>
    <row r="3" spans="1:2" x14ac:dyDescent="0.2">
      <c r="A3" s="99" t="s">
        <v>124</v>
      </c>
      <c r="B3" s="191" t="e">
        <f>'ЗЭГ | FIT15'!B3</f>
        <v>#REF!</v>
      </c>
    </row>
    <row r="4" spans="1:2" x14ac:dyDescent="0.2">
      <c r="A4" s="102" t="s">
        <v>144</v>
      </c>
      <c r="B4" s="201"/>
    </row>
    <row r="5" spans="1:2" ht="20.25" customHeight="1" x14ac:dyDescent="0.2">
      <c r="A5" s="104">
        <v>1</v>
      </c>
      <c r="B5" s="66" t="e">
        <f>'ЗЭГ | FIT15'!B5</f>
        <v>#REF!</v>
      </c>
    </row>
    <row r="6" spans="1:2" x14ac:dyDescent="0.2">
      <c r="A6" s="104">
        <v>2</v>
      </c>
      <c r="B6" s="66" t="e">
        <f>'ЗЭГ | FIT15'!B6</f>
        <v>#REF!</v>
      </c>
    </row>
    <row r="7" spans="1:2" x14ac:dyDescent="0.2">
      <c r="A7" s="104" t="s">
        <v>145</v>
      </c>
      <c r="B7" s="66"/>
    </row>
    <row r="8" spans="1:2" ht="18.75" customHeight="1" x14ac:dyDescent="0.2">
      <c r="A8" s="104">
        <v>1</v>
      </c>
      <c r="B8" s="66" t="e">
        <f>'ЗЭГ | FIT15'!B8</f>
        <v>#REF!</v>
      </c>
    </row>
    <row r="9" spans="1:2" x14ac:dyDescent="0.2">
      <c r="A9" s="104">
        <v>2</v>
      </c>
      <c r="B9" s="66" t="e">
        <f>'ЗЭГ | FIT15'!B9</f>
        <v>#REF!</v>
      </c>
    </row>
    <row r="10" spans="1:2" x14ac:dyDescent="0.2">
      <c r="A10" s="104" t="s">
        <v>134</v>
      </c>
      <c r="B10" s="66"/>
    </row>
    <row r="11" spans="1:2" ht="21.75" customHeight="1" x14ac:dyDescent="0.2">
      <c r="A11" s="104">
        <v>1</v>
      </c>
      <c r="B11" s="66" t="e">
        <f>'ЗЭГ | FIT15'!B11</f>
        <v>#REF!</v>
      </c>
    </row>
    <row r="12" spans="1:2" x14ac:dyDescent="0.2">
      <c r="A12" s="104">
        <v>2</v>
      </c>
      <c r="B12" s="66" t="e">
        <f>'ЗЭГ | FIT15'!B12</f>
        <v>#REF!</v>
      </c>
    </row>
    <row r="13" spans="1:2" x14ac:dyDescent="0.2">
      <c r="A13" s="103" t="s">
        <v>136</v>
      </c>
      <c r="B13" s="66"/>
    </row>
    <row r="14" spans="1:2" ht="24" customHeight="1" x14ac:dyDescent="0.2">
      <c r="A14" s="104">
        <v>1</v>
      </c>
      <c r="B14" s="66" t="e">
        <f>'ЗЭГ | FIT15'!B14</f>
        <v>#REF!</v>
      </c>
    </row>
    <row r="15" spans="1:2" x14ac:dyDescent="0.2">
      <c r="A15" s="104">
        <v>2</v>
      </c>
      <c r="B15" s="66" t="e">
        <f>'ЗЭГ | FIT15'!B15</f>
        <v>#REF!</v>
      </c>
    </row>
    <row r="16" spans="1:2" x14ac:dyDescent="0.2">
      <c r="A16" s="86" t="s">
        <v>138</v>
      </c>
      <c r="B16" s="66"/>
    </row>
    <row r="17" spans="1:2" x14ac:dyDescent="0.2">
      <c r="A17" s="87" t="s">
        <v>78</v>
      </c>
      <c r="B17" s="66" t="e">
        <f>'ЗЭГ | FIT15'!B17</f>
        <v>#REF!</v>
      </c>
    </row>
    <row r="18" spans="1:2" x14ac:dyDescent="0.2">
      <c r="A18" s="86" t="s">
        <v>137</v>
      </c>
      <c r="B18" s="66"/>
    </row>
    <row r="19" spans="1:2" x14ac:dyDescent="0.2">
      <c r="A19" s="87" t="s">
        <v>67</v>
      </c>
      <c r="B19" s="66" t="e">
        <f>'ЗЭГ | FIT15'!B19</f>
        <v>#REF!</v>
      </c>
    </row>
    <row r="21" spans="1:2" ht="135" x14ac:dyDescent="0.2">
      <c r="A21" s="226" t="s">
        <v>283</v>
      </c>
    </row>
    <row r="22" spans="1:2" x14ac:dyDescent="0.2">
      <c r="A22" s="180" t="s">
        <v>139</v>
      </c>
    </row>
    <row r="23" spans="1:2" x14ac:dyDescent="0.2">
      <c r="A23" s="109" t="s">
        <v>284</v>
      </c>
    </row>
    <row r="24" spans="1:2" x14ac:dyDescent="0.2">
      <c r="A24" s="109" t="s">
        <v>285</v>
      </c>
    </row>
    <row r="25" spans="1:2" x14ac:dyDescent="0.2">
      <c r="A25" s="152"/>
    </row>
    <row r="26" spans="1:2" x14ac:dyDescent="0.2">
      <c r="A26" s="180" t="s">
        <v>127</v>
      </c>
    </row>
    <row r="27" spans="1:2" x14ac:dyDescent="0.2">
      <c r="A27" s="105" t="s">
        <v>146</v>
      </c>
    </row>
    <row r="28" spans="1:2" x14ac:dyDescent="0.2">
      <c r="A28" s="105" t="s">
        <v>147</v>
      </c>
    </row>
    <row r="29" spans="1:2" x14ac:dyDescent="0.2">
      <c r="A29" s="105" t="s">
        <v>148</v>
      </c>
    </row>
    <row r="30" spans="1:2" x14ac:dyDescent="0.2">
      <c r="A30" s="105" t="s">
        <v>149</v>
      </c>
    </row>
    <row r="31" spans="1:2" x14ac:dyDescent="0.2">
      <c r="A31" s="110" t="s">
        <v>286</v>
      </c>
    </row>
    <row r="32" spans="1:2" x14ac:dyDescent="0.2">
      <c r="A32" s="110" t="s">
        <v>236</v>
      </c>
    </row>
    <row r="33" spans="1:1" s="201" customFormat="1" x14ac:dyDescent="0.2">
      <c r="A33" s="223" t="s">
        <v>243</v>
      </c>
    </row>
    <row r="34" spans="1:1" ht="21" x14ac:dyDescent="0.2">
      <c r="A34" s="181" t="s">
        <v>170</v>
      </c>
    </row>
    <row r="35" spans="1:1" ht="52.5" x14ac:dyDescent="0.2">
      <c r="A35" s="230" t="s">
        <v>287</v>
      </c>
    </row>
    <row r="36" spans="1:1" ht="21" x14ac:dyDescent="0.2">
      <c r="A36" s="230" t="s">
        <v>288</v>
      </c>
    </row>
    <row r="37" spans="1:1" ht="31.5" x14ac:dyDescent="0.2">
      <c r="A37" s="230" t="s">
        <v>289</v>
      </c>
    </row>
    <row r="38" spans="1:1" ht="31.5" x14ac:dyDescent="0.2">
      <c r="A38" s="230" t="s">
        <v>290</v>
      </c>
    </row>
    <row r="39" spans="1:1" ht="42" x14ac:dyDescent="0.2">
      <c r="A39" s="230" t="s">
        <v>291</v>
      </c>
    </row>
    <row r="40" spans="1:1" ht="21" x14ac:dyDescent="0.2">
      <c r="A40" s="230" t="s">
        <v>292</v>
      </c>
    </row>
    <row r="41" spans="1:1" ht="34.5" x14ac:dyDescent="0.2">
      <c r="A41" s="230" t="s">
        <v>293</v>
      </c>
    </row>
    <row r="42" spans="1:1" ht="23.25" x14ac:dyDescent="0.2">
      <c r="A42" s="230" t="s">
        <v>294</v>
      </c>
    </row>
    <row r="43" spans="1:1" ht="31.5" x14ac:dyDescent="0.2">
      <c r="A43" s="230" t="s">
        <v>295</v>
      </c>
    </row>
    <row r="44" spans="1:1" ht="31.5" x14ac:dyDescent="0.2">
      <c r="A44" s="230" t="s">
        <v>296</v>
      </c>
    </row>
    <row r="45" spans="1:1" ht="42" x14ac:dyDescent="0.2">
      <c r="A45" s="155" t="s">
        <v>166</v>
      </c>
    </row>
    <row r="46" spans="1:1" ht="63" x14ac:dyDescent="0.2">
      <c r="A46" s="187" t="s">
        <v>237</v>
      </c>
    </row>
    <row r="47" spans="1:1" ht="21" x14ac:dyDescent="0.2">
      <c r="A47" s="174" t="s">
        <v>162</v>
      </c>
    </row>
    <row r="48" spans="1:1" ht="42.75" x14ac:dyDescent="0.2">
      <c r="A48" s="142" t="s">
        <v>163</v>
      </c>
    </row>
    <row r="49" spans="1:1" ht="21" x14ac:dyDescent="0.2">
      <c r="A49" s="120" t="s">
        <v>164</v>
      </c>
    </row>
    <row r="50" spans="1:1" x14ac:dyDescent="0.2">
      <c r="A50" s="122"/>
    </row>
    <row r="51" spans="1:1" x14ac:dyDescent="0.2">
      <c r="A51" s="123" t="s">
        <v>132</v>
      </c>
    </row>
    <row r="52" spans="1:1" ht="24" x14ac:dyDescent="0.2">
      <c r="A52" s="124" t="s">
        <v>150</v>
      </c>
    </row>
    <row r="53" spans="1:1" ht="24" x14ac:dyDescent="0.2">
      <c r="A53" s="124" t="s">
        <v>151</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rgb="FFFFC000"/>
  </sheetPr>
  <dimension ref="A1:ET31"/>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77" customWidth="1"/>
    <col min="2" max="3" width="9" style="77"/>
    <col min="4" max="9" width="9" style="268"/>
    <col min="10" max="16384" width="9" style="77"/>
  </cols>
  <sheetData>
    <row r="1" spans="1:150" s="90" customFormat="1" ht="12" customHeight="1" x14ac:dyDescent="0.2">
      <c r="A1" s="89" t="s">
        <v>133</v>
      </c>
      <c r="D1" s="203"/>
      <c r="E1" s="203"/>
      <c r="F1" s="203"/>
      <c r="G1" s="203"/>
      <c r="H1" s="203"/>
      <c r="I1" s="203"/>
    </row>
    <row r="2" spans="1:150" s="90" customFormat="1" ht="12" customHeight="1" x14ac:dyDescent="0.2">
      <c r="A2" s="91" t="s">
        <v>126</v>
      </c>
      <c r="D2" s="203"/>
      <c r="E2" s="203"/>
      <c r="F2" s="203"/>
      <c r="G2" s="203"/>
      <c r="H2" s="203"/>
      <c r="I2" s="203"/>
    </row>
    <row r="3" spans="1:150" ht="12.6" customHeight="1" x14ac:dyDescent="0.2">
      <c r="A3" s="146" t="s">
        <v>159</v>
      </c>
      <c r="B3" s="320">
        <f>'нетто 18'!B24</f>
        <v>45961</v>
      </c>
      <c r="C3" s="320">
        <f>'нетто 18'!C24</f>
        <v>45962</v>
      </c>
      <c r="D3" s="320">
        <f>'нетто 18'!D24</f>
        <v>45963</v>
      </c>
      <c r="E3" s="320">
        <f>'нетто 18'!E24</f>
        <v>45964</v>
      </c>
      <c r="F3" s="320">
        <f>'нетто 18'!F24</f>
        <v>45965</v>
      </c>
      <c r="G3" s="320">
        <f>'нетто 18'!G24</f>
        <v>45966</v>
      </c>
      <c r="H3" s="320">
        <f>'нетто 18'!H24</f>
        <v>45967</v>
      </c>
      <c r="I3" s="320">
        <f>'нетто 18'!I24</f>
        <v>45968</v>
      </c>
      <c r="J3" s="320">
        <f>'нетто 18'!J24</f>
        <v>45969</v>
      </c>
      <c r="K3" s="320">
        <f>'нетто 18'!K24</f>
        <v>45970</v>
      </c>
      <c r="L3" s="320">
        <f>'нетто 18'!L24</f>
        <v>45971</v>
      </c>
      <c r="M3" s="320">
        <f>'нетто 18'!M24</f>
        <v>45972</v>
      </c>
      <c r="N3" s="320">
        <f>'нетто 18'!N24</f>
        <v>45973</v>
      </c>
      <c r="O3" s="320">
        <f>'нетто 18'!O24</f>
        <v>45974</v>
      </c>
      <c r="P3" s="320">
        <f>'нетто 18'!P24</f>
        <v>45975</v>
      </c>
      <c r="Q3" s="320">
        <f>'нетто 18'!Q24</f>
        <v>45976</v>
      </c>
      <c r="R3" s="320">
        <f>'нетто 18'!R24</f>
        <v>45977</v>
      </c>
      <c r="S3" s="320">
        <f>'нетто 18'!S24</f>
        <v>45978</v>
      </c>
      <c r="T3" s="320">
        <f>'нетто 18'!T24</f>
        <v>45979</v>
      </c>
      <c r="U3" s="320">
        <f>'нетто 18'!U24</f>
        <v>45980</v>
      </c>
      <c r="V3" s="320">
        <f>'нетто 18'!V24</f>
        <v>45981</v>
      </c>
      <c r="W3" s="320">
        <f>'нетто 18'!W24</f>
        <v>45982</v>
      </c>
      <c r="X3" s="320">
        <f>'нетто 18'!X24</f>
        <v>45983</v>
      </c>
      <c r="Y3" s="320">
        <f>'нетто 18'!Y24</f>
        <v>45984</v>
      </c>
      <c r="Z3" s="320">
        <f>'нетто 18'!Z24</f>
        <v>45985</v>
      </c>
      <c r="AA3" s="320">
        <f>'нетто 18'!AA24</f>
        <v>45986</v>
      </c>
      <c r="AB3" s="320">
        <f>'нетто 18'!AB24</f>
        <v>45987</v>
      </c>
      <c r="AC3" s="320">
        <f>'нетто 18'!AC24</f>
        <v>45988</v>
      </c>
      <c r="AD3" s="320">
        <f>'нетто 18'!AD24</f>
        <v>45989</v>
      </c>
      <c r="AE3" s="320">
        <f>'нетто 18'!AE24</f>
        <v>45990</v>
      </c>
      <c r="AF3" s="320">
        <f>'нетто 18'!AF24</f>
        <v>45991</v>
      </c>
      <c r="AG3" s="320">
        <f>'нетто 18'!AG24</f>
        <v>45992</v>
      </c>
      <c r="AH3" s="320">
        <f>'нетто 18'!AH24</f>
        <v>45993</v>
      </c>
      <c r="AI3" s="320">
        <f>'нетто 18'!AI24</f>
        <v>45994</v>
      </c>
      <c r="AJ3" s="320">
        <f>'нетто 18'!AJ24</f>
        <v>45995</v>
      </c>
      <c r="AK3" s="320">
        <f>'нетто 18'!AK24</f>
        <v>45996</v>
      </c>
      <c r="AL3" s="320">
        <f>'нетто 18'!AL24</f>
        <v>45997</v>
      </c>
      <c r="AM3" s="320">
        <f>'нетто 18'!AM24</f>
        <v>45998</v>
      </c>
      <c r="AN3" s="320">
        <f>'нетто 18'!AN24</f>
        <v>45999</v>
      </c>
      <c r="AO3" s="320">
        <f>'нетто 18'!AO24</f>
        <v>46000</v>
      </c>
      <c r="AP3" s="320">
        <f>'нетто 18'!AP24</f>
        <v>46001</v>
      </c>
      <c r="AQ3" s="320">
        <f>'нетто 18'!AQ24</f>
        <v>46002</v>
      </c>
      <c r="AR3" s="320">
        <f>'нетто 18'!AR24</f>
        <v>46003</v>
      </c>
      <c r="AS3" s="320">
        <f>'нетто 18'!AS24</f>
        <v>46004</v>
      </c>
      <c r="AT3" s="320">
        <f>'нетто 18'!AT24</f>
        <v>46005</v>
      </c>
      <c r="AU3" s="320">
        <f>'нетто 18'!AU24</f>
        <v>46006</v>
      </c>
      <c r="AV3" s="320">
        <f>'нетто 18'!AV24</f>
        <v>46010</v>
      </c>
      <c r="AW3" s="320">
        <f>'нетто 18'!AW24</f>
        <v>46011</v>
      </c>
      <c r="AX3" s="320">
        <f>'нетто 18'!AX24</f>
        <v>46012</v>
      </c>
      <c r="AY3" s="320">
        <f>'нетто 18'!AY24</f>
        <v>46013</v>
      </c>
      <c r="AZ3" s="320">
        <f>'нетто 18'!AZ24</f>
        <v>46014</v>
      </c>
      <c r="BA3" s="320">
        <f>'нетто 18'!BA24</f>
        <v>46015</v>
      </c>
      <c r="BB3" s="320">
        <f>'нетто 18'!BB24</f>
        <v>46016</v>
      </c>
      <c r="BC3" s="320">
        <f>'нетто 18'!BC24</f>
        <v>46017</v>
      </c>
      <c r="BD3" s="320">
        <f>'нетто 18'!BD24</f>
        <v>46018</v>
      </c>
      <c r="BE3" s="320">
        <f>'нетто 18'!BE24</f>
        <v>46019</v>
      </c>
      <c r="BF3" s="320">
        <f>'нетто 18'!BF24</f>
        <v>46020</v>
      </c>
      <c r="BG3" s="320">
        <f>'нетто 18'!BG24</f>
        <v>46021</v>
      </c>
      <c r="BH3" s="320">
        <f>'нетто 18'!BH24</f>
        <v>46022</v>
      </c>
      <c r="BI3" s="320">
        <f>'нетто 18'!BI24</f>
        <v>46023</v>
      </c>
      <c r="BJ3" s="320">
        <f>'нетто 18'!BJ24</f>
        <v>46024</v>
      </c>
      <c r="BK3" s="320">
        <f>'нетто 18'!BK24</f>
        <v>46025</v>
      </c>
      <c r="BL3" s="320">
        <f>'нетто 18'!BL24</f>
        <v>46026</v>
      </c>
      <c r="BM3" s="320">
        <f>'нетто 18'!BM24</f>
        <v>46027</v>
      </c>
      <c r="BN3" s="320">
        <f>'нетто 18'!BN24</f>
        <v>46028</v>
      </c>
      <c r="BO3" s="320">
        <f>'нетто 18'!BO24</f>
        <v>46029</v>
      </c>
      <c r="BP3" s="320">
        <f>'нетто 18'!BP24</f>
        <v>46030</v>
      </c>
      <c r="BQ3" s="320">
        <f>'нетто 18'!BQ24</f>
        <v>46031</v>
      </c>
      <c r="BR3" s="320">
        <f>'нетто 18'!BR24</f>
        <v>46032</v>
      </c>
      <c r="BS3" s="320">
        <f>'нетто 18'!BS24</f>
        <v>46033</v>
      </c>
      <c r="BT3" s="320">
        <f>'нетто 18'!BT24</f>
        <v>46034</v>
      </c>
      <c r="BU3" s="320">
        <f>'нетто 18'!BU24</f>
        <v>46035</v>
      </c>
      <c r="BV3" s="320">
        <f>'нетто 18'!BV24</f>
        <v>46036</v>
      </c>
      <c r="BW3" s="320">
        <f>'нетто 18'!BW24</f>
        <v>46037</v>
      </c>
      <c r="BX3" s="320">
        <f>'нетто 18'!BX24</f>
        <v>46038</v>
      </c>
      <c r="BY3" s="320">
        <f>'нетто 18'!BY24</f>
        <v>46039</v>
      </c>
      <c r="BZ3" s="320">
        <f>'нетто 18'!BZ24</f>
        <v>46040</v>
      </c>
      <c r="CA3" s="320">
        <f>'нетто 18'!CA24</f>
        <v>46041</v>
      </c>
      <c r="CB3" s="320">
        <f>'нетто 18'!CB24</f>
        <v>46042</v>
      </c>
      <c r="CC3" s="320">
        <f>'нетто 18'!CC24</f>
        <v>46043</v>
      </c>
      <c r="CD3" s="320">
        <f>'нетто 18'!CD24</f>
        <v>46044</v>
      </c>
      <c r="CE3" s="320">
        <f>'нетто 18'!CE24</f>
        <v>46045</v>
      </c>
      <c r="CF3" s="320">
        <f>'нетто 18'!CF24</f>
        <v>46046</v>
      </c>
      <c r="CG3" s="320">
        <f>'нетто 18'!CG24</f>
        <v>46047</v>
      </c>
      <c r="CH3" s="320">
        <f>'нетто 18'!CH24</f>
        <v>46048</v>
      </c>
      <c r="CI3" s="320">
        <f>'нетто 18'!CI24</f>
        <v>46049</v>
      </c>
      <c r="CJ3" s="320">
        <f>'нетто 18'!CJ24</f>
        <v>46050</v>
      </c>
      <c r="CK3" s="320">
        <f>'нетто 18'!CK24</f>
        <v>46051</v>
      </c>
      <c r="CL3" s="320">
        <f>'нетто 18'!CL24</f>
        <v>46052</v>
      </c>
      <c r="CM3" s="320">
        <f>'нетто 18'!CM24</f>
        <v>46053</v>
      </c>
      <c r="CN3" s="320">
        <f>'нетто 18'!CN24</f>
        <v>46054</v>
      </c>
      <c r="CO3" s="320">
        <f>'нетто 18'!CO24</f>
        <v>46055</v>
      </c>
      <c r="CP3" s="320">
        <f>'нетто 18'!CP24</f>
        <v>46056</v>
      </c>
      <c r="CQ3" s="320">
        <f>'нетто 18'!CQ24</f>
        <v>46057</v>
      </c>
      <c r="CR3" s="320">
        <f>'нетто 18'!CR24</f>
        <v>46058</v>
      </c>
      <c r="CS3" s="320">
        <f>'нетто 18'!CS24</f>
        <v>46059</v>
      </c>
      <c r="CT3" s="320">
        <f>'нетто 18'!CT24</f>
        <v>46060</v>
      </c>
      <c r="CU3" s="320">
        <f>'нетто 18'!CU24</f>
        <v>46061</v>
      </c>
      <c r="CV3" s="320">
        <f>'нетто 18'!CV24</f>
        <v>46062</v>
      </c>
      <c r="CW3" s="320">
        <f>'нетто 18'!CW24</f>
        <v>46063</v>
      </c>
      <c r="CX3" s="320">
        <f>'нетто 18'!CX24</f>
        <v>46064</v>
      </c>
      <c r="CY3" s="320">
        <f>'нетто 18'!CY24</f>
        <v>46065</v>
      </c>
      <c r="CZ3" s="320">
        <f>'нетто 18'!CZ24</f>
        <v>46066</v>
      </c>
      <c r="DA3" s="320">
        <f>'нетто 18'!DA24</f>
        <v>46067</v>
      </c>
      <c r="DB3" s="320">
        <f>'нетто 18'!DB24</f>
        <v>46068</v>
      </c>
      <c r="DC3" s="320">
        <f>'нетто 18'!DC24</f>
        <v>46069</v>
      </c>
      <c r="DD3" s="320">
        <f>'нетто 18'!DD24</f>
        <v>46070</v>
      </c>
      <c r="DE3" s="320">
        <f>'нетто 18'!DE24</f>
        <v>46071</v>
      </c>
      <c r="DF3" s="320">
        <f>'нетто 18'!DF24</f>
        <v>46072</v>
      </c>
      <c r="DG3" s="320">
        <f>'нетто 18'!DG24</f>
        <v>46073</v>
      </c>
      <c r="DH3" s="320">
        <f>'нетто 18'!DH24</f>
        <v>46074</v>
      </c>
      <c r="DI3" s="320">
        <f>'нетто 18'!DI24</f>
        <v>46075</v>
      </c>
      <c r="DJ3" s="320">
        <f>'нетто 18'!DJ24</f>
        <v>46076</v>
      </c>
      <c r="DK3" s="320">
        <f>'нетто 18'!DK24</f>
        <v>46077</v>
      </c>
      <c r="DL3" s="320">
        <f>'нетто 18'!DL24</f>
        <v>46078</v>
      </c>
      <c r="DM3" s="320">
        <f>'нетто 18'!DM24</f>
        <v>46079</v>
      </c>
      <c r="DN3" s="320">
        <f>'нетто 18'!DN24</f>
        <v>46080</v>
      </c>
      <c r="DO3" s="320">
        <f>'нетто 18'!DO24</f>
        <v>46081</v>
      </c>
      <c r="DP3" s="320">
        <f>'нетто 18'!DP24</f>
        <v>46082</v>
      </c>
      <c r="DQ3" s="320">
        <f>'нетто 18'!DQ24</f>
        <v>46083</v>
      </c>
      <c r="DR3" s="320">
        <f>'нетто 18'!DR24</f>
        <v>46084</v>
      </c>
      <c r="DS3" s="320">
        <f>'нетто 18'!DS24</f>
        <v>46085</v>
      </c>
      <c r="DT3" s="320">
        <f>'нетто 18'!DT24</f>
        <v>46086</v>
      </c>
      <c r="DU3" s="320">
        <f>'нетто 18'!DU24</f>
        <v>46087</v>
      </c>
      <c r="DV3" s="320">
        <f>'нетто 18'!DV24</f>
        <v>46088</v>
      </c>
      <c r="DW3" s="320">
        <f>'нетто 18'!DW24</f>
        <v>46089</v>
      </c>
      <c r="DX3" s="320">
        <f>'нетто 18'!DX24</f>
        <v>46090</v>
      </c>
      <c r="DY3" s="320">
        <f>'нетто 18'!DY24</f>
        <v>46091</v>
      </c>
      <c r="DZ3" s="320">
        <f>'нетто 18'!DZ24</f>
        <v>46092</v>
      </c>
      <c r="EA3" s="320">
        <f>'нетто 18'!EA24</f>
        <v>46093</v>
      </c>
      <c r="EB3" s="320">
        <f>'нетто 18'!EB24</f>
        <v>46094</v>
      </c>
      <c r="EC3" s="320">
        <f>'нетто 18'!EC24</f>
        <v>46095</v>
      </c>
      <c r="ED3" s="320">
        <f>'нетто 18'!ED24</f>
        <v>46096</v>
      </c>
      <c r="EE3" s="320">
        <f>'нетто 18'!EE24</f>
        <v>46097</v>
      </c>
      <c r="EF3" s="320">
        <f>'нетто 18'!EF24</f>
        <v>46098</v>
      </c>
      <c r="EG3" s="320">
        <f>'нетто 18'!EG24</f>
        <v>46099</v>
      </c>
      <c r="EH3" s="320">
        <f>'нетто 18'!EH24</f>
        <v>46100</v>
      </c>
      <c r="EI3" s="320">
        <f>'нетто 18'!EI24</f>
        <v>46101</v>
      </c>
      <c r="EJ3" s="320">
        <f>'нетто 18'!EJ24</f>
        <v>46102</v>
      </c>
      <c r="EK3" s="320">
        <f>'нетто 18'!EK24</f>
        <v>46103</v>
      </c>
      <c r="EL3" s="320">
        <f>'нетто 18'!EL24</f>
        <v>46104</v>
      </c>
      <c r="EM3" s="320">
        <f>'нетто 18'!EM24</f>
        <v>46105</v>
      </c>
      <c r="EN3" s="320">
        <f>'нетто 18'!EN24</f>
        <v>46106</v>
      </c>
      <c r="EO3" s="320">
        <f>'нетто 18'!EO24</f>
        <v>46107</v>
      </c>
      <c r="EP3" s="320">
        <f>'нетто 18'!EP24</f>
        <v>46108</v>
      </c>
      <c r="EQ3" s="320">
        <f>'нетто 18'!EQ24</f>
        <v>46109</v>
      </c>
      <c r="ER3" s="320">
        <f>'нетто 18'!ER24</f>
        <v>46110</v>
      </c>
      <c r="ES3" s="320">
        <f>'нетто 18'!ES24</f>
        <v>46111</v>
      </c>
      <c r="ET3" s="320">
        <f>'нетто 18'!ET24</f>
        <v>46112</v>
      </c>
    </row>
    <row r="4" spans="1:150" s="70" customFormat="1" ht="22.5" customHeight="1" x14ac:dyDescent="0.2">
      <c r="A4" s="67" t="s">
        <v>124</v>
      </c>
      <c r="B4" s="320">
        <f>'нетто 18'!B25</f>
        <v>45961</v>
      </c>
      <c r="C4" s="320">
        <f>'нетто 18'!C25</f>
        <v>45962</v>
      </c>
      <c r="D4" s="320">
        <f>'нетто 18'!D25</f>
        <v>45963</v>
      </c>
      <c r="E4" s="320">
        <f>'нетто 18'!E25</f>
        <v>45964</v>
      </c>
      <c r="F4" s="320">
        <f>'нетто 18'!F25</f>
        <v>45965</v>
      </c>
      <c r="G4" s="320">
        <f>'нетто 18'!G25</f>
        <v>45966</v>
      </c>
      <c r="H4" s="320">
        <f>'нетто 18'!H25</f>
        <v>45967</v>
      </c>
      <c r="I4" s="320">
        <f>'нетто 18'!I25</f>
        <v>45968</v>
      </c>
      <c r="J4" s="320">
        <f>'нетто 18'!J25</f>
        <v>45969</v>
      </c>
      <c r="K4" s="320">
        <f>'нетто 18'!K25</f>
        <v>45970</v>
      </c>
      <c r="L4" s="320">
        <f>'нетто 18'!L25</f>
        <v>45971</v>
      </c>
      <c r="M4" s="320">
        <f>'нетто 18'!M25</f>
        <v>45972</v>
      </c>
      <c r="N4" s="320">
        <f>'нетто 18'!N25</f>
        <v>45973</v>
      </c>
      <c r="O4" s="320">
        <f>'нетто 18'!O25</f>
        <v>45974</v>
      </c>
      <c r="P4" s="320">
        <f>'нетто 18'!P25</f>
        <v>45975</v>
      </c>
      <c r="Q4" s="320">
        <f>'нетто 18'!Q25</f>
        <v>45976</v>
      </c>
      <c r="R4" s="320">
        <f>'нетто 18'!R25</f>
        <v>45977</v>
      </c>
      <c r="S4" s="320">
        <f>'нетто 18'!S25</f>
        <v>45978</v>
      </c>
      <c r="T4" s="320">
        <f>'нетто 18'!T25</f>
        <v>45979</v>
      </c>
      <c r="U4" s="320">
        <f>'нетто 18'!U25</f>
        <v>45980</v>
      </c>
      <c r="V4" s="320">
        <f>'нетто 18'!V25</f>
        <v>45981</v>
      </c>
      <c r="W4" s="320">
        <f>'нетто 18'!W25</f>
        <v>45982</v>
      </c>
      <c r="X4" s="320">
        <f>'нетто 18'!X25</f>
        <v>45983</v>
      </c>
      <c r="Y4" s="320">
        <f>'нетто 18'!Y25</f>
        <v>45984</v>
      </c>
      <c r="Z4" s="320">
        <f>'нетто 18'!Z25</f>
        <v>45985</v>
      </c>
      <c r="AA4" s="320">
        <f>'нетто 18'!AA25</f>
        <v>45986</v>
      </c>
      <c r="AB4" s="320">
        <f>'нетто 18'!AB25</f>
        <v>45987</v>
      </c>
      <c r="AC4" s="320">
        <f>'нетто 18'!AC25</f>
        <v>45988</v>
      </c>
      <c r="AD4" s="320">
        <f>'нетто 18'!AD25</f>
        <v>45989</v>
      </c>
      <c r="AE4" s="320">
        <f>'нетто 18'!AE25</f>
        <v>45990</v>
      </c>
      <c r="AF4" s="320">
        <f>'нетто 18'!AF25</f>
        <v>45991</v>
      </c>
      <c r="AG4" s="320">
        <f>'нетто 18'!AG25</f>
        <v>45992</v>
      </c>
      <c r="AH4" s="320">
        <f>'нетто 18'!AH25</f>
        <v>45993</v>
      </c>
      <c r="AI4" s="320">
        <f>'нетто 18'!AI25</f>
        <v>45994</v>
      </c>
      <c r="AJ4" s="320">
        <f>'нетто 18'!AJ25</f>
        <v>45995</v>
      </c>
      <c r="AK4" s="320">
        <f>'нетто 18'!AK25</f>
        <v>45996</v>
      </c>
      <c r="AL4" s="320">
        <f>'нетто 18'!AL25</f>
        <v>45997</v>
      </c>
      <c r="AM4" s="320">
        <f>'нетто 18'!AM25</f>
        <v>45998</v>
      </c>
      <c r="AN4" s="320">
        <f>'нетто 18'!AN25</f>
        <v>45999</v>
      </c>
      <c r="AO4" s="320">
        <f>'нетто 18'!AO25</f>
        <v>46000</v>
      </c>
      <c r="AP4" s="320">
        <f>'нетто 18'!AP25</f>
        <v>46001</v>
      </c>
      <c r="AQ4" s="320">
        <f>'нетто 18'!AQ25</f>
        <v>46002</v>
      </c>
      <c r="AR4" s="320">
        <f>'нетто 18'!AR25</f>
        <v>46003</v>
      </c>
      <c r="AS4" s="320">
        <f>'нетто 18'!AS25</f>
        <v>46004</v>
      </c>
      <c r="AT4" s="320">
        <f>'нетто 18'!AT25</f>
        <v>46005</v>
      </c>
      <c r="AU4" s="320">
        <f>'нетто 18'!AU25</f>
        <v>46006</v>
      </c>
      <c r="AV4" s="320">
        <f>'нетто 18'!AV25</f>
        <v>46010</v>
      </c>
      <c r="AW4" s="320">
        <f>'нетто 18'!AW25</f>
        <v>46011</v>
      </c>
      <c r="AX4" s="320">
        <f>'нетто 18'!AX25</f>
        <v>46012</v>
      </c>
      <c r="AY4" s="320">
        <f>'нетто 18'!AY25</f>
        <v>46013</v>
      </c>
      <c r="AZ4" s="320">
        <f>'нетто 18'!AZ25</f>
        <v>46014</v>
      </c>
      <c r="BA4" s="320">
        <f>'нетто 18'!BA25</f>
        <v>46015</v>
      </c>
      <c r="BB4" s="320">
        <f>'нетто 18'!BB25</f>
        <v>46016</v>
      </c>
      <c r="BC4" s="320">
        <f>'нетто 18'!BC25</f>
        <v>46017</v>
      </c>
      <c r="BD4" s="320">
        <f>'нетто 18'!BD25</f>
        <v>46018</v>
      </c>
      <c r="BE4" s="320">
        <f>'нетто 18'!BE25</f>
        <v>46019</v>
      </c>
      <c r="BF4" s="320">
        <f>'нетто 18'!BF25</f>
        <v>46020</v>
      </c>
      <c r="BG4" s="320">
        <f>'нетто 18'!BG25</f>
        <v>46021</v>
      </c>
      <c r="BH4" s="320">
        <f>'нетто 18'!BH25</f>
        <v>46022</v>
      </c>
      <c r="BI4" s="320">
        <f>'нетто 18'!BI25</f>
        <v>46023</v>
      </c>
      <c r="BJ4" s="320">
        <f>'нетто 18'!BJ25</f>
        <v>46024</v>
      </c>
      <c r="BK4" s="320">
        <f>'нетто 18'!BK25</f>
        <v>46025</v>
      </c>
      <c r="BL4" s="320">
        <f>'нетто 18'!BL25</f>
        <v>46026</v>
      </c>
      <c r="BM4" s="320">
        <f>'нетто 18'!BM25</f>
        <v>46027</v>
      </c>
      <c r="BN4" s="320">
        <f>'нетто 18'!BN25</f>
        <v>46028</v>
      </c>
      <c r="BO4" s="320">
        <f>'нетто 18'!BO25</f>
        <v>46029</v>
      </c>
      <c r="BP4" s="320">
        <f>'нетто 18'!BP25</f>
        <v>46030</v>
      </c>
      <c r="BQ4" s="320">
        <f>'нетто 18'!BQ25</f>
        <v>46031</v>
      </c>
      <c r="BR4" s="320">
        <f>'нетто 18'!BR25</f>
        <v>46032</v>
      </c>
      <c r="BS4" s="320">
        <f>'нетто 18'!BS25</f>
        <v>46033</v>
      </c>
      <c r="BT4" s="320">
        <f>'нетто 18'!BT25</f>
        <v>46034</v>
      </c>
      <c r="BU4" s="320">
        <f>'нетто 18'!BU25</f>
        <v>46035</v>
      </c>
      <c r="BV4" s="320">
        <f>'нетто 18'!BV25</f>
        <v>46036</v>
      </c>
      <c r="BW4" s="320">
        <f>'нетто 18'!BW25</f>
        <v>46037</v>
      </c>
      <c r="BX4" s="320">
        <f>'нетто 18'!BX25</f>
        <v>46038</v>
      </c>
      <c r="BY4" s="320">
        <f>'нетто 18'!BY25</f>
        <v>46039</v>
      </c>
      <c r="BZ4" s="320">
        <f>'нетто 18'!BZ25</f>
        <v>46040</v>
      </c>
      <c r="CA4" s="320">
        <f>'нетто 18'!CA25</f>
        <v>46041</v>
      </c>
      <c r="CB4" s="320">
        <f>'нетто 18'!CB25</f>
        <v>46042</v>
      </c>
      <c r="CC4" s="320">
        <f>'нетто 18'!CC25</f>
        <v>46043</v>
      </c>
      <c r="CD4" s="320">
        <f>'нетто 18'!CD25</f>
        <v>46044</v>
      </c>
      <c r="CE4" s="320">
        <f>'нетто 18'!CE25</f>
        <v>46045</v>
      </c>
      <c r="CF4" s="320">
        <f>'нетто 18'!CF25</f>
        <v>46046</v>
      </c>
      <c r="CG4" s="320">
        <f>'нетто 18'!CG25</f>
        <v>46047</v>
      </c>
      <c r="CH4" s="320">
        <f>'нетто 18'!CH25</f>
        <v>46048</v>
      </c>
      <c r="CI4" s="320">
        <f>'нетто 18'!CI25</f>
        <v>46049</v>
      </c>
      <c r="CJ4" s="320">
        <f>'нетто 18'!CJ25</f>
        <v>46050</v>
      </c>
      <c r="CK4" s="320">
        <f>'нетто 18'!CK25</f>
        <v>46051</v>
      </c>
      <c r="CL4" s="320">
        <f>'нетто 18'!CL25</f>
        <v>46052</v>
      </c>
      <c r="CM4" s="320">
        <f>'нетто 18'!CM25</f>
        <v>46053</v>
      </c>
      <c r="CN4" s="320">
        <f>'нетто 18'!CN25</f>
        <v>46054</v>
      </c>
      <c r="CO4" s="320">
        <f>'нетто 18'!CO25</f>
        <v>46055</v>
      </c>
      <c r="CP4" s="320">
        <f>'нетто 18'!CP25</f>
        <v>46056</v>
      </c>
      <c r="CQ4" s="320">
        <f>'нетто 18'!CQ25</f>
        <v>46057</v>
      </c>
      <c r="CR4" s="320">
        <f>'нетто 18'!CR25</f>
        <v>46058</v>
      </c>
      <c r="CS4" s="320">
        <f>'нетто 18'!CS25</f>
        <v>46059</v>
      </c>
      <c r="CT4" s="320">
        <f>'нетто 18'!CT25</f>
        <v>46060</v>
      </c>
      <c r="CU4" s="320">
        <f>'нетто 18'!CU25</f>
        <v>46061</v>
      </c>
      <c r="CV4" s="320">
        <f>'нетто 18'!CV25</f>
        <v>46062</v>
      </c>
      <c r="CW4" s="320">
        <f>'нетто 18'!CW25</f>
        <v>46063</v>
      </c>
      <c r="CX4" s="320">
        <f>'нетто 18'!CX25</f>
        <v>46064</v>
      </c>
      <c r="CY4" s="320">
        <f>'нетто 18'!CY25</f>
        <v>46065</v>
      </c>
      <c r="CZ4" s="320">
        <f>'нетто 18'!CZ25</f>
        <v>46066</v>
      </c>
      <c r="DA4" s="320">
        <f>'нетто 18'!DA25</f>
        <v>46067</v>
      </c>
      <c r="DB4" s="320">
        <f>'нетто 18'!DB25</f>
        <v>46068</v>
      </c>
      <c r="DC4" s="320">
        <f>'нетто 18'!DC25</f>
        <v>46069</v>
      </c>
      <c r="DD4" s="320">
        <f>'нетто 18'!DD25</f>
        <v>46070</v>
      </c>
      <c r="DE4" s="320">
        <f>'нетто 18'!DE25</f>
        <v>46071</v>
      </c>
      <c r="DF4" s="320">
        <f>'нетто 18'!DF25</f>
        <v>46072</v>
      </c>
      <c r="DG4" s="320">
        <f>'нетто 18'!DG25</f>
        <v>46073</v>
      </c>
      <c r="DH4" s="320">
        <f>'нетто 18'!DH25</f>
        <v>46074</v>
      </c>
      <c r="DI4" s="320">
        <f>'нетто 18'!DI25</f>
        <v>46075</v>
      </c>
      <c r="DJ4" s="320">
        <f>'нетто 18'!DJ25</f>
        <v>46076</v>
      </c>
      <c r="DK4" s="320">
        <f>'нетто 18'!DK25</f>
        <v>46077</v>
      </c>
      <c r="DL4" s="320">
        <f>'нетто 18'!DL25</f>
        <v>46078</v>
      </c>
      <c r="DM4" s="320">
        <f>'нетто 18'!DM25</f>
        <v>46079</v>
      </c>
      <c r="DN4" s="320">
        <f>'нетто 18'!DN25</f>
        <v>46080</v>
      </c>
      <c r="DO4" s="320">
        <f>'нетто 18'!DO25</f>
        <v>46081</v>
      </c>
      <c r="DP4" s="320">
        <f>'нетто 18'!DP25</f>
        <v>46082</v>
      </c>
      <c r="DQ4" s="320">
        <f>'нетто 18'!DQ25</f>
        <v>46083</v>
      </c>
      <c r="DR4" s="320">
        <f>'нетто 18'!DR25</f>
        <v>46084</v>
      </c>
      <c r="DS4" s="320">
        <f>'нетто 18'!DS25</f>
        <v>46085</v>
      </c>
      <c r="DT4" s="320">
        <f>'нетто 18'!DT25</f>
        <v>46086</v>
      </c>
      <c r="DU4" s="320">
        <f>'нетто 18'!DU25</f>
        <v>46087</v>
      </c>
      <c r="DV4" s="320">
        <f>'нетто 18'!DV25</f>
        <v>46088</v>
      </c>
      <c r="DW4" s="320">
        <f>'нетто 18'!DW25</f>
        <v>46089</v>
      </c>
      <c r="DX4" s="320">
        <f>'нетто 18'!DX25</f>
        <v>46090</v>
      </c>
      <c r="DY4" s="320">
        <f>'нетто 18'!DY25</f>
        <v>46091</v>
      </c>
      <c r="DZ4" s="320">
        <f>'нетто 18'!DZ25</f>
        <v>46092</v>
      </c>
      <c r="EA4" s="320">
        <f>'нетто 18'!EA25</f>
        <v>46093</v>
      </c>
      <c r="EB4" s="320">
        <f>'нетто 18'!EB25</f>
        <v>46094</v>
      </c>
      <c r="EC4" s="320">
        <f>'нетто 18'!EC25</f>
        <v>46095</v>
      </c>
      <c r="ED4" s="320">
        <f>'нетто 18'!ED25</f>
        <v>46096</v>
      </c>
      <c r="EE4" s="320">
        <f>'нетто 18'!EE25</f>
        <v>46097</v>
      </c>
      <c r="EF4" s="320">
        <f>'нетто 18'!EF25</f>
        <v>46098</v>
      </c>
      <c r="EG4" s="320">
        <f>'нетто 18'!EG25</f>
        <v>46099</v>
      </c>
      <c r="EH4" s="320">
        <f>'нетто 18'!EH25</f>
        <v>46100</v>
      </c>
      <c r="EI4" s="320">
        <f>'нетто 18'!EI25</f>
        <v>46101</v>
      </c>
      <c r="EJ4" s="320">
        <f>'нетто 18'!EJ25</f>
        <v>46102</v>
      </c>
      <c r="EK4" s="320">
        <f>'нетто 18'!EK25</f>
        <v>46103</v>
      </c>
      <c r="EL4" s="320">
        <f>'нетто 18'!EL25</f>
        <v>46104</v>
      </c>
      <c r="EM4" s="320">
        <f>'нетто 18'!EM25</f>
        <v>46105</v>
      </c>
      <c r="EN4" s="320">
        <f>'нетто 18'!EN25</f>
        <v>46106</v>
      </c>
      <c r="EO4" s="320">
        <f>'нетто 18'!EO25</f>
        <v>46107</v>
      </c>
      <c r="EP4" s="320">
        <f>'нетто 18'!EP25</f>
        <v>46108</v>
      </c>
      <c r="EQ4" s="320">
        <f>'нетто 18'!EQ25</f>
        <v>46109</v>
      </c>
      <c r="ER4" s="320">
        <f>'нетто 18'!ER25</f>
        <v>46110</v>
      </c>
      <c r="ES4" s="320">
        <f>'нетто 18'!ES25</f>
        <v>46111</v>
      </c>
      <c r="ET4" s="320">
        <f>'нетто 18'!ET25</f>
        <v>46112</v>
      </c>
    </row>
    <row r="5" spans="1:150" s="85" customFormat="1" ht="10.35" customHeight="1" x14ac:dyDescent="0.2">
      <c r="A5" s="86" t="s">
        <v>135</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c r="BV5" s="284"/>
      <c r="BW5" s="284"/>
      <c r="BX5" s="284"/>
      <c r="BY5" s="284"/>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c r="DD5" s="284"/>
      <c r="DE5" s="284"/>
      <c r="DF5" s="284"/>
      <c r="DG5" s="284"/>
      <c r="DH5" s="284"/>
      <c r="DI5" s="284"/>
      <c r="DJ5" s="284"/>
      <c r="DK5" s="284"/>
      <c r="DL5" s="284"/>
      <c r="DM5" s="284"/>
      <c r="DN5" s="284"/>
      <c r="DO5" s="284"/>
      <c r="DP5" s="284"/>
      <c r="DQ5" s="284"/>
      <c r="DR5" s="284"/>
      <c r="DS5" s="284"/>
      <c r="DT5" s="284"/>
      <c r="DU5" s="284"/>
      <c r="DV5" s="284"/>
      <c r="DW5" s="284"/>
      <c r="DX5" s="284"/>
      <c r="DY5" s="284"/>
      <c r="DZ5" s="284"/>
      <c r="EA5" s="284"/>
      <c r="EB5" s="284"/>
      <c r="EC5" s="284"/>
      <c r="ED5" s="284"/>
      <c r="EE5" s="284"/>
      <c r="EF5" s="284"/>
      <c r="EG5" s="284"/>
      <c r="EH5" s="284"/>
      <c r="EI5" s="284"/>
      <c r="EJ5" s="284"/>
      <c r="EK5" s="284"/>
      <c r="EL5" s="284"/>
      <c r="EM5" s="284"/>
      <c r="EN5" s="284"/>
      <c r="EO5" s="284"/>
      <c r="EP5" s="284"/>
      <c r="EQ5" s="284"/>
      <c r="ER5" s="284"/>
      <c r="ES5" s="284"/>
      <c r="ET5" s="284"/>
    </row>
    <row r="6" spans="1:150" s="85" customFormat="1" ht="10.35" customHeight="1" x14ac:dyDescent="0.2">
      <c r="A6" s="87">
        <v>1</v>
      </c>
      <c r="B6" s="284">
        <f>'нетто 18'!B27+25</f>
        <v>13719</v>
      </c>
      <c r="C6" s="284">
        <f>'нетто 18'!C27+25</f>
        <v>13719</v>
      </c>
      <c r="D6" s="284">
        <f>'нетто 18'!D27+25</f>
        <v>13719</v>
      </c>
      <c r="E6" s="284">
        <f>'нетто 18'!E27+25</f>
        <v>11751</v>
      </c>
      <c r="F6" s="284">
        <f>'нетто 18'!F27+25</f>
        <v>8225</v>
      </c>
      <c r="G6" s="284">
        <f>'нетто 18'!G27+25</f>
        <v>8799</v>
      </c>
      <c r="H6" s="284">
        <f>'нетто 18'!H27+25</f>
        <v>8225</v>
      </c>
      <c r="I6" s="284">
        <f>'нетто 18'!I27+25</f>
        <v>9783</v>
      </c>
      <c r="J6" s="284">
        <f>'нетто 18'!J27+25</f>
        <v>9783</v>
      </c>
      <c r="K6" s="284">
        <f>'нетто 18'!K27+25</f>
        <v>7077</v>
      </c>
      <c r="L6" s="284">
        <f>'нетто 18'!L27+25</f>
        <v>7077</v>
      </c>
      <c r="M6" s="284">
        <f>'нетто 18'!M27+25</f>
        <v>7077</v>
      </c>
      <c r="N6" s="284">
        <f>'нетто 18'!N27+25</f>
        <v>7651</v>
      </c>
      <c r="O6" s="284">
        <f>'нетто 18'!O27+25</f>
        <v>7077</v>
      </c>
      <c r="P6" s="284">
        <f>'нетто 18'!P27+25</f>
        <v>7651</v>
      </c>
      <c r="Q6" s="284">
        <f>'нетто 18'!Q27+25</f>
        <v>7651</v>
      </c>
      <c r="R6" s="284">
        <f>'нетто 18'!R27+25</f>
        <v>8225</v>
      </c>
      <c r="S6" s="284">
        <f>'нетто 18'!S27+25</f>
        <v>8799</v>
      </c>
      <c r="T6" s="284">
        <f>'нетто 18'!T27+25</f>
        <v>8799</v>
      </c>
      <c r="U6" s="284">
        <f>'нетто 18'!U27+25</f>
        <v>9783</v>
      </c>
      <c r="V6" s="284">
        <f>'нетто 18'!V27+25</f>
        <v>9783</v>
      </c>
      <c r="W6" s="284">
        <f>'нетто 18'!W27+25</f>
        <v>8225</v>
      </c>
      <c r="X6" s="284">
        <f>'нетто 18'!X27+25</f>
        <v>8225</v>
      </c>
      <c r="Y6" s="284">
        <f>'нетто 18'!Y27+25</f>
        <v>7077</v>
      </c>
      <c r="Z6" s="284">
        <f>'нетто 18'!Z27+25</f>
        <v>7077</v>
      </c>
      <c r="AA6" s="284">
        <f>'нетто 18'!AA27+25</f>
        <v>7077</v>
      </c>
      <c r="AB6" s="284">
        <f>'нетто 18'!AB27+25</f>
        <v>7077</v>
      </c>
      <c r="AC6" s="284">
        <f>'нетто 18'!AC27+25</f>
        <v>7077</v>
      </c>
      <c r="AD6" s="284">
        <f>'нетто 18'!AD27+25</f>
        <v>7651</v>
      </c>
      <c r="AE6" s="284">
        <f>'нетто 18'!AE27+25</f>
        <v>7651</v>
      </c>
      <c r="AF6" s="284">
        <f>'нетто 18'!AF27+25</f>
        <v>7077</v>
      </c>
      <c r="AG6" s="284">
        <f>'нетто 18'!AG27+25</f>
        <v>8717</v>
      </c>
      <c r="AH6" s="284">
        <f>'нетто 18'!AH27+25</f>
        <v>8717</v>
      </c>
      <c r="AI6" s="284">
        <f>'нетто 18'!AI27+25</f>
        <v>8717</v>
      </c>
      <c r="AJ6" s="284">
        <f>'нетто 18'!AJ27+25</f>
        <v>8717</v>
      </c>
      <c r="AK6" s="284">
        <f>'нетто 18'!AK27+25</f>
        <v>8717</v>
      </c>
      <c r="AL6" s="284">
        <f>'нетто 18'!AL27+25</f>
        <v>8717</v>
      </c>
      <c r="AM6" s="284">
        <f>'нетто 18'!AM27+25</f>
        <v>7241</v>
      </c>
      <c r="AN6" s="284">
        <f>'нетто 18'!AN27+25</f>
        <v>7241</v>
      </c>
      <c r="AO6" s="284">
        <f>'нетто 18'!AO27+25</f>
        <v>7241</v>
      </c>
      <c r="AP6" s="284">
        <f>'нетто 18'!AP27+25</f>
        <v>7241</v>
      </c>
      <c r="AQ6" s="284">
        <f>'нетто 18'!AQ27+25</f>
        <v>10767</v>
      </c>
      <c r="AR6" s="284">
        <f>'нетто 18'!AR27+25</f>
        <v>12079</v>
      </c>
      <c r="AS6" s="284">
        <f>'нетто 18'!AS27+25</f>
        <v>12079</v>
      </c>
      <c r="AT6" s="284">
        <f>'нетто 18'!AT27+25</f>
        <v>9455</v>
      </c>
      <c r="AU6" s="284">
        <f>'нетто 18'!AU27+25</f>
        <v>10767</v>
      </c>
      <c r="AV6" s="284">
        <f>'нетто 18'!AV27+25</f>
        <v>10767</v>
      </c>
      <c r="AW6" s="284">
        <f>'нетто 18'!AW27+25</f>
        <v>12079</v>
      </c>
      <c r="AX6" s="284">
        <f>'нетто 18'!AX27+25</f>
        <v>12079</v>
      </c>
      <c r="AY6" s="284">
        <f>'нетто 18'!AY27+25</f>
        <v>12079</v>
      </c>
      <c r="AZ6" s="284">
        <f>'нетто 18'!AZ27+25</f>
        <v>14703</v>
      </c>
      <c r="BA6" s="284">
        <f>'нетто 18'!BA27+25</f>
        <v>14703</v>
      </c>
      <c r="BB6" s="284">
        <f>'нетто 18'!BB27+25</f>
        <v>16015</v>
      </c>
      <c r="BC6" s="284">
        <f>'нетто 18'!BC27+25</f>
        <v>16015</v>
      </c>
      <c r="BD6" s="284">
        <f>'нетто 18'!BD27+25</f>
        <v>16015</v>
      </c>
      <c r="BE6" s="284">
        <f>'нетто 18'!BE27+25</f>
        <v>13391</v>
      </c>
      <c r="BF6" s="284">
        <f>'нетто 18'!BF27+25</f>
        <v>20402</v>
      </c>
      <c r="BG6" s="284">
        <f>'нетто 18'!BG27+25</f>
        <v>39672</v>
      </c>
      <c r="BH6" s="284">
        <f>'нетто 18'!BH27+25</f>
        <v>58122</v>
      </c>
      <c r="BI6" s="284">
        <f>'нетто 18'!BI27+25</f>
        <v>58122</v>
      </c>
      <c r="BJ6" s="284">
        <f>'нетто 18'!BJ27+25</f>
        <v>54022</v>
      </c>
      <c r="BK6" s="284">
        <f>'нетто 18'!BK27+25</f>
        <v>58122</v>
      </c>
      <c r="BL6" s="284">
        <f>'нетто 18'!BL27+25</f>
        <v>54022</v>
      </c>
      <c r="BM6" s="284">
        <f>'нетто 18'!BM27+25</f>
        <v>42952</v>
      </c>
      <c r="BN6" s="284">
        <f>'нетто 18'!BN27+25</f>
        <v>42952</v>
      </c>
      <c r="BO6" s="284">
        <f>'нетто 18'!BO27+25</f>
        <v>42952</v>
      </c>
      <c r="BP6" s="284">
        <f>'нетто 18'!BP27+25</f>
        <v>36392</v>
      </c>
      <c r="BQ6" s="284">
        <f>'нетто 18'!BQ27+25</f>
        <v>23928</v>
      </c>
      <c r="BR6" s="284">
        <f>'нетто 18'!BR27+25</f>
        <v>19828</v>
      </c>
      <c r="BS6" s="284">
        <f>'нетто 18'!BS27+25</f>
        <v>18188</v>
      </c>
      <c r="BT6" s="284">
        <f>'нетто 18'!BT27+25</f>
        <v>18188</v>
      </c>
      <c r="BU6" s="284">
        <f>'нетто 18'!BU27+25</f>
        <v>18188</v>
      </c>
      <c r="BV6" s="284">
        <f>'нетто 18'!BV27+25</f>
        <v>19828</v>
      </c>
      <c r="BW6" s="284">
        <f>'нетто 18'!BW27+25</f>
        <v>19828</v>
      </c>
      <c r="BX6" s="284">
        <f>'нетто 18'!BX27+25</f>
        <v>19828</v>
      </c>
      <c r="BY6" s="284">
        <f>'нетто 18'!BY27+25</f>
        <v>18188</v>
      </c>
      <c r="BZ6" s="284">
        <f>'нетто 18'!BZ27+25</f>
        <v>18188</v>
      </c>
      <c r="CA6" s="284">
        <f>'нетто 18'!CA27+25</f>
        <v>18188</v>
      </c>
      <c r="CB6" s="284">
        <f>'нетто 18'!CB27+25</f>
        <v>18188</v>
      </c>
      <c r="CC6" s="284">
        <f>'нетто 18'!CC27+25</f>
        <v>18188</v>
      </c>
      <c r="CD6" s="284">
        <f>'нетто 18'!CD27+25</f>
        <v>18188</v>
      </c>
      <c r="CE6" s="284">
        <f>'нетто 18'!CE27+25</f>
        <v>18188</v>
      </c>
      <c r="CF6" s="284">
        <f>'нетто 18'!CF27+25</f>
        <v>19828</v>
      </c>
      <c r="CG6" s="284">
        <f>'нетто 18'!CG27+25</f>
        <v>19828</v>
      </c>
      <c r="CH6" s="284">
        <f>'нетто 18'!CH27+25</f>
        <v>21878</v>
      </c>
      <c r="CI6" s="284">
        <f>'нетто 18'!CI27+25</f>
        <v>21878</v>
      </c>
      <c r="CJ6" s="284">
        <f>'нетто 18'!CJ27+25</f>
        <v>21878</v>
      </c>
      <c r="CK6" s="284">
        <f>'нетто 18'!CK27+25</f>
        <v>21878</v>
      </c>
      <c r="CL6" s="284">
        <f>'нетто 18'!CL27+25</f>
        <v>21878</v>
      </c>
      <c r="CM6" s="284">
        <f>'нетто 18'!CM27+25</f>
        <v>21878</v>
      </c>
      <c r="CN6" s="284">
        <f>'нетто 18'!CN27+25</f>
        <v>22698</v>
      </c>
      <c r="CO6" s="284">
        <f>'нетто 18'!CO27+25</f>
        <v>21058</v>
      </c>
      <c r="CP6" s="284">
        <f>'нетто 18'!CP27+25</f>
        <v>21058</v>
      </c>
      <c r="CQ6" s="284">
        <f>'нетто 18'!CQ27+25</f>
        <v>21058</v>
      </c>
      <c r="CR6" s="284">
        <f>'нетто 18'!CR27+25</f>
        <v>21058</v>
      </c>
      <c r="CS6" s="284">
        <f>'нетто 18'!CS27+25</f>
        <v>24338</v>
      </c>
      <c r="CT6" s="284">
        <f>'нетто 18'!CT27+25</f>
        <v>24338</v>
      </c>
      <c r="CU6" s="284">
        <f>'нетто 18'!CU27+25</f>
        <v>21058</v>
      </c>
      <c r="CV6" s="284">
        <f>'нетто 18'!CV27+25</f>
        <v>22698</v>
      </c>
      <c r="CW6" s="284">
        <f>'нетто 18'!CW27+25</f>
        <v>21058</v>
      </c>
      <c r="CX6" s="284">
        <f>'нетто 18'!CX27+25</f>
        <v>21058</v>
      </c>
      <c r="CY6" s="284">
        <f>'нетто 18'!CY27+25</f>
        <v>21058</v>
      </c>
      <c r="CZ6" s="284">
        <f>'нетто 18'!CZ27+25</f>
        <v>24338</v>
      </c>
      <c r="DA6" s="284">
        <f>'нетто 18'!DA27+25</f>
        <v>24338</v>
      </c>
      <c r="DB6" s="284">
        <f>'нетто 18'!DB27+25</f>
        <v>28438</v>
      </c>
      <c r="DC6" s="284">
        <f>'нетто 18'!DC27+25</f>
        <v>28438</v>
      </c>
      <c r="DD6" s="284">
        <f>'нетто 18'!DD27+25</f>
        <v>28438</v>
      </c>
      <c r="DE6" s="284">
        <f>'нетто 18'!DE27+25</f>
        <v>28438</v>
      </c>
      <c r="DF6" s="284">
        <f>'нетто 18'!DF27+25</f>
        <v>28438</v>
      </c>
      <c r="DG6" s="284">
        <f>'нетто 18'!DG27+25</f>
        <v>33358</v>
      </c>
      <c r="DH6" s="284">
        <f>'нетто 18'!DH27+25</f>
        <v>33358</v>
      </c>
      <c r="DI6" s="284">
        <f>'нетто 18'!DI27+25</f>
        <v>30898</v>
      </c>
      <c r="DJ6" s="284">
        <f>'нетто 18'!DJ27+25</f>
        <v>33358</v>
      </c>
      <c r="DK6" s="284">
        <f>'нетто 18'!DK27+25</f>
        <v>30898</v>
      </c>
      <c r="DL6" s="284">
        <f>'нетто 18'!DL27+25</f>
        <v>33358</v>
      </c>
      <c r="DM6" s="284">
        <f>'нетто 18'!DM27+25</f>
        <v>30898</v>
      </c>
      <c r="DN6" s="284">
        <f>'нетто 18'!DN27+25</f>
        <v>30898</v>
      </c>
      <c r="DO6" s="284">
        <f>'нетто 18'!DO27+25</f>
        <v>26388</v>
      </c>
      <c r="DP6" s="284">
        <f>'нетто 18'!DP27+25</f>
        <v>21058</v>
      </c>
      <c r="DQ6" s="284">
        <f>'нетто 18'!DQ27+25</f>
        <v>21058</v>
      </c>
      <c r="DR6" s="284">
        <f>'нетто 18'!DR27+25</f>
        <v>21058</v>
      </c>
      <c r="DS6" s="284">
        <f>'нетто 18'!DS27+25</f>
        <v>19418</v>
      </c>
      <c r="DT6" s="284">
        <f>'нетто 18'!DT27+25</f>
        <v>16958</v>
      </c>
      <c r="DU6" s="284">
        <f>'нетто 18'!DU27+25</f>
        <v>18188</v>
      </c>
      <c r="DV6" s="284">
        <f>'нетто 18'!DV27+25</f>
        <v>18188</v>
      </c>
      <c r="DW6" s="284">
        <f>'нетто 18'!DW27+25</f>
        <v>18188</v>
      </c>
      <c r="DX6" s="284">
        <f>'нетто 18'!DX27+25</f>
        <v>14908</v>
      </c>
      <c r="DY6" s="284">
        <f>'нетто 18'!DY27+25</f>
        <v>14908</v>
      </c>
      <c r="DZ6" s="284">
        <f>'нетто 18'!DZ27+25</f>
        <v>14908</v>
      </c>
      <c r="EA6" s="284">
        <f>'нетто 18'!EA27+25</f>
        <v>14908</v>
      </c>
      <c r="EB6" s="284">
        <f>'нетто 18'!EB27+25</f>
        <v>14908</v>
      </c>
      <c r="EC6" s="284">
        <f>'нетто 18'!EC27+25</f>
        <v>14908</v>
      </c>
      <c r="ED6" s="284">
        <f>'нетто 18'!ED27+25</f>
        <v>14908</v>
      </c>
      <c r="EE6" s="284">
        <f>'нетто 18'!EE27+25</f>
        <v>14908</v>
      </c>
      <c r="EF6" s="284">
        <f>'нетто 18'!EF27+25</f>
        <v>14908</v>
      </c>
      <c r="EG6" s="284">
        <f>'нетто 18'!EG27+25</f>
        <v>14908</v>
      </c>
      <c r="EH6" s="284">
        <f>'нетто 18'!EH27+25</f>
        <v>14908</v>
      </c>
      <c r="EI6" s="284">
        <f>'нетто 18'!EI27+25</f>
        <v>14908</v>
      </c>
      <c r="EJ6" s="284">
        <f>'нетто 18'!EJ27+25</f>
        <v>14908</v>
      </c>
      <c r="EK6" s="284">
        <f>'нетто 18'!EK27+25</f>
        <v>13678</v>
      </c>
      <c r="EL6" s="284">
        <f>'нетто 18'!EL27+25</f>
        <v>13678</v>
      </c>
      <c r="EM6" s="284">
        <f>'нетто 18'!EM27+25</f>
        <v>13678</v>
      </c>
      <c r="EN6" s="284">
        <f>'нетто 18'!EN27+25</f>
        <v>13678</v>
      </c>
      <c r="EO6" s="284">
        <f>'нетто 18'!EO27+25</f>
        <v>13678</v>
      </c>
      <c r="EP6" s="284">
        <f>'нетто 18'!EP27+25</f>
        <v>13678</v>
      </c>
      <c r="EQ6" s="284">
        <f>'нетто 18'!EQ27+25</f>
        <v>13678</v>
      </c>
      <c r="ER6" s="284">
        <f>'нетто 18'!ER27+25</f>
        <v>13678</v>
      </c>
      <c r="ES6" s="284">
        <f>'нетто 18'!ES27+25</f>
        <v>13678</v>
      </c>
      <c r="ET6" s="284">
        <f>'нетто 18'!ET27+25</f>
        <v>13678</v>
      </c>
    </row>
    <row r="7" spans="1:150" s="85" customFormat="1" ht="10.35" customHeight="1" x14ac:dyDescent="0.2">
      <c r="A7" s="87">
        <v>2</v>
      </c>
      <c r="B7" s="284">
        <f>'нетто 18'!B28+25</f>
        <v>15277</v>
      </c>
      <c r="C7" s="284">
        <f>'нетто 18'!C28+25</f>
        <v>15277</v>
      </c>
      <c r="D7" s="284">
        <f>'нетто 18'!D28+25</f>
        <v>15277</v>
      </c>
      <c r="E7" s="284">
        <f>'нетто 18'!E28+25</f>
        <v>13309</v>
      </c>
      <c r="F7" s="284">
        <f>'нетто 18'!F28+25</f>
        <v>9783</v>
      </c>
      <c r="G7" s="284">
        <f>'нетто 18'!G28+25</f>
        <v>10357</v>
      </c>
      <c r="H7" s="284">
        <f>'нетто 18'!H28+25</f>
        <v>9783</v>
      </c>
      <c r="I7" s="284">
        <f>'нетто 18'!I28+25</f>
        <v>11341</v>
      </c>
      <c r="J7" s="284">
        <f>'нетто 18'!J28+25</f>
        <v>11341</v>
      </c>
      <c r="K7" s="284">
        <f>'нетто 18'!K28+25</f>
        <v>8635</v>
      </c>
      <c r="L7" s="284">
        <f>'нетто 18'!L28+25</f>
        <v>8635</v>
      </c>
      <c r="M7" s="284">
        <f>'нетто 18'!M28+25</f>
        <v>8635</v>
      </c>
      <c r="N7" s="284">
        <f>'нетто 18'!N28+25</f>
        <v>9209</v>
      </c>
      <c r="O7" s="284">
        <f>'нетто 18'!O28+25</f>
        <v>8635</v>
      </c>
      <c r="P7" s="284">
        <f>'нетто 18'!P28+25</f>
        <v>9209</v>
      </c>
      <c r="Q7" s="284">
        <f>'нетто 18'!Q28+25</f>
        <v>9209</v>
      </c>
      <c r="R7" s="284">
        <f>'нетто 18'!R28+25</f>
        <v>9783</v>
      </c>
      <c r="S7" s="284">
        <f>'нетто 18'!S28+25</f>
        <v>10357</v>
      </c>
      <c r="T7" s="284">
        <f>'нетто 18'!T28+25</f>
        <v>10357</v>
      </c>
      <c r="U7" s="284">
        <f>'нетто 18'!U28+25</f>
        <v>11341</v>
      </c>
      <c r="V7" s="284">
        <f>'нетто 18'!V28+25</f>
        <v>11341</v>
      </c>
      <c r="W7" s="284">
        <f>'нетто 18'!W28+25</f>
        <v>9783</v>
      </c>
      <c r="X7" s="284">
        <f>'нетто 18'!X28+25</f>
        <v>9783</v>
      </c>
      <c r="Y7" s="284">
        <f>'нетто 18'!Y28+25</f>
        <v>8635</v>
      </c>
      <c r="Z7" s="284">
        <f>'нетто 18'!Z28+25</f>
        <v>8635</v>
      </c>
      <c r="AA7" s="284">
        <f>'нетто 18'!AA28+25</f>
        <v>8635</v>
      </c>
      <c r="AB7" s="284">
        <f>'нетто 18'!AB28+25</f>
        <v>8635</v>
      </c>
      <c r="AC7" s="284">
        <f>'нетто 18'!AC28+25</f>
        <v>8635</v>
      </c>
      <c r="AD7" s="284">
        <f>'нетто 18'!AD28+25</f>
        <v>9209</v>
      </c>
      <c r="AE7" s="284">
        <f>'нетто 18'!AE28+25</f>
        <v>9209</v>
      </c>
      <c r="AF7" s="284">
        <f>'нетто 18'!AF28+25</f>
        <v>8635</v>
      </c>
      <c r="AG7" s="284">
        <f>'нетто 18'!AG28+25</f>
        <v>10275</v>
      </c>
      <c r="AH7" s="284">
        <f>'нетто 18'!AH28+25</f>
        <v>10275</v>
      </c>
      <c r="AI7" s="284">
        <f>'нетто 18'!AI28+25</f>
        <v>10275</v>
      </c>
      <c r="AJ7" s="284">
        <f>'нетто 18'!AJ28+25</f>
        <v>10275</v>
      </c>
      <c r="AK7" s="284">
        <f>'нетто 18'!AK28+25</f>
        <v>10275</v>
      </c>
      <c r="AL7" s="284">
        <f>'нетто 18'!AL28+25</f>
        <v>10275</v>
      </c>
      <c r="AM7" s="284">
        <f>'нетто 18'!AM28+25</f>
        <v>8799</v>
      </c>
      <c r="AN7" s="284">
        <f>'нетто 18'!AN28+25</f>
        <v>8799</v>
      </c>
      <c r="AO7" s="284">
        <f>'нетто 18'!AO28+25</f>
        <v>8799</v>
      </c>
      <c r="AP7" s="284">
        <f>'нетто 18'!AP28+25</f>
        <v>8799</v>
      </c>
      <c r="AQ7" s="284">
        <f>'нетто 18'!AQ28+25</f>
        <v>12325</v>
      </c>
      <c r="AR7" s="284">
        <f>'нетто 18'!AR28+25</f>
        <v>13637</v>
      </c>
      <c r="AS7" s="284">
        <f>'нетто 18'!AS28+25</f>
        <v>13637</v>
      </c>
      <c r="AT7" s="284">
        <f>'нетто 18'!AT28+25</f>
        <v>11013</v>
      </c>
      <c r="AU7" s="284">
        <f>'нетто 18'!AU28+25</f>
        <v>12325</v>
      </c>
      <c r="AV7" s="284">
        <f>'нетто 18'!AV28+25</f>
        <v>12325</v>
      </c>
      <c r="AW7" s="284">
        <f>'нетто 18'!AW28+25</f>
        <v>13637</v>
      </c>
      <c r="AX7" s="284">
        <f>'нетто 18'!AX28+25</f>
        <v>13637</v>
      </c>
      <c r="AY7" s="284">
        <f>'нетто 18'!AY28+25</f>
        <v>13637</v>
      </c>
      <c r="AZ7" s="284">
        <f>'нетто 18'!AZ28+25</f>
        <v>16261</v>
      </c>
      <c r="BA7" s="284">
        <f>'нетто 18'!BA28+25</f>
        <v>16261</v>
      </c>
      <c r="BB7" s="284">
        <f>'нетто 18'!BB28+25</f>
        <v>17573</v>
      </c>
      <c r="BC7" s="284">
        <f>'нетто 18'!BC28+25</f>
        <v>17573</v>
      </c>
      <c r="BD7" s="284">
        <f>'нетто 18'!BD28+25</f>
        <v>17573</v>
      </c>
      <c r="BE7" s="284">
        <f>'нетто 18'!BE28+25</f>
        <v>14949</v>
      </c>
      <c r="BF7" s="284">
        <f>'нетто 18'!BF28+25</f>
        <v>22739</v>
      </c>
      <c r="BG7" s="284">
        <f>'нетто 18'!BG28+25</f>
        <v>42009</v>
      </c>
      <c r="BH7" s="284">
        <f>'нетто 18'!BH28+25</f>
        <v>60459</v>
      </c>
      <c r="BI7" s="284">
        <f>'нетто 18'!BI28+25</f>
        <v>60459</v>
      </c>
      <c r="BJ7" s="284">
        <f>'нетто 18'!BJ28+25</f>
        <v>56359</v>
      </c>
      <c r="BK7" s="284">
        <f>'нетто 18'!BK28+25</f>
        <v>60459</v>
      </c>
      <c r="BL7" s="284">
        <f>'нетто 18'!BL28+25</f>
        <v>56359</v>
      </c>
      <c r="BM7" s="284">
        <f>'нетто 18'!BM28+25</f>
        <v>45289</v>
      </c>
      <c r="BN7" s="284">
        <f>'нетто 18'!BN28+25</f>
        <v>45289</v>
      </c>
      <c r="BO7" s="284">
        <f>'нетто 18'!BO28+25</f>
        <v>45289</v>
      </c>
      <c r="BP7" s="284">
        <f>'нетто 18'!BP28+25</f>
        <v>38729</v>
      </c>
      <c r="BQ7" s="284">
        <f>'нетто 18'!BQ28+25</f>
        <v>26101</v>
      </c>
      <c r="BR7" s="284">
        <f>'нетто 18'!BR28+25</f>
        <v>22001</v>
      </c>
      <c r="BS7" s="284">
        <f>'нетто 18'!BS28+25</f>
        <v>20361</v>
      </c>
      <c r="BT7" s="284">
        <f>'нетто 18'!BT28+25</f>
        <v>20361</v>
      </c>
      <c r="BU7" s="284">
        <f>'нетто 18'!BU28+25</f>
        <v>20361</v>
      </c>
      <c r="BV7" s="284">
        <f>'нетто 18'!BV28+25</f>
        <v>22001</v>
      </c>
      <c r="BW7" s="284">
        <f>'нетто 18'!BW28+25</f>
        <v>22001</v>
      </c>
      <c r="BX7" s="284">
        <f>'нетто 18'!BX28+25</f>
        <v>22001</v>
      </c>
      <c r="BY7" s="284">
        <f>'нетто 18'!BY28+25</f>
        <v>20361</v>
      </c>
      <c r="BZ7" s="284">
        <f>'нетто 18'!BZ28+25</f>
        <v>20361</v>
      </c>
      <c r="CA7" s="284">
        <f>'нетто 18'!CA28+25</f>
        <v>20361</v>
      </c>
      <c r="CB7" s="284">
        <f>'нетто 18'!CB28+25</f>
        <v>20361</v>
      </c>
      <c r="CC7" s="284">
        <f>'нетто 18'!CC28+25</f>
        <v>20361</v>
      </c>
      <c r="CD7" s="284">
        <f>'нетто 18'!CD28+25</f>
        <v>20361</v>
      </c>
      <c r="CE7" s="284">
        <f>'нетто 18'!CE28+25</f>
        <v>20361</v>
      </c>
      <c r="CF7" s="284">
        <f>'нетто 18'!CF28+25</f>
        <v>22001</v>
      </c>
      <c r="CG7" s="284">
        <f>'нетто 18'!CG28+25</f>
        <v>22001</v>
      </c>
      <c r="CH7" s="284">
        <f>'нетто 18'!CH28+25</f>
        <v>24051</v>
      </c>
      <c r="CI7" s="284">
        <f>'нетто 18'!CI28+25</f>
        <v>24051</v>
      </c>
      <c r="CJ7" s="284">
        <f>'нетто 18'!CJ28+25</f>
        <v>24051</v>
      </c>
      <c r="CK7" s="284">
        <f>'нетто 18'!CK28+25</f>
        <v>24051</v>
      </c>
      <c r="CL7" s="284">
        <f>'нетто 18'!CL28+25</f>
        <v>24051</v>
      </c>
      <c r="CM7" s="284">
        <f>'нетто 18'!CM28+25</f>
        <v>24051</v>
      </c>
      <c r="CN7" s="284">
        <f>'нетто 18'!CN28+25</f>
        <v>24871</v>
      </c>
      <c r="CO7" s="284">
        <f>'нетто 18'!CO28+25</f>
        <v>23231</v>
      </c>
      <c r="CP7" s="284">
        <f>'нетто 18'!CP28+25</f>
        <v>23231</v>
      </c>
      <c r="CQ7" s="284">
        <f>'нетто 18'!CQ28+25</f>
        <v>23231</v>
      </c>
      <c r="CR7" s="284">
        <f>'нетто 18'!CR28+25</f>
        <v>23231</v>
      </c>
      <c r="CS7" s="284">
        <f>'нетто 18'!CS28+25</f>
        <v>26511</v>
      </c>
      <c r="CT7" s="284">
        <f>'нетто 18'!CT28+25</f>
        <v>26511</v>
      </c>
      <c r="CU7" s="284">
        <f>'нетто 18'!CU28+25</f>
        <v>23231</v>
      </c>
      <c r="CV7" s="284">
        <f>'нетто 18'!CV28+25</f>
        <v>24871</v>
      </c>
      <c r="CW7" s="284">
        <f>'нетто 18'!CW28+25</f>
        <v>23231</v>
      </c>
      <c r="CX7" s="284">
        <f>'нетто 18'!CX28+25</f>
        <v>23231</v>
      </c>
      <c r="CY7" s="284">
        <f>'нетто 18'!CY28+25</f>
        <v>23231</v>
      </c>
      <c r="CZ7" s="284">
        <f>'нетто 18'!CZ28+25</f>
        <v>26511</v>
      </c>
      <c r="DA7" s="284">
        <f>'нетто 18'!DA28+25</f>
        <v>26511</v>
      </c>
      <c r="DB7" s="284">
        <f>'нетто 18'!DB28+25</f>
        <v>30611</v>
      </c>
      <c r="DC7" s="284">
        <f>'нетто 18'!DC28+25</f>
        <v>30611</v>
      </c>
      <c r="DD7" s="284">
        <f>'нетто 18'!DD28+25</f>
        <v>30611</v>
      </c>
      <c r="DE7" s="284">
        <f>'нетто 18'!DE28+25</f>
        <v>30611</v>
      </c>
      <c r="DF7" s="284">
        <f>'нетто 18'!DF28+25</f>
        <v>30611</v>
      </c>
      <c r="DG7" s="284">
        <f>'нетто 18'!DG28+25</f>
        <v>35531</v>
      </c>
      <c r="DH7" s="284">
        <f>'нетто 18'!DH28+25</f>
        <v>35531</v>
      </c>
      <c r="DI7" s="284">
        <f>'нетто 18'!DI28+25</f>
        <v>33071</v>
      </c>
      <c r="DJ7" s="284">
        <f>'нетто 18'!DJ28+25</f>
        <v>35531</v>
      </c>
      <c r="DK7" s="284">
        <f>'нетто 18'!DK28+25</f>
        <v>33071</v>
      </c>
      <c r="DL7" s="284">
        <f>'нетто 18'!DL28+25</f>
        <v>35531</v>
      </c>
      <c r="DM7" s="284">
        <f>'нетто 18'!DM28+25</f>
        <v>33071</v>
      </c>
      <c r="DN7" s="284">
        <f>'нетто 18'!DN28+25</f>
        <v>33071</v>
      </c>
      <c r="DO7" s="284">
        <f>'нетто 18'!DO28+25</f>
        <v>28561</v>
      </c>
      <c r="DP7" s="284">
        <f>'нетто 18'!DP28+25</f>
        <v>23231</v>
      </c>
      <c r="DQ7" s="284">
        <f>'нетто 18'!DQ28+25</f>
        <v>23231</v>
      </c>
      <c r="DR7" s="284">
        <f>'нетто 18'!DR28+25</f>
        <v>23231</v>
      </c>
      <c r="DS7" s="284">
        <f>'нетто 18'!DS28+25</f>
        <v>21591</v>
      </c>
      <c r="DT7" s="284">
        <f>'нетто 18'!DT28+25</f>
        <v>19131</v>
      </c>
      <c r="DU7" s="284">
        <f>'нетто 18'!DU28+25</f>
        <v>20361</v>
      </c>
      <c r="DV7" s="284">
        <f>'нетто 18'!DV28+25</f>
        <v>20361</v>
      </c>
      <c r="DW7" s="284">
        <f>'нетто 18'!DW28+25</f>
        <v>20361</v>
      </c>
      <c r="DX7" s="284">
        <f>'нетто 18'!DX28+25</f>
        <v>17081</v>
      </c>
      <c r="DY7" s="284">
        <f>'нетто 18'!DY28+25</f>
        <v>17081</v>
      </c>
      <c r="DZ7" s="284">
        <f>'нетто 18'!DZ28+25</f>
        <v>17081</v>
      </c>
      <c r="EA7" s="284">
        <f>'нетто 18'!EA28+25</f>
        <v>17081</v>
      </c>
      <c r="EB7" s="284">
        <f>'нетто 18'!EB28+25</f>
        <v>17081</v>
      </c>
      <c r="EC7" s="284">
        <f>'нетто 18'!EC28+25</f>
        <v>17081</v>
      </c>
      <c r="ED7" s="284">
        <f>'нетто 18'!ED28+25</f>
        <v>17081</v>
      </c>
      <c r="EE7" s="284">
        <f>'нетто 18'!EE28+25</f>
        <v>17081</v>
      </c>
      <c r="EF7" s="284">
        <f>'нетто 18'!EF28+25</f>
        <v>17081</v>
      </c>
      <c r="EG7" s="284">
        <f>'нетто 18'!EG28+25</f>
        <v>17081</v>
      </c>
      <c r="EH7" s="284">
        <f>'нетто 18'!EH28+25</f>
        <v>17081</v>
      </c>
      <c r="EI7" s="284">
        <f>'нетто 18'!EI28+25</f>
        <v>17081</v>
      </c>
      <c r="EJ7" s="284">
        <f>'нетто 18'!EJ28+25</f>
        <v>17081</v>
      </c>
      <c r="EK7" s="284">
        <f>'нетто 18'!EK28+25</f>
        <v>15851</v>
      </c>
      <c r="EL7" s="284">
        <f>'нетто 18'!EL28+25</f>
        <v>15851</v>
      </c>
      <c r="EM7" s="284">
        <f>'нетто 18'!EM28+25</f>
        <v>15851</v>
      </c>
      <c r="EN7" s="284">
        <f>'нетто 18'!EN28+25</f>
        <v>15851</v>
      </c>
      <c r="EO7" s="284">
        <f>'нетто 18'!EO28+25</f>
        <v>15851</v>
      </c>
      <c r="EP7" s="284">
        <f>'нетто 18'!EP28+25</f>
        <v>15851</v>
      </c>
      <c r="EQ7" s="284">
        <f>'нетто 18'!EQ28+25</f>
        <v>15851</v>
      </c>
      <c r="ER7" s="284">
        <f>'нетто 18'!ER28+25</f>
        <v>15851</v>
      </c>
      <c r="ES7" s="284">
        <f>'нетто 18'!ES28+25</f>
        <v>15851</v>
      </c>
      <c r="ET7" s="284">
        <f>'нетто 18'!ET28+25</f>
        <v>15851</v>
      </c>
    </row>
    <row r="8" spans="1:150" s="85" customFormat="1" ht="10.35" customHeight="1" x14ac:dyDescent="0.2">
      <c r="A8" s="95" t="s">
        <v>143</v>
      </c>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c r="CN8" s="284"/>
      <c r="CO8" s="284"/>
      <c r="CP8" s="284"/>
      <c r="CQ8" s="284"/>
      <c r="CR8" s="284"/>
      <c r="CS8" s="284"/>
      <c r="CT8" s="284"/>
      <c r="CU8" s="284"/>
      <c r="CV8" s="284"/>
      <c r="CW8" s="284"/>
      <c r="CX8" s="284"/>
      <c r="CY8" s="284"/>
      <c r="CZ8" s="284"/>
      <c r="DA8" s="284"/>
      <c r="DB8" s="284"/>
      <c r="DC8" s="284"/>
      <c r="DD8" s="284"/>
      <c r="DE8" s="284"/>
      <c r="DF8" s="284"/>
      <c r="DG8" s="284"/>
      <c r="DH8" s="284"/>
      <c r="DI8" s="284"/>
      <c r="DJ8" s="284"/>
      <c r="DK8" s="284"/>
      <c r="DL8" s="284"/>
      <c r="DM8" s="284"/>
      <c r="DN8" s="284"/>
      <c r="DO8" s="284"/>
      <c r="DP8" s="284"/>
      <c r="DQ8" s="284"/>
      <c r="DR8" s="284"/>
      <c r="DS8" s="284"/>
      <c r="DT8" s="284"/>
      <c r="DU8" s="284"/>
      <c r="DV8" s="284"/>
      <c r="DW8" s="284"/>
      <c r="DX8" s="284"/>
      <c r="DY8" s="284"/>
      <c r="DZ8" s="284"/>
      <c r="EA8" s="284"/>
      <c r="EB8" s="284"/>
      <c r="EC8" s="284"/>
      <c r="ED8" s="284"/>
      <c r="EE8" s="284"/>
      <c r="EF8" s="284"/>
      <c r="EG8" s="284"/>
      <c r="EH8" s="284"/>
      <c r="EI8" s="284"/>
      <c r="EJ8" s="284"/>
      <c r="EK8" s="284"/>
      <c r="EL8" s="284"/>
      <c r="EM8" s="284"/>
      <c r="EN8" s="284"/>
      <c r="EO8" s="284"/>
      <c r="EP8" s="284"/>
      <c r="EQ8" s="284"/>
      <c r="ER8" s="284"/>
      <c r="ES8" s="284"/>
      <c r="ET8" s="284"/>
    </row>
    <row r="9" spans="1:150" s="85" customFormat="1" ht="10.35" customHeight="1" x14ac:dyDescent="0.2">
      <c r="A9" s="87">
        <v>1</v>
      </c>
      <c r="B9" s="284">
        <f>'нетто 18'!B30+25</f>
        <v>15359</v>
      </c>
      <c r="C9" s="284">
        <f>'нетто 18'!C30+25</f>
        <v>15359</v>
      </c>
      <c r="D9" s="284">
        <f>'нетто 18'!D30+25</f>
        <v>15359</v>
      </c>
      <c r="E9" s="284">
        <f>'нетто 18'!E30+25</f>
        <v>13391</v>
      </c>
      <c r="F9" s="284">
        <f>'нетто 18'!F30+25</f>
        <v>9865</v>
      </c>
      <c r="G9" s="284">
        <f>'нетто 18'!G30+25</f>
        <v>10439</v>
      </c>
      <c r="H9" s="284">
        <f>'нетто 18'!H30+25</f>
        <v>9865</v>
      </c>
      <c r="I9" s="284">
        <f>'нетто 18'!I30+25</f>
        <v>11423</v>
      </c>
      <c r="J9" s="284">
        <f>'нетто 18'!J30+25</f>
        <v>11423</v>
      </c>
      <c r="K9" s="284">
        <f>'нетто 18'!K30+25</f>
        <v>8717</v>
      </c>
      <c r="L9" s="284">
        <f>'нетто 18'!L30+25</f>
        <v>8717</v>
      </c>
      <c r="M9" s="284">
        <f>'нетто 18'!M30+25</f>
        <v>8717</v>
      </c>
      <c r="N9" s="284">
        <f>'нетто 18'!N30+25</f>
        <v>9291</v>
      </c>
      <c r="O9" s="284">
        <f>'нетто 18'!O30+25</f>
        <v>8717</v>
      </c>
      <c r="P9" s="284">
        <f>'нетто 18'!P30+25</f>
        <v>9291</v>
      </c>
      <c r="Q9" s="284">
        <f>'нетто 18'!Q30+25</f>
        <v>9291</v>
      </c>
      <c r="R9" s="284">
        <f>'нетто 18'!R30+25</f>
        <v>9865</v>
      </c>
      <c r="S9" s="284">
        <f>'нетто 18'!S30+25</f>
        <v>10439</v>
      </c>
      <c r="T9" s="284">
        <f>'нетто 18'!T30+25</f>
        <v>10439</v>
      </c>
      <c r="U9" s="284">
        <f>'нетто 18'!U30+25</f>
        <v>11423</v>
      </c>
      <c r="V9" s="284">
        <f>'нетто 18'!V30+25</f>
        <v>11423</v>
      </c>
      <c r="W9" s="284">
        <f>'нетто 18'!W30+25</f>
        <v>9865</v>
      </c>
      <c r="X9" s="284">
        <f>'нетто 18'!X30+25</f>
        <v>9865</v>
      </c>
      <c r="Y9" s="284">
        <f>'нетто 18'!Y30+25</f>
        <v>8717</v>
      </c>
      <c r="Z9" s="284">
        <f>'нетто 18'!Z30+25</f>
        <v>8717</v>
      </c>
      <c r="AA9" s="284">
        <f>'нетто 18'!AA30+25</f>
        <v>8717</v>
      </c>
      <c r="AB9" s="284">
        <f>'нетто 18'!AB30+25</f>
        <v>8717</v>
      </c>
      <c r="AC9" s="284">
        <f>'нетто 18'!AC30+25</f>
        <v>8717</v>
      </c>
      <c r="AD9" s="284">
        <f>'нетто 18'!AD30+25</f>
        <v>9291</v>
      </c>
      <c r="AE9" s="284">
        <f>'нетто 18'!AE30+25</f>
        <v>9291</v>
      </c>
      <c r="AF9" s="284">
        <f>'нетто 18'!AF30+25</f>
        <v>8717</v>
      </c>
      <c r="AG9" s="284">
        <f>'нетто 18'!AG30+25</f>
        <v>11177</v>
      </c>
      <c r="AH9" s="284">
        <f>'нетто 18'!AH30+25</f>
        <v>11177</v>
      </c>
      <c r="AI9" s="284">
        <f>'нетто 18'!AI30+25</f>
        <v>11177</v>
      </c>
      <c r="AJ9" s="284">
        <f>'нетто 18'!AJ30+25</f>
        <v>11177</v>
      </c>
      <c r="AK9" s="284">
        <f>'нетто 18'!AK30+25</f>
        <v>11177</v>
      </c>
      <c r="AL9" s="284">
        <f>'нетто 18'!AL30+25</f>
        <v>11177</v>
      </c>
      <c r="AM9" s="284">
        <f>'нетто 18'!AM30+25</f>
        <v>9701</v>
      </c>
      <c r="AN9" s="284">
        <f>'нетто 18'!AN30+25</f>
        <v>9701</v>
      </c>
      <c r="AO9" s="284">
        <f>'нетто 18'!AO30+25</f>
        <v>9701</v>
      </c>
      <c r="AP9" s="284">
        <f>'нетто 18'!AP30+25</f>
        <v>9701</v>
      </c>
      <c r="AQ9" s="284">
        <f>'нетто 18'!AQ30+25</f>
        <v>13227</v>
      </c>
      <c r="AR9" s="284">
        <f>'нетто 18'!AR30+25</f>
        <v>14539</v>
      </c>
      <c r="AS9" s="284">
        <f>'нетто 18'!AS30+25</f>
        <v>14539</v>
      </c>
      <c r="AT9" s="284">
        <f>'нетто 18'!AT30+25</f>
        <v>11915</v>
      </c>
      <c r="AU9" s="284">
        <f>'нетто 18'!AU30+25</f>
        <v>13227</v>
      </c>
      <c r="AV9" s="284">
        <f>'нетто 18'!AV30+25</f>
        <v>13227</v>
      </c>
      <c r="AW9" s="284">
        <f>'нетто 18'!AW30+25</f>
        <v>14539</v>
      </c>
      <c r="AX9" s="284">
        <f>'нетто 18'!AX30+25</f>
        <v>14539</v>
      </c>
      <c r="AY9" s="284">
        <f>'нетто 18'!AY30+25</f>
        <v>14539</v>
      </c>
      <c r="AZ9" s="284">
        <f>'нетто 18'!AZ30+25</f>
        <v>17163</v>
      </c>
      <c r="BA9" s="284">
        <f>'нетто 18'!BA30+25</f>
        <v>17163</v>
      </c>
      <c r="BB9" s="284">
        <f>'нетто 18'!BB30+25</f>
        <v>18475</v>
      </c>
      <c r="BC9" s="284">
        <f>'нетто 18'!BC30+25</f>
        <v>18475</v>
      </c>
      <c r="BD9" s="284">
        <f>'нетто 18'!BD30+25</f>
        <v>18475</v>
      </c>
      <c r="BE9" s="284">
        <f>'нетто 18'!BE30+25</f>
        <v>15851</v>
      </c>
      <c r="BF9" s="284">
        <f>'нетто 18'!BF30+25</f>
        <v>24502</v>
      </c>
      <c r="BG9" s="284">
        <f>'нетто 18'!BG30+25</f>
        <v>43772</v>
      </c>
      <c r="BH9" s="284">
        <f>'нетто 18'!BH30+25</f>
        <v>62222</v>
      </c>
      <c r="BI9" s="284">
        <f>'нетто 18'!BI30+25</f>
        <v>62222</v>
      </c>
      <c r="BJ9" s="284">
        <f>'нетто 18'!BJ30+25</f>
        <v>58122</v>
      </c>
      <c r="BK9" s="284">
        <f>'нетто 18'!BK30+25</f>
        <v>62222</v>
      </c>
      <c r="BL9" s="284">
        <f>'нетто 18'!BL30+25</f>
        <v>58122</v>
      </c>
      <c r="BM9" s="284">
        <f>'нетто 18'!BM30+25</f>
        <v>47052</v>
      </c>
      <c r="BN9" s="284">
        <f>'нетто 18'!BN30+25</f>
        <v>47052</v>
      </c>
      <c r="BO9" s="284">
        <f>'нетто 18'!BO30+25</f>
        <v>47052</v>
      </c>
      <c r="BP9" s="284">
        <f>'нетто 18'!BP30+25</f>
        <v>40492</v>
      </c>
      <c r="BQ9" s="284">
        <f>'нетто 18'!BQ30+25</f>
        <v>27208</v>
      </c>
      <c r="BR9" s="284">
        <f>'нетто 18'!BR30+25</f>
        <v>23108</v>
      </c>
      <c r="BS9" s="284">
        <f>'нетто 18'!BS30+25</f>
        <v>21468</v>
      </c>
      <c r="BT9" s="284">
        <f>'нетто 18'!BT30+25</f>
        <v>21468</v>
      </c>
      <c r="BU9" s="284">
        <f>'нетто 18'!BU30+25</f>
        <v>21468</v>
      </c>
      <c r="BV9" s="284">
        <f>'нетто 18'!BV30+25</f>
        <v>23108</v>
      </c>
      <c r="BW9" s="284">
        <f>'нетто 18'!BW30+25</f>
        <v>23108</v>
      </c>
      <c r="BX9" s="284">
        <f>'нетто 18'!BX30+25</f>
        <v>23108</v>
      </c>
      <c r="BY9" s="284">
        <f>'нетто 18'!BY30+25</f>
        <v>21468</v>
      </c>
      <c r="BZ9" s="284">
        <f>'нетто 18'!BZ30+25</f>
        <v>21468</v>
      </c>
      <c r="CA9" s="284">
        <f>'нетто 18'!CA30+25</f>
        <v>21468</v>
      </c>
      <c r="CB9" s="284">
        <f>'нетто 18'!CB30+25</f>
        <v>21468</v>
      </c>
      <c r="CC9" s="284">
        <f>'нетто 18'!CC30+25</f>
        <v>21468</v>
      </c>
      <c r="CD9" s="284">
        <f>'нетто 18'!CD30+25</f>
        <v>21468</v>
      </c>
      <c r="CE9" s="284">
        <f>'нетто 18'!CE30+25</f>
        <v>21468</v>
      </c>
      <c r="CF9" s="284">
        <f>'нетто 18'!CF30+25</f>
        <v>23108</v>
      </c>
      <c r="CG9" s="284">
        <f>'нетто 18'!CG30+25</f>
        <v>23108</v>
      </c>
      <c r="CH9" s="284">
        <f>'нетто 18'!CH30+25</f>
        <v>25158</v>
      </c>
      <c r="CI9" s="284">
        <f>'нетто 18'!CI30+25</f>
        <v>25158</v>
      </c>
      <c r="CJ9" s="284">
        <f>'нетто 18'!CJ30+25</f>
        <v>25158</v>
      </c>
      <c r="CK9" s="284">
        <f>'нетто 18'!CK30+25</f>
        <v>25158</v>
      </c>
      <c r="CL9" s="284">
        <f>'нетто 18'!CL30+25</f>
        <v>25158</v>
      </c>
      <c r="CM9" s="284">
        <f>'нетто 18'!CM30+25</f>
        <v>25158</v>
      </c>
      <c r="CN9" s="284">
        <f>'нетто 18'!CN30+25</f>
        <v>26798</v>
      </c>
      <c r="CO9" s="284">
        <f>'нетто 18'!CO30+25</f>
        <v>25158</v>
      </c>
      <c r="CP9" s="284">
        <f>'нетто 18'!CP30+25</f>
        <v>25158</v>
      </c>
      <c r="CQ9" s="284">
        <f>'нетто 18'!CQ30+25</f>
        <v>25158</v>
      </c>
      <c r="CR9" s="284">
        <f>'нетто 18'!CR30+25</f>
        <v>25158</v>
      </c>
      <c r="CS9" s="284">
        <f>'нетто 18'!CS30+25</f>
        <v>28438</v>
      </c>
      <c r="CT9" s="284">
        <f>'нетто 18'!CT30+25</f>
        <v>28438</v>
      </c>
      <c r="CU9" s="284">
        <f>'нетто 18'!CU30+25</f>
        <v>25158</v>
      </c>
      <c r="CV9" s="284">
        <f>'нетто 18'!CV30+25</f>
        <v>26798</v>
      </c>
      <c r="CW9" s="284">
        <f>'нетто 18'!CW30+25</f>
        <v>25158</v>
      </c>
      <c r="CX9" s="284">
        <f>'нетто 18'!CX30+25</f>
        <v>25158</v>
      </c>
      <c r="CY9" s="284">
        <f>'нетто 18'!CY30+25</f>
        <v>25158</v>
      </c>
      <c r="CZ9" s="284">
        <f>'нетто 18'!CZ30+25</f>
        <v>28438</v>
      </c>
      <c r="DA9" s="284">
        <f>'нетто 18'!DA30+25</f>
        <v>28438</v>
      </c>
      <c r="DB9" s="284">
        <f>'нетто 18'!DB30+25</f>
        <v>32538</v>
      </c>
      <c r="DC9" s="284">
        <f>'нетто 18'!DC30+25</f>
        <v>32538</v>
      </c>
      <c r="DD9" s="284">
        <f>'нетто 18'!DD30+25</f>
        <v>32538</v>
      </c>
      <c r="DE9" s="284">
        <f>'нетто 18'!DE30+25</f>
        <v>32538</v>
      </c>
      <c r="DF9" s="284">
        <f>'нетто 18'!DF30+25</f>
        <v>32538</v>
      </c>
      <c r="DG9" s="284">
        <f>'нетто 18'!DG30+25</f>
        <v>37458</v>
      </c>
      <c r="DH9" s="284">
        <f>'нетто 18'!DH30+25</f>
        <v>37458</v>
      </c>
      <c r="DI9" s="284">
        <f>'нетто 18'!DI30+25</f>
        <v>34998</v>
      </c>
      <c r="DJ9" s="284">
        <f>'нетто 18'!DJ30+25</f>
        <v>37458</v>
      </c>
      <c r="DK9" s="284">
        <f>'нетто 18'!DK30+25</f>
        <v>34998</v>
      </c>
      <c r="DL9" s="284">
        <f>'нетто 18'!DL30+25</f>
        <v>37458</v>
      </c>
      <c r="DM9" s="284">
        <f>'нетто 18'!DM30+25</f>
        <v>34998</v>
      </c>
      <c r="DN9" s="284">
        <f>'нетто 18'!DN30+25</f>
        <v>34998</v>
      </c>
      <c r="DO9" s="284">
        <f>'нетто 18'!DO30+25</f>
        <v>30488</v>
      </c>
      <c r="DP9" s="284">
        <f>'нетто 18'!DP30+25</f>
        <v>25158</v>
      </c>
      <c r="DQ9" s="284">
        <f>'нетто 18'!DQ30+25</f>
        <v>25158</v>
      </c>
      <c r="DR9" s="284">
        <f>'нетто 18'!DR30+25</f>
        <v>25158</v>
      </c>
      <c r="DS9" s="284">
        <f>'нетто 18'!DS30+25</f>
        <v>23518</v>
      </c>
      <c r="DT9" s="284">
        <f>'нетто 18'!DT30+25</f>
        <v>21058</v>
      </c>
      <c r="DU9" s="284">
        <f>'нетто 18'!DU30+25</f>
        <v>22288</v>
      </c>
      <c r="DV9" s="284">
        <f>'нетто 18'!DV30+25</f>
        <v>22288</v>
      </c>
      <c r="DW9" s="284">
        <f>'нетто 18'!DW30+25</f>
        <v>22288</v>
      </c>
      <c r="DX9" s="284">
        <f>'нетто 18'!DX30+25</f>
        <v>18188</v>
      </c>
      <c r="DY9" s="284">
        <f>'нетто 18'!DY30+25</f>
        <v>18188</v>
      </c>
      <c r="DZ9" s="284">
        <f>'нетто 18'!DZ30+25</f>
        <v>18188</v>
      </c>
      <c r="EA9" s="284">
        <f>'нетто 18'!EA30+25</f>
        <v>18188</v>
      </c>
      <c r="EB9" s="284">
        <f>'нетто 18'!EB30+25</f>
        <v>18188</v>
      </c>
      <c r="EC9" s="284">
        <f>'нетто 18'!EC30+25</f>
        <v>18188</v>
      </c>
      <c r="ED9" s="284">
        <f>'нетто 18'!ED30+25</f>
        <v>18188</v>
      </c>
      <c r="EE9" s="284">
        <f>'нетто 18'!EE30+25</f>
        <v>18188</v>
      </c>
      <c r="EF9" s="284">
        <f>'нетто 18'!EF30+25</f>
        <v>18188</v>
      </c>
      <c r="EG9" s="284">
        <f>'нетто 18'!EG30+25</f>
        <v>18188</v>
      </c>
      <c r="EH9" s="284">
        <f>'нетто 18'!EH30+25</f>
        <v>18188</v>
      </c>
      <c r="EI9" s="284">
        <f>'нетто 18'!EI30+25</f>
        <v>18188</v>
      </c>
      <c r="EJ9" s="284">
        <f>'нетто 18'!EJ30+25</f>
        <v>18188</v>
      </c>
      <c r="EK9" s="284">
        <f>'нетто 18'!EK30+25</f>
        <v>16958</v>
      </c>
      <c r="EL9" s="284">
        <f>'нетто 18'!EL30+25</f>
        <v>16958</v>
      </c>
      <c r="EM9" s="284">
        <f>'нетто 18'!EM30+25</f>
        <v>16958</v>
      </c>
      <c r="EN9" s="284">
        <f>'нетто 18'!EN30+25</f>
        <v>16958</v>
      </c>
      <c r="EO9" s="284">
        <f>'нетто 18'!EO30+25</f>
        <v>16958</v>
      </c>
      <c r="EP9" s="284">
        <f>'нетто 18'!EP30+25</f>
        <v>16958</v>
      </c>
      <c r="EQ9" s="284">
        <f>'нетто 18'!EQ30+25</f>
        <v>16958</v>
      </c>
      <c r="ER9" s="284">
        <f>'нетто 18'!ER30+25</f>
        <v>16958</v>
      </c>
      <c r="ES9" s="284">
        <f>'нетто 18'!ES30+25</f>
        <v>16958</v>
      </c>
      <c r="ET9" s="284">
        <f>'нетто 18'!ET30+25</f>
        <v>16958</v>
      </c>
    </row>
    <row r="10" spans="1:150" s="85" customFormat="1" ht="10.35" customHeight="1" x14ac:dyDescent="0.2">
      <c r="A10" s="87">
        <v>2</v>
      </c>
      <c r="B10" s="284">
        <f>'нетто 18'!B31+25</f>
        <v>16917</v>
      </c>
      <c r="C10" s="284">
        <f>'нетто 18'!C31+25</f>
        <v>16917</v>
      </c>
      <c r="D10" s="284">
        <f>'нетто 18'!D31+25</f>
        <v>16917</v>
      </c>
      <c r="E10" s="284">
        <f>'нетто 18'!E31+25</f>
        <v>14949</v>
      </c>
      <c r="F10" s="284">
        <f>'нетто 18'!F31+25</f>
        <v>11423</v>
      </c>
      <c r="G10" s="284">
        <f>'нетто 18'!G31+25</f>
        <v>11997</v>
      </c>
      <c r="H10" s="284">
        <f>'нетто 18'!H31+25</f>
        <v>11423</v>
      </c>
      <c r="I10" s="284">
        <f>'нетто 18'!I31+25</f>
        <v>12981</v>
      </c>
      <c r="J10" s="284">
        <f>'нетто 18'!J31+25</f>
        <v>12981</v>
      </c>
      <c r="K10" s="284">
        <f>'нетто 18'!K31+25</f>
        <v>10275</v>
      </c>
      <c r="L10" s="284">
        <f>'нетто 18'!L31+25</f>
        <v>10275</v>
      </c>
      <c r="M10" s="284">
        <f>'нетто 18'!M31+25</f>
        <v>10275</v>
      </c>
      <c r="N10" s="284">
        <f>'нетто 18'!N31+25</f>
        <v>10849</v>
      </c>
      <c r="O10" s="284">
        <f>'нетто 18'!O31+25</f>
        <v>10275</v>
      </c>
      <c r="P10" s="284">
        <f>'нетто 18'!P31+25</f>
        <v>10849</v>
      </c>
      <c r="Q10" s="284">
        <f>'нетто 18'!Q31+25</f>
        <v>10849</v>
      </c>
      <c r="R10" s="284">
        <f>'нетто 18'!R31+25</f>
        <v>11423</v>
      </c>
      <c r="S10" s="284">
        <f>'нетто 18'!S31+25</f>
        <v>11997</v>
      </c>
      <c r="T10" s="284">
        <f>'нетто 18'!T31+25</f>
        <v>11997</v>
      </c>
      <c r="U10" s="284">
        <f>'нетто 18'!U31+25</f>
        <v>12981</v>
      </c>
      <c r="V10" s="284">
        <f>'нетто 18'!V31+25</f>
        <v>12981</v>
      </c>
      <c r="W10" s="284">
        <f>'нетто 18'!W31+25</f>
        <v>11423</v>
      </c>
      <c r="X10" s="284">
        <f>'нетто 18'!X31+25</f>
        <v>11423</v>
      </c>
      <c r="Y10" s="284">
        <f>'нетто 18'!Y31+25</f>
        <v>10275</v>
      </c>
      <c r="Z10" s="284">
        <f>'нетто 18'!Z31+25</f>
        <v>10275</v>
      </c>
      <c r="AA10" s="284">
        <f>'нетто 18'!AA31+25</f>
        <v>10275</v>
      </c>
      <c r="AB10" s="284">
        <f>'нетто 18'!AB31+25</f>
        <v>10275</v>
      </c>
      <c r="AC10" s="284">
        <f>'нетто 18'!AC31+25</f>
        <v>10275</v>
      </c>
      <c r="AD10" s="284">
        <f>'нетто 18'!AD31+25</f>
        <v>10849</v>
      </c>
      <c r="AE10" s="284">
        <f>'нетто 18'!AE31+25</f>
        <v>10849</v>
      </c>
      <c r="AF10" s="284">
        <f>'нетто 18'!AF31+25</f>
        <v>10275</v>
      </c>
      <c r="AG10" s="284">
        <f>'нетто 18'!AG31+25</f>
        <v>12735</v>
      </c>
      <c r="AH10" s="284">
        <f>'нетто 18'!AH31+25</f>
        <v>12735</v>
      </c>
      <c r="AI10" s="284">
        <f>'нетто 18'!AI31+25</f>
        <v>12735</v>
      </c>
      <c r="AJ10" s="284">
        <f>'нетто 18'!AJ31+25</f>
        <v>12735</v>
      </c>
      <c r="AK10" s="284">
        <f>'нетто 18'!AK31+25</f>
        <v>12735</v>
      </c>
      <c r="AL10" s="284">
        <f>'нетто 18'!AL31+25</f>
        <v>12735</v>
      </c>
      <c r="AM10" s="284">
        <f>'нетто 18'!AM31+25</f>
        <v>11259</v>
      </c>
      <c r="AN10" s="284">
        <f>'нетто 18'!AN31+25</f>
        <v>11259</v>
      </c>
      <c r="AO10" s="284">
        <f>'нетто 18'!AO31+25</f>
        <v>11259</v>
      </c>
      <c r="AP10" s="284">
        <f>'нетто 18'!AP31+25</f>
        <v>11259</v>
      </c>
      <c r="AQ10" s="284">
        <f>'нетто 18'!AQ31+25</f>
        <v>14785</v>
      </c>
      <c r="AR10" s="284">
        <f>'нетто 18'!AR31+25</f>
        <v>16097</v>
      </c>
      <c r="AS10" s="284">
        <f>'нетто 18'!AS31+25</f>
        <v>16097</v>
      </c>
      <c r="AT10" s="284">
        <f>'нетто 18'!AT31+25</f>
        <v>13473</v>
      </c>
      <c r="AU10" s="284">
        <f>'нетто 18'!AU31+25</f>
        <v>14785</v>
      </c>
      <c r="AV10" s="284">
        <f>'нетто 18'!AV31+25</f>
        <v>14785</v>
      </c>
      <c r="AW10" s="284">
        <f>'нетто 18'!AW31+25</f>
        <v>16097</v>
      </c>
      <c r="AX10" s="284">
        <f>'нетто 18'!AX31+25</f>
        <v>16097</v>
      </c>
      <c r="AY10" s="284">
        <f>'нетто 18'!AY31+25</f>
        <v>16097</v>
      </c>
      <c r="AZ10" s="284">
        <f>'нетто 18'!AZ31+25</f>
        <v>18721</v>
      </c>
      <c r="BA10" s="284">
        <f>'нетто 18'!BA31+25</f>
        <v>18721</v>
      </c>
      <c r="BB10" s="284">
        <f>'нетто 18'!BB31+25</f>
        <v>20033</v>
      </c>
      <c r="BC10" s="284">
        <f>'нетто 18'!BC31+25</f>
        <v>20033</v>
      </c>
      <c r="BD10" s="284">
        <f>'нетто 18'!BD31+25</f>
        <v>20033</v>
      </c>
      <c r="BE10" s="284">
        <f>'нетто 18'!BE31+25</f>
        <v>17409</v>
      </c>
      <c r="BF10" s="284">
        <f>'нетто 18'!BF31+25</f>
        <v>26839</v>
      </c>
      <c r="BG10" s="284">
        <f>'нетто 18'!BG31+25</f>
        <v>46109</v>
      </c>
      <c r="BH10" s="284">
        <f>'нетто 18'!BH31+25</f>
        <v>64559</v>
      </c>
      <c r="BI10" s="284">
        <f>'нетто 18'!BI31+25</f>
        <v>64559</v>
      </c>
      <c r="BJ10" s="284">
        <f>'нетто 18'!BJ31+25</f>
        <v>60459</v>
      </c>
      <c r="BK10" s="284">
        <f>'нетто 18'!BK31+25</f>
        <v>64559</v>
      </c>
      <c r="BL10" s="284">
        <f>'нетто 18'!BL31+25</f>
        <v>60459</v>
      </c>
      <c r="BM10" s="284">
        <f>'нетто 18'!BM31+25</f>
        <v>49389</v>
      </c>
      <c r="BN10" s="284">
        <f>'нетто 18'!BN31+25</f>
        <v>49389</v>
      </c>
      <c r="BO10" s="284">
        <f>'нетто 18'!BO31+25</f>
        <v>49389</v>
      </c>
      <c r="BP10" s="284">
        <f>'нетто 18'!BP31+25</f>
        <v>42829</v>
      </c>
      <c r="BQ10" s="284">
        <f>'нетто 18'!BQ31+25</f>
        <v>29381</v>
      </c>
      <c r="BR10" s="284">
        <f>'нетто 18'!BR31+25</f>
        <v>25281</v>
      </c>
      <c r="BS10" s="284">
        <f>'нетто 18'!BS31+25</f>
        <v>23641</v>
      </c>
      <c r="BT10" s="284">
        <f>'нетто 18'!BT31+25</f>
        <v>23641</v>
      </c>
      <c r="BU10" s="284">
        <f>'нетто 18'!BU31+25</f>
        <v>23641</v>
      </c>
      <c r="BV10" s="284">
        <f>'нетто 18'!BV31+25</f>
        <v>25281</v>
      </c>
      <c r="BW10" s="284">
        <f>'нетто 18'!BW31+25</f>
        <v>25281</v>
      </c>
      <c r="BX10" s="284">
        <f>'нетто 18'!BX31+25</f>
        <v>25281</v>
      </c>
      <c r="BY10" s="284">
        <f>'нетто 18'!BY31+25</f>
        <v>23641</v>
      </c>
      <c r="BZ10" s="284">
        <f>'нетто 18'!BZ31+25</f>
        <v>23641</v>
      </c>
      <c r="CA10" s="284">
        <f>'нетто 18'!CA31+25</f>
        <v>23641</v>
      </c>
      <c r="CB10" s="284">
        <f>'нетто 18'!CB31+25</f>
        <v>23641</v>
      </c>
      <c r="CC10" s="284">
        <f>'нетто 18'!CC31+25</f>
        <v>23641</v>
      </c>
      <c r="CD10" s="284">
        <f>'нетто 18'!CD31+25</f>
        <v>23641</v>
      </c>
      <c r="CE10" s="284">
        <f>'нетто 18'!CE31+25</f>
        <v>23641</v>
      </c>
      <c r="CF10" s="284">
        <f>'нетто 18'!CF31+25</f>
        <v>25281</v>
      </c>
      <c r="CG10" s="284">
        <f>'нетто 18'!CG31+25</f>
        <v>25281</v>
      </c>
      <c r="CH10" s="284">
        <f>'нетто 18'!CH31+25</f>
        <v>27331</v>
      </c>
      <c r="CI10" s="284">
        <f>'нетто 18'!CI31+25</f>
        <v>27331</v>
      </c>
      <c r="CJ10" s="284">
        <f>'нетто 18'!CJ31+25</f>
        <v>27331</v>
      </c>
      <c r="CK10" s="284">
        <f>'нетто 18'!CK31+25</f>
        <v>27331</v>
      </c>
      <c r="CL10" s="284">
        <f>'нетто 18'!CL31+25</f>
        <v>27331</v>
      </c>
      <c r="CM10" s="284">
        <f>'нетто 18'!CM31+25</f>
        <v>27331</v>
      </c>
      <c r="CN10" s="284">
        <f>'нетто 18'!CN31+25</f>
        <v>28971</v>
      </c>
      <c r="CO10" s="284">
        <f>'нетто 18'!CO31+25</f>
        <v>27331</v>
      </c>
      <c r="CP10" s="284">
        <f>'нетто 18'!CP31+25</f>
        <v>27331</v>
      </c>
      <c r="CQ10" s="284">
        <f>'нетто 18'!CQ31+25</f>
        <v>27331</v>
      </c>
      <c r="CR10" s="284">
        <f>'нетто 18'!CR31+25</f>
        <v>27331</v>
      </c>
      <c r="CS10" s="284">
        <f>'нетто 18'!CS31+25</f>
        <v>30611</v>
      </c>
      <c r="CT10" s="284">
        <f>'нетто 18'!CT31+25</f>
        <v>30611</v>
      </c>
      <c r="CU10" s="284">
        <f>'нетто 18'!CU31+25</f>
        <v>27331</v>
      </c>
      <c r="CV10" s="284">
        <f>'нетто 18'!CV31+25</f>
        <v>28971</v>
      </c>
      <c r="CW10" s="284">
        <f>'нетто 18'!CW31+25</f>
        <v>27331</v>
      </c>
      <c r="CX10" s="284">
        <f>'нетто 18'!CX31+25</f>
        <v>27331</v>
      </c>
      <c r="CY10" s="284">
        <f>'нетто 18'!CY31+25</f>
        <v>27331</v>
      </c>
      <c r="CZ10" s="284">
        <f>'нетто 18'!CZ31+25</f>
        <v>30611</v>
      </c>
      <c r="DA10" s="284">
        <f>'нетто 18'!DA31+25</f>
        <v>30611</v>
      </c>
      <c r="DB10" s="284">
        <f>'нетто 18'!DB31+25</f>
        <v>34711</v>
      </c>
      <c r="DC10" s="284">
        <f>'нетто 18'!DC31+25</f>
        <v>34711</v>
      </c>
      <c r="DD10" s="284">
        <f>'нетто 18'!DD31+25</f>
        <v>34711</v>
      </c>
      <c r="DE10" s="284">
        <f>'нетто 18'!DE31+25</f>
        <v>34711</v>
      </c>
      <c r="DF10" s="284">
        <f>'нетто 18'!DF31+25</f>
        <v>34711</v>
      </c>
      <c r="DG10" s="284">
        <f>'нетто 18'!DG31+25</f>
        <v>39631</v>
      </c>
      <c r="DH10" s="284">
        <f>'нетто 18'!DH31+25</f>
        <v>39631</v>
      </c>
      <c r="DI10" s="284">
        <f>'нетто 18'!DI31+25</f>
        <v>37171</v>
      </c>
      <c r="DJ10" s="284">
        <f>'нетто 18'!DJ31+25</f>
        <v>39631</v>
      </c>
      <c r="DK10" s="284">
        <f>'нетто 18'!DK31+25</f>
        <v>37171</v>
      </c>
      <c r="DL10" s="284">
        <f>'нетто 18'!DL31+25</f>
        <v>39631</v>
      </c>
      <c r="DM10" s="284">
        <f>'нетто 18'!DM31+25</f>
        <v>37171</v>
      </c>
      <c r="DN10" s="284">
        <f>'нетто 18'!DN31+25</f>
        <v>37171</v>
      </c>
      <c r="DO10" s="284">
        <f>'нетто 18'!DO31+25</f>
        <v>32661</v>
      </c>
      <c r="DP10" s="284">
        <f>'нетто 18'!DP31+25</f>
        <v>27331</v>
      </c>
      <c r="DQ10" s="284">
        <f>'нетто 18'!DQ31+25</f>
        <v>27331</v>
      </c>
      <c r="DR10" s="284">
        <f>'нетто 18'!DR31+25</f>
        <v>27331</v>
      </c>
      <c r="DS10" s="284">
        <f>'нетто 18'!DS31+25</f>
        <v>25691</v>
      </c>
      <c r="DT10" s="284">
        <f>'нетто 18'!DT31+25</f>
        <v>23231</v>
      </c>
      <c r="DU10" s="284">
        <f>'нетто 18'!DU31+25</f>
        <v>24461</v>
      </c>
      <c r="DV10" s="284">
        <f>'нетто 18'!DV31+25</f>
        <v>24461</v>
      </c>
      <c r="DW10" s="284">
        <f>'нетто 18'!DW31+25</f>
        <v>24461</v>
      </c>
      <c r="DX10" s="284">
        <f>'нетто 18'!DX31+25</f>
        <v>20361</v>
      </c>
      <c r="DY10" s="284">
        <f>'нетто 18'!DY31+25</f>
        <v>20361</v>
      </c>
      <c r="DZ10" s="284">
        <f>'нетто 18'!DZ31+25</f>
        <v>20361</v>
      </c>
      <c r="EA10" s="284">
        <f>'нетто 18'!EA31+25</f>
        <v>20361</v>
      </c>
      <c r="EB10" s="284">
        <f>'нетто 18'!EB31+25</f>
        <v>20361</v>
      </c>
      <c r="EC10" s="284">
        <f>'нетто 18'!EC31+25</f>
        <v>20361</v>
      </c>
      <c r="ED10" s="284">
        <f>'нетто 18'!ED31+25</f>
        <v>20361</v>
      </c>
      <c r="EE10" s="284">
        <f>'нетто 18'!EE31+25</f>
        <v>20361</v>
      </c>
      <c r="EF10" s="284">
        <f>'нетто 18'!EF31+25</f>
        <v>20361</v>
      </c>
      <c r="EG10" s="284">
        <f>'нетто 18'!EG31+25</f>
        <v>20361</v>
      </c>
      <c r="EH10" s="284">
        <f>'нетто 18'!EH31+25</f>
        <v>20361</v>
      </c>
      <c r="EI10" s="284">
        <f>'нетто 18'!EI31+25</f>
        <v>20361</v>
      </c>
      <c r="EJ10" s="284">
        <f>'нетто 18'!EJ31+25</f>
        <v>20361</v>
      </c>
      <c r="EK10" s="284">
        <f>'нетто 18'!EK31+25</f>
        <v>19131</v>
      </c>
      <c r="EL10" s="284">
        <f>'нетто 18'!EL31+25</f>
        <v>19131</v>
      </c>
      <c r="EM10" s="284">
        <f>'нетто 18'!EM31+25</f>
        <v>19131</v>
      </c>
      <c r="EN10" s="284">
        <f>'нетто 18'!EN31+25</f>
        <v>19131</v>
      </c>
      <c r="EO10" s="284">
        <f>'нетто 18'!EO31+25</f>
        <v>19131</v>
      </c>
      <c r="EP10" s="284">
        <f>'нетто 18'!EP31+25</f>
        <v>19131</v>
      </c>
      <c r="EQ10" s="284">
        <f>'нетто 18'!EQ31+25</f>
        <v>19131</v>
      </c>
      <c r="ER10" s="284">
        <f>'нетто 18'!ER31+25</f>
        <v>19131</v>
      </c>
      <c r="ES10" s="284">
        <f>'нетто 18'!ES31+25</f>
        <v>19131</v>
      </c>
      <c r="ET10" s="284">
        <f>'нетто 18'!ET31+25</f>
        <v>19131</v>
      </c>
    </row>
    <row r="11" spans="1:150" s="85" customFormat="1" ht="10.35" customHeight="1" x14ac:dyDescent="0.2">
      <c r="A11" s="86" t="s">
        <v>134</v>
      </c>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row>
    <row r="12" spans="1:150" s="85" customFormat="1" ht="10.35" customHeight="1" x14ac:dyDescent="0.2">
      <c r="A12" s="88">
        <v>1</v>
      </c>
      <c r="B12" s="284">
        <f>'нетто 18'!B33+25</f>
        <v>21099</v>
      </c>
      <c r="C12" s="284">
        <f>'нетто 18'!C33+25</f>
        <v>21099</v>
      </c>
      <c r="D12" s="284">
        <f>'нетто 18'!D33+25</f>
        <v>21099</v>
      </c>
      <c r="E12" s="284">
        <f>'нетто 18'!E33+25</f>
        <v>19131</v>
      </c>
      <c r="F12" s="284">
        <f>'нетто 18'!F33+25</f>
        <v>15605</v>
      </c>
      <c r="G12" s="284">
        <f>'нетто 18'!G33+25</f>
        <v>16179</v>
      </c>
      <c r="H12" s="284">
        <f>'нетто 18'!H33+25</f>
        <v>15605</v>
      </c>
      <c r="I12" s="284">
        <f>'нетто 18'!I33+25</f>
        <v>17163</v>
      </c>
      <c r="J12" s="284">
        <f>'нетто 18'!J33+25</f>
        <v>17163</v>
      </c>
      <c r="K12" s="284">
        <f>'нетто 18'!K33+25</f>
        <v>14457</v>
      </c>
      <c r="L12" s="284">
        <f>'нетто 18'!L33+25</f>
        <v>14457</v>
      </c>
      <c r="M12" s="284">
        <f>'нетто 18'!M33+25</f>
        <v>14457</v>
      </c>
      <c r="N12" s="284">
        <f>'нетто 18'!N33+25</f>
        <v>15031</v>
      </c>
      <c r="O12" s="284">
        <f>'нетто 18'!O33+25</f>
        <v>14457</v>
      </c>
      <c r="P12" s="284">
        <f>'нетто 18'!P33+25</f>
        <v>15031</v>
      </c>
      <c r="Q12" s="284">
        <f>'нетто 18'!Q33+25</f>
        <v>15031</v>
      </c>
      <c r="R12" s="284">
        <f>'нетто 18'!R33+25</f>
        <v>15605</v>
      </c>
      <c r="S12" s="284">
        <f>'нетто 18'!S33+25</f>
        <v>16179</v>
      </c>
      <c r="T12" s="284">
        <f>'нетто 18'!T33+25</f>
        <v>16179</v>
      </c>
      <c r="U12" s="284">
        <f>'нетто 18'!U33+25</f>
        <v>17163</v>
      </c>
      <c r="V12" s="284">
        <f>'нетто 18'!V33+25</f>
        <v>17163</v>
      </c>
      <c r="W12" s="284">
        <f>'нетто 18'!W33+25</f>
        <v>15605</v>
      </c>
      <c r="X12" s="284">
        <f>'нетто 18'!X33+25</f>
        <v>15605</v>
      </c>
      <c r="Y12" s="284">
        <f>'нетто 18'!Y33+25</f>
        <v>14457</v>
      </c>
      <c r="Z12" s="284">
        <f>'нетто 18'!Z33+25</f>
        <v>14457</v>
      </c>
      <c r="AA12" s="284">
        <f>'нетто 18'!AA33+25</f>
        <v>14457</v>
      </c>
      <c r="AB12" s="284">
        <f>'нетто 18'!AB33+25</f>
        <v>14457</v>
      </c>
      <c r="AC12" s="284">
        <f>'нетто 18'!AC33+25</f>
        <v>14457</v>
      </c>
      <c r="AD12" s="284">
        <f>'нетто 18'!AD33+25</f>
        <v>15031</v>
      </c>
      <c r="AE12" s="284">
        <f>'нетто 18'!AE33+25</f>
        <v>15031</v>
      </c>
      <c r="AF12" s="284">
        <f>'нетто 18'!AF33+25</f>
        <v>14457</v>
      </c>
      <c r="AG12" s="284">
        <f>'нетто 18'!AG33+25</f>
        <v>16097</v>
      </c>
      <c r="AH12" s="284">
        <f>'нетто 18'!AH33+25</f>
        <v>16097</v>
      </c>
      <c r="AI12" s="284">
        <f>'нетто 18'!AI33+25</f>
        <v>16097</v>
      </c>
      <c r="AJ12" s="284">
        <f>'нетто 18'!AJ33+25</f>
        <v>16097</v>
      </c>
      <c r="AK12" s="284">
        <f>'нетто 18'!AK33+25</f>
        <v>16097</v>
      </c>
      <c r="AL12" s="284">
        <f>'нетто 18'!AL33+25</f>
        <v>16097</v>
      </c>
      <c r="AM12" s="284">
        <f>'нетто 18'!AM33+25</f>
        <v>14621</v>
      </c>
      <c r="AN12" s="284">
        <f>'нетто 18'!AN33+25</f>
        <v>14621</v>
      </c>
      <c r="AO12" s="284">
        <f>'нетто 18'!AO33+25</f>
        <v>14621</v>
      </c>
      <c r="AP12" s="284">
        <f>'нетто 18'!AP33+25</f>
        <v>14621</v>
      </c>
      <c r="AQ12" s="284">
        <f>'нетто 18'!AQ33+25</f>
        <v>18147</v>
      </c>
      <c r="AR12" s="284">
        <f>'нетто 18'!AR33+25</f>
        <v>19459</v>
      </c>
      <c r="AS12" s="284">
        <f>'нетто 18'!AS33+25</f>
        <v>19459</v>
      </c>
      <c r="AT12" s="284">
        <f>'нетто 18'!AT33+25</f>
        <v>16835</v>
      </c>
      <c r="AU12" s="284">
        <f>'нетто 18'!AU33+25</f>
        <v>18147</v>
      </c>
      <c r="AV12" s="284">
        <f>'нетто 18'!AV33+25</f>
        <v>18147</v>
      </c>
      <c r="AW12" s="284">
        <f>'нетто 18'!AW33+25</f>
        <v>19459</v>
      </c>
      <c r="AX12" s="284">
        <f>'нетто 18'!AX33+25</f>
        <v>19459</v>
      </c>
      <c r="AY12" s="284">
        <f>'нетто 18'!AY33+25</f>
        <v>19459</v>
      </c>
      <c r="AZ12" s="284">
        <f>'нетто 18'!AZ33+25</f>
        <v>22083</v>
      </c>
      <c r="BA12" s="284">
        <f>'нетто 18'!BA33+25</f>
        <v>22083</v>
      </c>
      <c r="BB12" s="284">
        <f>'нетто 18'!BB33+25</f>
        <v>23395</v>
      </c>
      <c r="BC12" s="284">
        <f>'нетто 18'!BC33+25</f>
        <v>23395</v>
      </c>
      <c r="BD12" s="284">
        <f>'нетто 18'!BD33+25</f>
        <v>23395</v>
      </c>
      <c r="BE12" s="284">
        <f>'нетто 18'!BE33+25</f>
        <v>20771</v>
      </c>
      <c r="BF12" s="284">
        <f>'нетто 18'!BF33+25</f>
        <v>33522</v>
      </c>
      <c r="BG12" s="284">
        <f>'нетто 18'!BG33+25</f>
        <v>52792</v>
      </c>
      <c r="BH12" s="284">
        <f>'нетто 18'!BH33+25</f>
        <v>71242</v>
      </c>
      <c r="BI12" s="284">
        <f>'нетто 18'!BI33+25</f>
        <v>71242</v>
      </c>
      <c r="BJ12" s="284">
        <f>'нетто 18'!BJ33+25</f>
        <v>67142</v>
      </c>
      <c r="BK12" s="284">
        <f>'нетто 18'!BK33+25</f>
        <v>71242</v>
      </c>
      <c r="BL12" s="284">
        <f>'нетто 18'!BL33+25</f>
        <v>67142</v>
      </c>
      <c r="BM12" s="284">
        <f>'нетто 18'!BM33+25</f>
        <v>56072</v>
      </c>
      <c r="BN12" s="284">
        <f>'нетто 18'!BN33+25</f>
        <v>56072</v>
      </c>
      <c r="BO12" s="284">
        <f>'нетто 18'!BO33+25</f>
        <v>56072</v>
      </c>
      <c r="BP12" s="284">
        <f>'нетто 18'!BP33+25</f>
        <v>49512</v>
      </c>
      <c r="BQ12" s="284">
        <f>'нетто 18'!BQ33+25</f>
        <v>35408</v>
      </c>
      <c r="BR12" s="284">
        <f>'нетто 18'!BR33+25</f>
        <v>31308</v>
      </c>
      <c r="BS12" s="284">
        <f>'нетто 18'!BS33+25</f>
        <v>29668</v>
      </c>
      <c r="BT12" s="284">
        <f>'нетто 18'!BT33+25</f>
        <v>29668</v>
      </c>
      <c r="BU12" s="284">
        <f>'нетто 18'!BU33+25</f>
        <v>29668</v>
      </c>
      <c r="BV12" s="284">
        <f>'нетто 18'!BV33+25</f>
        <v>31308</v>
      </c>
      <c r="BW12" s="284">
        <f>'нетто 18'!BW33+25</f>
        <v>31308</v>
      </c>
      <c r="BX12" s="284">
        <f>'нетто 18'!BX33+25</f>
        <v>31308</v>
      </c>
      <c r="BY12" s="284">
        <f>'нетто 18'!BY33+25</f>
        <v>29668</v>
      </c>
      <c r="BZ12" s="284">
        <f>'нетто 18'!BZ33+25</f>
        <v>29668</v>
      </c>
      <c r="CA12" s="284">
        <f>'нетто 18'!CA33+25</f>
        <v>29668</v>
      </c>
      <c r="CB12" s="284">
        <f>'нетто 18'!CB33+25</f>
        <v>29668</v>
      </c>
      <c r="CC12" s="284">
        <f>'нетто 18'!CC33+25</f>
        <v>29668</v>
      </c>
      <c r="CD12" s="284">
        <f>'нетто 18'!CD33+25</f>
        <v>29668</v>
      </c>
      <c r="CE12" s="284">
        <f>'нетто 18'!CE33+25</f>
        <v>29668</v>
      </c>
      <c r="CF12" s="284">
        <f>'нетто 18'!CF33+25</f>
        <v>31308</v>
      </c>
      <c r="CG12" s="284">
        <f>'нетто 18'!CG33+25</f>
        <v>31308</v>
      </c>
      <c r="CH12" s="284">
        <f>'нетто 18'!CH33+25</f>
        <v>33358</v>
      </c>
      <c r="CI12" s="284">
        <f>'нетто 18'!CI33+25</f>
        <v>33358</v>
      </c>
      <c r="CJ12" s="284">
        <f>'нетто 18'!CJ33+25</f>
        <v>33358</v>
      </c>
      <c r="CK12" s="284">
        <f>'нетто 18'!CK33+25</f>
        <v>33358</v>
      </c>
      <c r="CL12" s="284">
        <f>'нетто 18'!CL33+25</f>
        <v>33358</v>
      </c>
      <c r="CM12" s="284">
        <f>'нетто 18'!CM33+25</f>
        <v>33358</v>
      </c>
      <c r="CN12" s="284">
        <f>'нетто 18'!CN33+25</f>
        <v>35818</v>
      </c>
      <c r="CO12" s="284">
        <f>'нетто 18'!CO33+25</f>
        <v>34178</v>
      </c>
      <c r="CP12" s="284">
        <f>'нетто 18'!CP33+25</f>
        <v>34178</v>
      </c>
      <c r="CQ12" s="284">
        <f>'нетто 18'!CQ33+25</f>
        <v>34178</v>
      </c>
      <c r="CR12" s="284">
        <f>'нетто 18'!CR33+25</f>
        <v>34178</v>
      </c>
      <c r="CS12" s="284">
        <f>'нетто 18'!CS33+25</f>
        <v>37458</v>
      </c>
      <c r="CT12" s="284">
        <f>'нетто 18'!CT33+25</f>
        <v>37458</v>
      </c>
      <c r="CU12" s="284">
        <f>'нетто 18'!CU33+25</f>
        <v>34178</v>
      </c>
      <c r="CV12" s="284">
        <f>'нетто 18'!CV33+25</f>
        <v>35818</v>
      </c>
      <c r="CW12" s="284">
        <f>'нетто 18'!CW33+25</f>
        <v>34178</v>
      </c>
      <c r="CX12" s="284">
        <f>'нетто 18'!CX33+25</f>
        <v>34178</v>
      </c>
      <c r="CY12" s="284">
        <f>'нетто 18'!CY33+25</f>
        <v>34178</v>
      </c>
      <c r="CZ12" s="284">
        <f>'нетто 18'!CZ33+25</f>
        <v>37458</v>
      </c>
      <c r="DA12" s="284">
        <f>'нетто 18'!DA33+25</f>
        <v>37458</v>
      </c>
      <c r="DB12" s="284">
        <f>'нетто 18'!DB33+25</f>
        <v>41558</v>
      </c>
      <c r="DC12" s="284">
        <f>'нетто 18'!DC33+25</f>
        <v>41558</v>
      </c>
      <c r="DD12" s="284">
        <f>'нетто 18'!DD33+25</f>
        <v>41558</v>
      </c>
      <c r="DE12" s="284">
        <f>'нетто 18'!DE33+25</f>
        <v>41558</v>
      </c>
      <c r="DF12" s="284">
        <f>'нетто 18'!DF33+25</f>
        <v>41558</v>
      </c>
      <c r="DG12" s="284">
        <f>'нетто 18'!DG33+25</f>
        <v>46478</v>
      </c>
      <c r="DH12" s="284">
        <f>'нетто 18'!DH33+25</f>
        <v>46478</v>
      </c>
      <c r="DI12" s="284">
        <f>'нетто 18'!DI33+25</f>
        <v>44018</v>
      </c>
      <c r="DJ12" s="284">
        <f>'нетто 18'!DJ33+25</f>
        <v>46478</v>
      </c>
      <c r="DK12" s="284">
        <f>'нетто 18'!DK33+25</f>
        <v>44018</v>
      </c>
      <c r="DL12" s="284">
        <f>'нетто 18'!DL33+25</f>
        <v>46478</v>
      </c>
      <c r="DM12" s="284">
        <f>'нетто 18'!DM33+25</f>
        <v>44018</v>
      </c>
      <c r="DN12" s="284">
        <f>'нетто 18'!DN33+25</f>
        <v>44018</v>
      </c>
      <c r="DO12" s="284">
        <f>'нетто 18'!DO33+25</f>
        <v>39508</v>
      </c>
      <c r="DP12" s="284">
        <f>'нетто 18'!DP33+25</f>
        <v>34178</v>
      </c>
      <c r="DQ12" s="284">
        <f>'нетто 18'!DQ33+25</f>
        <v>34178</v>
      </c>
      <c r="DR12" s="284">
        <f>'нетто 18'!DR33+25</f>
        <v>34178</v>
      </c>
      <c r="DS12" s="284">
        <f>'нетто 18'!DS33+25</f>
        <v>32538</v>
      </c>
      <c r="DT12" s="284">
        <f>'нетто 18'!DT33+25</f>
        <v>30078</v>
      </c>
      <c r="DU12" s="284">
        <f>'нетто 18'!DU33+25</f>
        <v>31308</v>
      </c>
      <c r="DV12" s="284">
        <f>'нетто 18'!DV33+25</f>
        <v>31308</v>
      </c>
      <c r="DW12" s="284">
        <f>'нетто 18'!DW33+25</f>
        <v>31308</v>
      </c>
      <c r="DX12" s="284">
        <f>'нетто 18'!DX33+25</f>
        <v>26388</v>
      </c>
      <c r="DY12" s="284">
        <f>'нетто 18'!DY33+25</f>
        <v>26388</v>
      </c>
      <c r="DZ12" s="284">
        <f>'нетто 18'!DZ33+25</f>
        <v>26388</v>
      </c>
      <c r="EA12" s="284">
        <f>'нетто 18'!EA33+25</f>
        <v>26388</v>
      </c>
      <c r="EB12" s="284">
        <f>'нетто 18'!EB33+25</f>
        <v>26388</v>
      </c>
      <c r="EC12" s="284">
        <f>'нетто 18'!EC33+25</f>
        <v>26388</v>
      </c>
      <c r="ED12" s="284">
        <f>'нетто 18'!ED33+25</f>
        <v>26388</v>
      </c>
      <c r="EE12" s="284">
        <f>'нетто 18'!EE33+25</f>
        <v>26388</v>
      </c>
      <c r="EF12" s="284">
        <f>'нетто 18'!EF33+25</f>
        <v>26388</v>
      </c>
      <c r="EG12" s="284">
        <f>'нетто 18'!EG33+25</f>
        <v>26388</v>
      </c>
      <c r="EH12" s="284">
        <f>'нетто 18'!EH33+25</f>
        <v>26388</v>
      </c>
      <c r="EI12" s="284">
        <f>'нетто 18'!EI33+25</f>
        <v>26388</v>
      </c>
      <c r="EJ12" s="284">
        <f>'нетто 18'!EJ33+25</f>
        <v>26388</v>
      </c>
      <c r="EK12" s="284">
        <f>'нетто 18'!EK33+25</f>
        <v>25158</v>
      </c>
      <c r="EL12" s="284">
        <f>'нетто 18'!EL33+25</f>
        <v>25158</v>
      </c>
      <c r="EM12" s="284">
        <f>'нетто 18'!EM33+25</f>
        <v>25158</v>
      </c>
      <c r="EN12" s="284">
        <f>'нетто 18'!EN33+25</f>
        <v>25158</v>
      </c>
      <c r="EO12" s="284">
        <f>'нетто 18'!EO33+25</f>
        <v>25158</v>
      </c>
      <c r="EP12" s="284">
        <f>'нетто 18'!EP33+25</f>
        <v>25158</v>
      </c>
      <c r="EQ12" s="284">
        <f>'нетто 18'!EQ33+25</f>
        <v>25158</v>
      </c>
      <c r="ER12" s="284">
        <f>'нетто 18'!ER33+25</f>
        <v>25158</v>
      </c>
      <c r="ES12" s="284">
        <f>'нетто 18'!ES33+25</f>
        <v>25158</v>
      </c>
      <c r="ET12" s="284">
        <f>'нетто 18'!ET33+25</f>
        <v>25158</v>
      </c>
    </row>
    <row r="13" spans="1:150" s="85" customFormat="1" ht="10.35" customHeight="1" x14ac:dyDescent="0.2">
      <c r="A13" s="88">
        <v>2</v>
      </c>
      <c r="B13" s="284">
        <f>'нетто 18'!B34+25</f>
        <v>22657</v>
      </c>
      <c r="C13" s="284">
        <f>'нетто 18'!C34+25</f>
        <v>22657</v>
      </c>
      <c r="D13" s="284">
        <f>'нетто 18'!D34+25</f>
        <v>22657</v>
      </c>
      <c r="E13" s="284">
        <f>'нетто 18'!E34+25</f>
        <v>20689</v>
      </c>
      <c r="F13" s="284">
        <f>'нетто 18'!F34+25</f>
        <v>17163</v>
      </c>
      <c r="G13" s="284">
        <f>'нетто 18'!G34+25</f>
        <v>17737</v>
      </c>
      <c r="H13" s="284">
        <f>'нетто 18'!H34+25</f>
        <v>17163</v>
      </c>
      <c r="I13" s="284">
        <f>'нетто 18'!I34+25</f>
        <v>18721</v>
      </c>
      <c r="J13" s="284">
        <f>'нетто 18'!J34+25</f>
        <v>18721</v>
      </c>
      <c r="K13" s="284">
        <f>'нетто 18'!K34+25</f>
        <v>16015</v>
      </c>
      <c r="L13" s="284">
        <f>'нетто 18'!L34+25</f>
        <v>16015</v>
      </c>
      <c r="M13" s="284">
        <f>'нетто 18'!M34+25</f>
        <v>16015</v>
      </c>
      <c r="N13" s="284">
        <f>'нетто 18'!N34+25</f>
        <v>16589</v>
      </c>
      <c r="O13" s="284">
        <f>'нетто 18'!O34+25</f>
        <v>16015</v>
      </c>
      <c r="P13" s="284">
        <f>'нетто 18'!P34+25</f>
        <v>16589</v>
      </c>
      <c r="Q13" s="284">
        <f>'нетто 18'!Q34+25</f>
        <v>16589</v>
      </c>
      <c r="R13" s="284">
        <f>'нетто 18'!R34+25</f>
        <v>17163</v>
      </c>
      <c r="S13" s="284">
        <f>'нетто 18'!S34+25</f>
        <v>17737</v>
      </c>
      <c r="T13" s="284">
        <f>'нетто 18'!T34+25</f>
        <v>17737</v>
      </c>
      <c r="U13" s="284">
        <f>'нетто 18'!U34+25</f>
        <v>18721</v>
      </c>
      <c r="V13" s="284">
        <f>'нетто 18'!V34+25</f>
        <v>18721</v>
      </c>
      <c r="W13" s="284">
        <f>'нетто 18'!W34+25</f>
        <v>17163</v>
      </c>
      <c r="X13" s="284">
        <f>'нетто 18'!X34+25</f>
        <v>17163</v>
      </c>
      <c r="Y13" s="284">
        <f>'нетто 18'!Y34+25</f>
        <v>16015</v>
      </c>
      <c r="Z13" s="284">
        <f>'нетто 18'!Z34+25</f>
        <v>16015</v>
      </c>
      <c r="AA13" s="284">
        <f>'нетто 18'!AA34+25</f>
        <v>16015</v>
      </c>
      <c r="AB13" s="284">
        <f>'нетто 18'!AB34+25</f>
        <v>16015</v>
      </c>
      <c r="AC13" s="284">
        <f>'нетто 18'!AC34+25</f>
        <v>16015</v>
      </c>
      <c r="AD13" s="284">
        <f>'нетто 18'!AD34+25</f>
        <v>16589</v>
      </c>
      <c r="AE13" s="284">
        <f>'нетто 18'!AE34+25</f>
        <v>16589</v>
      </c>
      <c r="AF13" s="284">
        <f>'нетто 18'!AF34+25</f>
        <v>16015</v>
      </c>
      <c r="AG13" s="284">
        <f>'нетто 18'!AG34+25</f>
        <v>17655</v>
      </c>
      <c r="AH13" s="284">
        <f>'нетто 18'!AH34+25</f>
        <v>17655</v>
      </c>
      <c r="AI13" s="284">
        <f>'нетто 18'!AI34+25</f>
        <v>17655</v>
      </c>
      <c r="AJ13" s="284">
        <f>'нетто 18'!AJ34+25</f>
        <v>17655</v>
      </c>
      <c r="AK13" s="284">
        <f>'нетто 18'!AK34+25</f>
        <v>17655</v>
      </c>
      <c r="AL13" s="284">
        <f>'нетто 18'!AL34+25</f>
        <v>17655</v>
      </c>
      <c r="AM13" s="284">
        <f>'нетто 18'!AM34+25</f>
        <v>16179</v>
      </c>
      <c r="AN13" s="284">
        <f>'нетто 18'!AN34+25</f>
        <v>16179</v>
      </c>
      <c r="AO13" s="284">
        <f>'нетто 18'!AO34+25</f>
        <v>16179</v>
      </c>
      <c r="AP13" s="284">
        <f>'нетто 18'!AP34+25</f>
        <v>16179</v>
      </c>
      <c r="AQ13" s="284">
        <f>'нетто 18'!AQ34+25</f>
        <v>19705</v>
      </c>
      <c r="AR13" s="284">
        <f>'нетто 18'!AR34+25</f>
        <v>21017</v>
      </c>
      <c r="AS13" s="284">
        <f>'нетто 18'!AS34+25</f>
        <v>21017</v>
      </c>
      <c r="AT13" s="284">
        <f>'нетто 18'!AT34+25</f>
        <v>18393</v>
      </c>
      <c r="AU13" s="284">
        <f>'нетто 18'!AU34+25</f>
        <v>19705</v>
      </c>
      <c r="AV13" s="284">
        <f>'нетто 18'!AV34+25</f>
        <v>19705</v>
      </c>
      <c r="AW13" s="284">
        <f>'нетто 18'!AW34+25</f>
        <v>21017</v>
      </c>
      <c r="AX13" s="284">
        <f>'нетто 18'!AX34+25</f>
        <v>21017</v>
      </c>
      <c r="AY13" s="284">
        <f>'нетто 18'!AY34+25</f>
        <v>21017</v>
      </c>
      <c r="AZ13" s="284">
        <f>'нетто 18'!AZ34+25</f>
        <v>23641</v>
      </c>
      <c r="BA13" s="284">
        <f>'нетто 18'!BA34+25</f>
        <v>23641</v>
      </c>
      <c r="BB13" s="284">
        <f>'нетто 18'!BB34+25</f>
        <v>24953</v>
      </c>
      <c r="BC13" s="284">
        <f>'нетто 18'!BC34+25</f>
        <v>24953</v>
      </c>
      <c r="BD13" s="284">
        <f>'нетто 18'!BD34+25</f>
        <v>24953</v>
      </c>
      <c r="BE13" s="284">
        <f>'нетто 18'!BE34+25</f>
        <v>22329</v>
      </c>
      <c r="BF13" s="284">
        <f>'нетто 18'!BF34+25</f>
        <v>35859</v>
      </c>
      <c r="BG13" s="284">
        <f>'нетто 18'!BG34+25</f>
        <v>55129</v>
      </c>
      <c r="BH13" s="284">
        <f>'нетто 18'!BH34+25</f>
        <v>73579</v>
      </c>
      <c r="BI13" s="284">
        <f>'нетто 18'!BI34+25</f>
        <v>73579</v>
      </c>
      <c r="BJ13" s="284">
        <f>'нетто 18'!BJ34+25</f>
        <v>69479</v>
      </c>
      <c r="BK13" s="284">
        <f>'нетто 18'!BK34+25</f>
        <v>73579</v>
      </c>
      <c r="BL13" s="284">
        <f>'нетто 18'!BL34+25</f>
        <v>69479</v>
      </c>
      <c r="BM13" s="284">
        <f>'нетто 18'!BM34+25</f>
        <v>58409</v>
      </c>
      <c r="BN13" s="284">
        <f>'нетто 18'!BN34+25</f>
        <v>58409</v>
      </c>
      <c r="BO13" s="284">
        <f>'нетто 18'!BO34+25</f>
        <v>58409</v>
      </c>
      <c r="BP13" s="284">
        <f>'нетто 18'!BP34+25</f>
        <v>51849</v>
      </c>
      <c r="BQ13" s="284">
        <f>'нетто 18'!BQ34+25</f>
        <v>37581</v>
      </c>
      <c r="BR13" s="284">
        <f>'нетто 18'!BR34+25</f>
        <v>33481</v>
      </c>
      <c r="BS13" s="284">
        <f>'нетто 18'!BS34+25</f>
        <v>31841</v>
      </c>
      <c r="BT13" s="284">
        <f>'нетто 18'!BT34+25</f>
        <v>31841</v>
      </c>
      <c r="BU13" s="284">
        <f>'нетто 18'!BU34+25</f>
        <v>31841</v>
      </c>
      <c r="BV13" s="284">
        <f>'нетто 18'!BV34+25</f>
        <v>33481</v>
      </c>
      <c r="BW13" s="284">
        <f>'нетто 18'!BW34+25</f>
        <v>33481</v>
      </c>
      <c r="BX13" s="284">
        <f>'нетто 18'!BX34+25</f>
        <v>33481</v>
      </c>
      <c r="BY13" s="284">
        <f>'нетто 18'!BY34+25</f>
        <v>31841</v>
      </c>
      <c r="BZ13" s="284">
        <f>'нетто 18'!BZ34+25</f>
        <v>31841</v>
      </c>
      <c r="CA13" s="284">
        <f>'нетто 18'!CA34+25</f>
        <v>31841</v>
      </c>
      <c r="CB13" s="284">
        <f>'нетто 18'!CB34+25</f>
        <v>31841</v>
      </c>
      <c r="CC13" s="284">
        <f>'нетто 18'!CC34+25</f>
        <v>31841</v>
      </c>
      <c r="CD13" s="284">
        <f>'нетто 18'!CD34+25</f>
        <v>31841</v>
      </c>
      <c r="CE13" s="284">
        <f>'нетто 18'!CE34+25</f>
        <v>31841</v>
      </c>
      <c r="CF13" s="284">
        <f>'нетто 18'!CF34+25</f>
        <v>33481</v>
      </c>
      <c r="CG13" s="284">
        <f>'нетто 18'!CG34+25</f>
        <v>33481</v>
      </c>
      <c r="CH13" s="284">
        <f>'нетто 18'!CH34+25</f>
        <v>35531</v>
      </c>
      <c r="CI13" s="284">
        <f>'нетто 18'!CI34+25</f>
        <v>35531</v>
      </c>
      <c r="CJ13" s="284">
        <f>'нетто 18'!CJ34+25</f>
        <v>35531</v>
      </c>
      <c r="CK13" s="284">
        <f>'нетто 18'!CK34+25</f>
        <v>35531</v>
      </c>
      <c r="CL13" s="284">
        <f>'нетто 18'!CL34+25</f>
        <v>35531</v>
      </c>
      <c r="CM13" s="284">
        <f>'нетто 18'!CM34+25</f>
        <v>35531</v>
      </c>
      <c r="CN13" s="284">
        <f>'нетто 18'!CN34+25</f>
        <v>37991</v>
      </c>
      <c r="CO13" s="284">
        <f>'нетто 18'!CO34+25</f>
        <v>36351</v>
      </c>
      <c r="CP13" s="284">
        <f>'нетто 18'!CP34+25</f>
        <v>36351</v>
      </c>
      <c r="CQ13" s="284">
        <f>'нетто 18'!CQ34+25</f>
        <v>36351</v>
      </c>
      <c r="CR13" s="284">
        <f>'нетто 18'!CR34+25</f>
        <v>36351</v>
      </c>
      <c r="CS13" s="284">
        <f>'нетто 18'!CS34+25</f>
        <v>39631</v>
      </c>
      <c r="CT13" s="284">
        <f>'нетто 18'!CT34+25</f>
        <v>39631</v>
      </c>
      <c r="CU13" s="284">
        <f>'нетто 18'!CU34+25</f>
        <v>36351</v>
      </c>
      <c r="CV13" s="284">
        <f>'нетто 18'!CV34+25</f>
        <v>37991</v>
      </c>
      <c r="CW13" s="284">
        <f>'нетто 18'!CW34+25</f>
        <v>36351</v>
      </c>
      <c r="CX13" s="284">
        <f>'нетто 18'!CX34+25</f>
        <v>36351</v>
      </c>
      <c r="CY13" s="284">
        <f>'нетто 18'!CY34+25</f>
        <v>36351</v>
      </c>
      <c r="CZ13" s="284">
        <f>'нетто 18'!CZ34+25</f>
        <v>39631</v>
      </c>
      <c r="DA13" s="284">
        <f>'нетто 18'!DA34+25</f>
        <v>39631</v>
      </c>
      <c r="DB13" s="284">
        <f>'нетто 18'!DB34+25</f>
        <v>43731</v>
      </c>
      <c r="DC13" s="284">
        <f>'нетто 18'!DC34+25</f>
        <v>43731</v>
      </c>
      <c r="DD13" s="284">
        <f>'нетто 18'!DD34+25</f>
        <v>43731</v>
      </c>
      <c r="DE13" s="284">
        <f>'нетто 18'!DE34+25</f>
        <v>43731</v>
      </c>
      <c r="DF13" s="284">
        <f>'нетто 18'!DF34+25</f>
        <v>43731</v>
      </c>
      <c r="DG13" s="284">
        <f>'нетто 18'!DG34+25</f>
        <v>48651</v>
      </c>
      <c r="DH13" s="284">
        <f>'нетто 18'!DH34+25</f>
        <v>48651</v>
      </c>
      <c r="DI13" s="284">
        <f>'нетто 18'!DI34+25</f>
        <v>46191</v>
      </c>
      <c r="DJ13" s="284">
        <f>'нетто 18'!DJ34+25</f>
        <v>48651</v>
      </c>
      <c r="DK13" s="284">
        <f>'нетто 18'!DK34+25</f>
        <v>46191</v>
      </c>
      <c r="DL13" s="284">
        <f>'нетто 18'!DL34+25</f>
        <v>48651</v>
      </c>
      <c r="DM13" s="284">
        <f>'нетто 18'!DM34+25</f>
        <v>46191</v>
      </c>
      <c r="DN13" s="284">
        <f>'нетто 18'!DN34+25</f>
        <v>46191</v>
      </c>
      <c r="DO13" s="284">
        <f>'нетто 18'!DO34+25</f>
        <v>41681</v>
      </c>
      <c r="DP13" s="284">
        <f>'нетто 18'!DP34+25</f>
        <v>36351</v>
      </c>
      <c r="DQ13" s="284">
        <f>'нетто 18'!DQ34+25</f>
        <v>36351</v>
      </c>
      <c r="DR13" s="284">
        <f>'нетто 18'!DR34+25</f>
        <v>36351</v>
      </c>
      <c r="DS13" s="284">
        <f>'нетто 18'!DS34+25</f>
        <v>34711</v>
      </c>
      <c r="DT13" s="284">
        <f>'нетто 18'!DT34+25</f>
        <v>32251</v>
      </c>
      <c r="DU13" s="284">
        <f>'нетто 18'!DU34+25</f>
        <v>33481</v>
      </c>
      <c r="DV13" s="284">
        <f>'нетто 18'!DV34+25</f>
        <v>33481</v>
      </c>
      <c r="DW13" s="284">
        <f>'нетто 18'!DW34+25</f>
        <v>33481</v>
      </c>
      <c r="DX13" s="284">
        <f>'нетто 18'!DX34+25</f>
        <v>28561</v>
      </c>
      <c r="DY13" s="284">
        <f>'нетто 18'!DY34+25</f>
        <v>28561</v>
      </c>
      <c r="DZ13" s="284">
        <f>'нетто 18'!DZ34+25</f>
        <v>28561</v>
      </c>
      <c r="EA13" s="284">
        <f>'нетто 18'!EA34+25</f>
        <v>28561</v>
      </c>
      <c r="EB13" s="284">
        <f>'нетто 18'!EB34+25</f>
        <v>28561</v>
      </c>
      <c r="EC13" s="284">
        <f>'нетто 18'!EC34+25</f>
        <v>28561</v>
      </c>
      <c r="ED13" s="284">
        <f>'нетто 18'!ED34+25</f>
        <v>28561</v>
      </c>
      <c r="EE13" s="284">
        <f>'нетто 18'!EE34+25</f>
        <v>28561</v>
      </c>
      <c r="EF13" s="284">
        <f>'нетто 18'!EF34+25</f>
        <v>28561</v>
      </c>
      <c r="EG13" s="284">
        <f>'нетто 18'!EG34+25</f>
        <v>28561</v>
      </c>
      <c r="EH13" s="284">
        <f>'нетто 18'!EH34+25</f>
        <v>28561</v>
      </c>
      <c r="EI13" s="284">
        <f>'нетто 18'!EI34+25</f>
        <v>28561</v>
      </c>
      <c r="EJ13" s="284">
        <f>'нетто 18'!EJ34+25</f>
        <v>28561</v>
      </c>
      <c r="EK13" s="284">
        <f>'нетто 18'!EK34+25</f>
        <v>27331</v>
      </c>
      <c r="EL13" s="284">
        <f>'нетто 18'!EL34+25</f>
        <v>27331</v>
      </c>
      <c r="EM13" s="284">
        <f>'нетто 18'!EM34+25</f>
        <v>27331</v>
      </c>
      <c r="EN13" s="284">
        <f>'нетто 18'!EN34+25</f>
        <v>27331</v>
      </c>
      <c r="EO13" s="284">
        <f>'нетто 18'!EO34+25</f>
        <v>27331</v>
      </c>
      <c r="EP13" s="284">
        <f>'нетто 18'!EP34+25</f>
        <v>27331</v>
      </c>
      <c r="EQ13" s="284">
        <f>'нетто 18'!EQ34+25</f>
        <v>27331</v>
      </c>
      <c r="ER13" s="284">
        <f>'нетто 18'!ER34+25</f>
        <v>27331</v>
      </c>
      <c r="ES13" s="284">
        <f>'нетто 18'!ES34+25</f>
        <v>27331</v>
      </c>
      <c r="ET13" s="284">
        <f>'нетто 18'!ET34+25</f>
        <v>27331</v>
      </c>
    </row>
    <row r="14" spans="1:150" s="85" customFormat="1" ht="10.35" customHeight="1" x14ac:dyDescent="0.2">
      <c r="A14" s="86" t="s">
        <v>136</v>
      </c>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4"/>
      <c r="DH14" s="284"/>
      <c r="DI14" s="284"/>
      <c r="DJ14" s="284"/>
      <c r="DK14" s="284"/>
      <c r="DL14" s="284"/>
      <c r="DM14" s="284"/>
      <c r="DN14" s="284"/>
      <c r="DO14" s="284"/>
      <c r="DP14" s="284"/>
      <c r="DQ14" s="284"/>
      <c r="DR14" s="284"/>
      <c r="DS14" s="284"/>
      <c r="DT14" s="284"/>
      <c r="DU14" s="284"/>
      <c r="DV14" s="284"/>
      <c r="DW14" s="284"/>
      <c r="DX14" s="284"/>
      <c r="DY14" s="284"/>
      <c r="DZ14" s="284"/>
      <c r="EA14" s="284"/>
      <c r="EB14" s="284"/>
      <c r="EC14" s="284"/>
      <c r="ED14" s="284"/>
      <c r="EE14" s="284"/>
      <c r="EF14" s="284"/>
      <c r="EG14" s="284"/>
      <c r="EH14" s="284"/>
      <c r="EI14" s="284"/>
      <c r="EJ14" s="284"/>
      <c r="EK14" s="284"/>
      <c r="EL14" s="284"/>
      <c r="EM14" s="284"/>
      <c r="EN14" s="284"/>
      <c r="EO14" s="284"/>
      <c r="EP14" s="284"/>
      <c r="EQ14" s="284"/>
      <c r="ER14" s="284"/>
      <c r="ES14" s="284"/>
      <c r="ET14" s="284"/>
    </row>
    <row r="15" spans="1:150" s="85" customFormat="1" ht="10.35" customHeight="1" x14ac:dyDescent="0.2">
      <c r="A15" s="88">
        <v>1</v>
      </c>
      <c r="B15" s="284">
        <f>'нетто 18'!B36+25</f>
        <v>25199</v>
      </c>
      <c r="C15" s="284">
        <f>'нетто 18'!C36+25</f>
        <v>25199</v>
      </c>
      <c r="D15" s="284">
        <f>'нетто 18'!D36+25</f>
        <v>25199</v>
      </c>
      <c r="E15" s="284">
        <f>'нетто 18'!E36+25</f>
        <v>23231</v>
      </c>
      <c r="F15" s="284">
        <f>'нетто 18'!F36+25</f>
        <v>19705</v>
      </c>
      <c r="G15" s="284">
        <f>'нетто 18'!G36+25</f>
        <v>20279</v>
      </c>
      <c r="H15" s="284">
        <f>'нетто 18'!H36+25</f>
        <v>19705</v>
      </c>
      <c r="I15" s="284">
        <f>'нетто 18'!I36+25</f>
        <v>21263</v>
      </c>
      <c r="J15" s="284">
        <f>'нетто 18'!J36+25</f>
        <v>21263</v>
      </c>
      <c r="K15" s="284">
        <f>'нетто 18'!K36+25</f>
        <v>18557</v>
      </c>
      <c r="L15" s="284">
        <f>'нетто 18'!L36+25</f>
        <v>18557</v>
      </c>
      <c r="M15" s="284">
        <f>'нетто 18'!M36+25</f>
        <v>18557</v>
      </c>
      <c r="N15" s="284">
        <f>'нетто 18'!N36+25</f>
        <v>19131</v>
      </c>
      <c r="O15" s="284">
        <f>'нетто 18'!O36+25</f>
        <v>18557</v>
      </c>
      <c r="P15" s="284">
        <f>'нетто 18'!P36+25</f>
        <v>19131</v>
      </c>
      <c r="Q15" s="284">
        <f>'нетто 18'!Q36+25</f>
        <v>19131</v>
      </c>
      <c r="R15" s="284">
        <f>'нетто 18'!R36+25</f>
        <v>19705</v>
      </c>
      <c r="S15" s="284">
        <f>'нетто 18'!S36+25</f>
        <v>20279</v>
      </c>
      <c r="T15" s="284">
        <f>'нетто 18'!T36+25</f>
        <v>20279</v>
      </c>
      <c r="U15" s="284">
        <f>'нетто 18'!U36+25</f>
        <v>21263</v>
      </c>
      <c r="V15" s="284">
        <f>'нетто 18'!V36+25</f>
        <v>21263</v>
      </c>
      <c r="W15" s="284">
        <f>'нетто 18'!W36+25</f>
        <v>19705</v>
      </c>
      <c r="X15" s="284">
        <f>'нетто 18'!X36+25</f>
        <v>19705</v>
      </c>
      <c r="Y15" s="284">
        <f>'нетто 18'!Y36+25</f>
        <v>18557</v>
      </c>
      <c r="Z15" s="284">
        <f>'нетто 18'!Z36+25</f>
        <v>18557</v>
      </c>
      <c r="AA15" s="284">
        <f>'нетто 18'!AA36+25</f>
        <v>18557</v>
      </c>
      <c r="AB15" s="284">
        <f>'нетто 18'!AB36+25</f>
        <v>18557</v>
      </c>
      <c r="AC15" s="284">
        <f>'нетто 18'!AC36+25</f>
        <v>18557</v>
      </c>
      <c r="AD15" s="284">
        <f>'нетто 18'!AD36+25</f>
        <v>19131</v>
      </c>
      <c r="AE15" s="284">
        <f>'нетто 18'!AE36+25</f>
        <v>19131</v>
      </c>
      <c r="AF15" s="284">
        <f>'нетто 18'!AF36+25</f>
        <v>18557</v>
      </c>
      <c r="AG15" s="284">
        <f>'нетто 18'!AG36+25</f>
        <v>20197</v>
      </c>
      <c r="AH15" s="284">
        <f>'нетто 18'!AH36+25</f>
        <v>20197</v>
      </c>
      <c r="AI15" s="284">
        <f>'нетто 18'!AI36+25</f>
        <v>20197</v>
      </c>
      <c r="AJ15" s="284">
        <f>'нетто 18'!AJ36+25</f>
        <v>20197</v>
      </c>
      <c r="AK15" s="284">
        <f>'нетто 18'!AK36+25</f>
        <v>20197</v>
      </c>
      <c r="AL15" s="284">
        <f>'нетто 18'!AL36+25</f>
        <v>20197</v>
      </c>
      <c r="AM15" s="284">
        <f>'нетто 18'!AM36+25</f>
        <v>18721</v>
      </c>
      <c r="AN15" s="284">
        <f>'нетто 18'!AN36+25</f>
        <v>18721</v>
      </c>
      <c r="AO15" s="284">
        <f>'нетто 18'!AO36+25</f>
        <v>18721</v>
      </c>
      <c r="AP15" s="284">
        <f>'нетто 18'!AP36+25</f>
        <v>18721</v>
      </c>
      <c r="AQ15" s="284">
        <f>'нетто 18'!AQ36+25</f>
        <v>22247</v>
      </c>
      <c r="AR15" s="284">
        <f>'нетто 18'!AR36+25</f>
        <v>23559</v>
      </c>
      <c r="AS15" s="284">
        <f>'нетто 18'!AS36+25</f>
        <v>23559</v>
      </c>
      <c r="AT15" s="284">
        <f>'нетто 18'!AT36+25</f>
        <v>20935</v>
      </c>
      <c r="AU15" s="284">
        <f>'нетто 18'!AU36+25</f>
        <v>22247</v>
      </c>
      <c r="AV15" s="284">
        <f>'нетто 18'!AV36+25</f>
        <v>22247</v>
      </c>
      <c r="AW15" s="284">
        <f>'нетто 18'!AW36+25</f>
        <v>23559</v>
      </c>
      <c r="AX15" s="284">
        <f>'нетто 18'!AX36+25</f>
        <v>23559</v>
      </c>
      <c r="AY15" s="284">
        <f>'нетто 18'!AY36+25</f>
        <v>23559</v>
      </c>
      <c r="AZ15" s="284">
        <f>'нетто 18'!AZ36+25</f>
        <v>26183</v>
      </c>
      <c r="BA15" s="284">
        <f>'нетто 18'!BA36+25</f>
        <v>26183</v>
      </c>
      <c r="BB15" s="284">
        <f>'нетто 18'!BB36+25</f>
        <v>27495</v>
      </c>
      <c r="BC15" s="284">
        <f>'нетто 18'!BC36+25</f>
        <v>27495</v>
      </c>
      <c r="BD15" s="284">
        <f>'нетто 18'!BD36+25</f>
        <v>27495</v>
      </c>
      <c r="BE15" s="284">
        <f>'нетто 18'!BE36+25</f>
        <v>24871</v>
      </c>
      <c r="BF15" s="284">
        <f>'нетто 18'!BF36+25</f>
        <v>40902</v>
      </c>
      <c r="BG15" s="284">
        <f>'нетто 18'!BG36+25</f>
        <v>60172</v>
      </c>
      <c r="BH15" s="284">
        <f>'нетто 18'!BH36+25</f>
        <v>78622</v>
      </c>
      <c r="BI15" s="284">
        <f>'нетто 18'!BI36+25</f>
        <v>78622</v>
      </c>
      <c r="BJ15" s="284">
        <f>'нетто 18'!BJ36+25</f>
        <v>74522</v>
      </c>
      <c r="BK15" s="284">
        <f>'нетто 18'!BK36+25</f>
        <v>78622</v>
      </c>
      <c r="BL15" s="284">
        <f>'нетто 18'!BL36+25</f>
        <v>74522</v>
      </c>
      <c r="BM15" s="284">
        <f>'нетто 18'!BM36+25</f>
        <v>63452</v>
      </c>
      <c r="BN15" s="284">
        <f>'нетто 18'!BN36+25</f>
        <v>63452</v>
      </c>
      <c r="BO15" s="284">
        <f>'нетто 18'!BO36+25</f>
        <v>63452</v>
      </c>
      <c r="BP15" s="284">
        <f>'нетто 18'!BP36+25</f>
        <v>56892</v>
      </c>
      <c r="BQ15" s="284">
        <f>'нетто 18'!BQ36+25</f>
        <v>40328</v>
      </c>
      <c r="BR15" s="284">
        <f>'нетто 18'!BR36+25</f>
        <v>36228</v>
      </c>
      <c r="BS15" s="284">
        <f>'нетто 18'!BS36+25</f>
        <v>34588</v>
      </c>
      <c r="BT15" s="284">
        <f>'нетто 18'!BT36+25</f>
        <v>34588</v>
      </c>
      <c r="BU15" s="284">
        <f>'нетто 18'!BU36+25</f>
        <v>34588</v>
      </c>
      <c r="BV15" s="284">
        <f>'нетто 18'!BV36+25</f>
        <v>36228</v>
      </c>
      <c r="BW15" s="284">
        <f>'нетто 18'!BW36+25</f>
        <v>36228</v>
      </c>
      <c r="BX15" s="284">
        <f>'нетто 18'!BX36+25</f>
        <v>36228</v>
      </c>
      <c r="BY15" s="284">
        <f>'нетто 18'!BY36+25</f>
        <v>34588</v>
      </c>
      <c r="BZ15" s="284">
        <f>'нетто 18'!BZ36+25</f>
        <v>34588</v>
      </c>
      <c r="CA15" s="284">
        <f>'нетто 18'!CA36+25</f>
        <v>34588</v>
      </c>
      <c r="CB15" s="284">
        <f>'нетто 18'!CB36+25</f>
        <v>34588</v>
      </c>
      <c r="CC15" s="284">
        <f>'нетто 18'!CC36+25</f>
        <v>34588</v>
      </c>
      <c r="CD15" s="284">
        <f>'нетто 18'!CD36+25</f>
        <v>34588</v>
      </c>
      <c r="CE15" s="284">
        <f>'нетто 18'!CE36+25</f>
        <v>34588</v>
      </c>
      <c r="CF15" s="284">
        <f>'нетто 18'!CF36+25</f>
        <v>36228</v>
      </c>
      <c r="CG15" s="284">
        <f>'нетто 18'!CG36+25</f>
        <v>36228</v>
      </c>
      <c r="CH15" s="284">
        <f>'нетто 18'!CH36+25</f>
        <v>38278</v>
      </c>
      <c r="CI15" s="284">
        <f>'нетто 18'!CI36+25</f>
        <v>38278</v>
      </c>
      <c r="CJ15" s="284">
        <f>'нетто 18'!CJ36+25</f>
        <v>38278</v>
      </c>
      <c r="CK15" s="284">
        <f>'нетто 18'!CK36+25</f>
        <v>38278</v>
      </c>
      <c r="CL15" s="284">
        <f>'нетто 18'!CL36+25</f>
        <v>38278</v>
      </c>
      <c r="CM15" s="284">
        <f>'нетто 18'!CM36+25</f>
        <v>38278</v>
      </c>
      <c r="CN15" s="284">
        <f>'нетто 18'!CN36+25</f>
        <v>43198</v>
      </c>
      <c r="CO15" s="284">
        <f>'нетто 18'!CO36+25</f>
        <v>41558</v>
      </c>
      <c r="CP15" s="284">
        <f>'нетто 18'!CP36+25</f>
        <v>41558</v>
      </c>
      <c r="CQ15" s="284">
        <f>'нетто 18'!CQ36+25</f>
        <v>41558</v>
      </c>
      <c r="CR15" s="284">
        <f>'нетто 18'!CR36+25</f>
        <v>41558</v>
      </c>
      <c r="CS15" s="284">
        <f>'нетто 18'!CS36+25</f>
        <v>44838</v>
      </c>
      <c r="CT15" s="284">
        <f>'нетто 18'!CT36+25</f>
        <v>44838</v>
      </c>
      <c r="CU15" s="284">
        <f>'нетто 18'!CU36+25</f>
        <v>41558</v>
      </c>
      <c r="CV15" s="284">
        <f>'нетто 18'!CV36+25</f>
        <v>43198</v>
      </c>
      <c r="CW15" s="284">
        <f>'нетто 18'!CW36+25</f>
        <v>41558</v>
      </c>
      <c r="CX15" s="284">
        <f>'нетто 18'!CX36+25</f>
        <v>41558</v>
      </c>
      <c r="CY15" s="284">
        <f>'нетто 18'!CY36+25</f>
        <v>41558</v>
      </c>
      <c r="CZ15" s="284">
        <f>'нетто 18'!CZ36+25</f>
        <v>44838</v>
      </c>
      <c r="DA15" s="284">
        <f>'нетто 18'!DA36+25</f>
        <v>44838</v>
      </c>
      <c r="DB15" s="284">
        <f>'нетто 18'!DB36+25</f>
        <v>48938</v>
      </c>
      <c r="DC15" s="284">
        <f>'нетто 18'!DC36+25</f>
        <v>48938</v>
      </c>
      <c r="DD15" s="284">
        <f>'нетто 18'!DD36+25</f>
        <v>48938</v>
      </c>
      <c r="DE15" s="284">
        <f>'нетто 18'!DE36+25</f>
        <v>48938</v>
      </c>
      <c r="DF15" s="284">
        <f>'нетто 18'!DF36+25</f>
        <v>48938</v>
      </c>
      <c r="DG15" s="284">
        <f>'нетто 18'!DG36+25</f>
        <v>53858</v>
      </c>
      <c r="DH15" s="284">
        <f>'нетто 18'!DH36+25</f>
        <v>53858</v>
      </c>
      <c r="DI15" s="284">
        <f>'нетто 18'!DI36+25</f>
        <v>51398</v>
      </c>
      <c r="DJ15" s="284">
        <f>'нетто 18'!DJ36+25</f>
        <v>53858</v>
      </c>
      <c r="DK15" s="284">
        <f>'нетто 18'!DK36+25</f>
        <v>51398</v>
      </c>
      <c r="DL15" s="284">
        <f>'нетто 18'!DL36+25</f>
        <v>53858</v>
      </c>
      <c r="DM15" s="284">
        <f>'нетто 18'!DM36+25</f>
        <v>51398</v>
      </c>
      <c r="DN15" s="284">
        <f>'нетто 18'!DN36+25</f>
        <v>51398</v>
      </c>
      <c r="DO15" s="284">
        <f>'нетто 18'!DO36+25</f>
        <v>46888</v>
      </c>
      <c r="DP15" s="284">
        <f>'нетто 18'!DP36+25</f>
        <v>41558</v>
      </c>
      <c r="DQ15" s="284">
        <f>'нетто 18'!DQ36+25</f>
        <v>41558</v>
      </c>
      <c r="DR15" s="284">
        <f>'нетто 18'!DR36+25</f>
        <v>41558</v>
      </c>
      <c r="DS15" s="284">
        <f>'нетто 18'!DS36+25</f>
        <v>39918</v>
      </c>
      <c r="DT15" s="284">
        <f>'нетто 18'!DT36+25</f>
        <v>37458</v>
      </c>
      <c r="DU15" s="284">
        <f>'нетто 18'!DU36+25</f>
        <v>38688</v>
      </c>
      <c r="DV15" s="284">
        <f>'нетто 18'!DV36+25</f>
        <v>38688</v>
      </c>
      <c r="DW15" s="284">
        <f>'нетто 18'!DW36+25</f>
        <v>38688</v>
      </c>
      <c r="DX15" s="284">
        <f>'нетто 18'!DX36+25</f>
        <v>31308</v>
      </c>
      <c r="DY15" s="284">
        <f>'нетто 18'!DY36+25</f>
        <v>31308</v>
      </c>
      <c r="DZ15" s="284">
        <f>'нетто 18'!DZ36+25</f>
        <v>31308</v>
      </c>
      <c r="EA15" s="284">
        <f>'нетто 18'!EA36+25</f>
        <v>31308</v>
      </c>
      <c r="EB15" s="284">
        <f>'нетто 18'!EB36+25</f>
        <v>31308</v>
      </c>
      <c r="EC15" s="284">
        <f>'нетто 18'!EC36+25</f>
        <v>31308</v>
      </c>
      <c r="ED15" s="284">
        <f>'нетто 18'!ED36+25</f>
        <v>31308</v>
      </c>
      <c r="EE15" s="284">
        <f>'нетто 18'!EE36+25</f>
        <v>31308</v>
      </c>
      <c r="EF15" s="284">
        <f>'нетто 18'!EF36+25</f>
        <v>31308</v>
      </c>
      <c r="EG15" s="284">
        <f>'нетто 18'!EG36+25</f>
        <v>31308</v>
      </c>
      <c r="EH15" s="284">
        <f>'нетто 18'!EH36+25</f>
        <v>31308</v>
      </c>
      <c r="EI15" s="284">
        <f>'нетто 18'!EI36+25</f>
        <v>31308</v>
      </c>
      <c r="EJ15" s="284">
        <f>'нетто 18'!EJ36+25</f>
        <v>31308</v>
      </c>
      <c r="EK15" s="284">
        <f>'нетто 18'!EK36+25</f>
        <v>30078</v>
      </c>
      <c r="EL15" s="284">
        <f>'нетто 18'!EL36+25</f>
        <v>30078</v>
      </c>
      <c r="EM15" s="284">
        <f>'нетто 18'!EM36+25</f>
        <v>30078</v>
      </c>
      <c r="EN15" s="284">
        <f>'нетто 18'!EN36+25</f>
        <v>30078</v>
      </c>
      <c r="EO15" s="284">
        <f>'нетто 18'!EO36+25</f>
        <v>30078</v>
      </c>
      <c r="EP15" s="284">
        <f>'нетто 18'!EP36+25</f>
        <v>30078</v>
      </c>
      <c r="EQ15" s="284">
        <f>'нетто 18'!EQ36+25</f>
        <v>30078</v>
      </c>
      <c r="ER15" s="284">
        <f>'нетто 18'!ER36+25</f>
        <v>30078</v>
      </c>
      <c r="ES15" s="284">
        <f>'нетто 18'!ES36+25</f>
        <v>30078</v>
      </c>
      <c r="ET15" s="284">
        <f>'нетто 18'!ET36+25</f>
        <v>30078</v>
      </c>
    </row>
    <row r="16" spans="1:150" s="85" customFormat="1" ht="10.35" customHeight="1" x14ac:dyDescent="0.2">
      <c r="A16" s="88">
        <v>2</v>
      </c>
      <c r="B16" s="284">
        <f>'нетто 18'!B37+25</f>
        <v>26757</v>
      </c>
      <c r="C16" s="284">
        <f>'нетто 18'!C37+25</f>
        <v>26757</v>
      </c>
      <c r="D16" s="284">
        <f>'нетто 18'!D37+25</f>
        <v>26757</v>
      </c>
      <c r="E16" s="284">
        <f>'нетто 18'!E37+25</f>
        <v>24789</v>
      </c>
      <c r="F16" s="284">
        <f>'нетто 18'!F37+25</f>
        <v>21263</v>
      </c>
      <c r="G16" s="284">
        <f>'нетто 18'!G37+25</f>
        <v>21837</v>
      </c>
      <c r="H16" s="284">
        <f>'нетто 18'!H37+25</f>
        <v>21263</v>
      </c>
      <c r="I16" s="284">
        <f>'нетто 18'!I37+25</f>
        <v>22821</v>
      </c>
      <c r="J16" s="284">
        <f>'нетто 18'!J37+25</f>
        <v>22821</v>
      </c>
      <c r="K16" s="284">
        <f>'нетто 18'!K37+25</f>
        <v>20115</v>
      </c>
      <c r="L16" s="284">
        <f>'нетто 18'!L37+25</f>
        <v>20115</v>
      </c>
      <c r="M16" s="284">
        <f>'нетто 18'!M37+25</f>
        <v>20115</v>
      </c>
      <c r="N16" s="284">
        <f>'нетто 18'!N37+25</f>
        <v>20689</v>
      </c>
      <c r="O16" s="284">
        <f>'нетто 18'!O37+25</f>
        <v>20115</v>
      </c>
      <c r="P16" s="284">
        <f>'нетто 18'!P37+25</f>
        <v>20689</v>
      </c>
      <c r="Q16" s="284">
        <f>'нетто 18'!Q37+25</f>
        <v>20689</v>
      </c>
      <c r="R16" s="284">
        <f>'нетто 18'!R37+25</f>
        <v>21263</v>
      </c>
      <c r="S16" s="284">
        <f>'нетто 18'!S37+25</f>
        <v>21837</v>
      </c>
      <c r="T16" s="284">
        <f>'нетто 18'!T37+25</f>
        <v>21837</v>
      </c>
      <c r="U16" s="284">
        <f>'нетто 18'!U37+25</f>
        <v>22821</v>
      </c>
      <c r="V16" s="284">
        <f>'нетто 18'!V37+25</f>
        <v>22821</v>
      </c>
      <c r="W16" s="284">
        <f>'нетто 18'!W37+25</f>
        <v>21263</v>
      </c>
      <c r="X16" s="284">
        <f>'нетто 18'!X37+25</f>
        <v>21263</v>
      </c>
      <c r="Y16" s="284">
        <f>'нетто 18'!Y37+25</f>
        <v>20115</v>
      </c>
      <c r="Z16" s="284">
        <f>'нетто 18'!Z37+25</f>
        <v>20115</v>
      </c>
      <c r="AA16" s="284">
        <f>'нетто 18'!AA37+25</f>
        <v>20115</v>
      </c>
      <c r="AB16" s="284">
        <f>'нетто 18'!AB37+25</f>
        <v>20115</v>
      </c>
      <c r="AC16" s="284">
        <f>'нетто 18'!AC37+25</f>
        <v>20115</v>
      </c>
      <c r="AD16" s="284">
        <f>'нетто 18'!AD37+25</f>
        <v>20689</v>
      </c>
      <c r="AE16" s="284">
        <f>'нетто 18'!AE37+25</f>
        <v>20689</v>
      </c>
      <c r="AF16" s="284">
        <f>'нетто 18'!AF37+25</f>
        <v>20115</v>
      </c>
      <c r="AG16" s="284">
        <f>'нетто 18'!AG37+25</f>
        <v>21755</v>
      </c>
      <c r="AH16" s="284">
        <f>'нетто 18'!AH37+25</f>
        <v>21755</v>
      </c>
      <c r="AI16" s="284">
        <f>'нетто 18'!AI37+25</f>
        <v>21755</v>
      </c>
      <c r="AJ16" s="284">
        <f>'нетто 18'!AJ37+25</f>
        <v>21755</v>
      </c>
      <c r="AK16" s="284">
        <f>'нетто 18'!AK37+25</f>
        <v>21755</v>
      </c>
      <c r="AL16" s="284">
        <f>'нетто 18'!AL37+25</f>
        <v>21755</v>
      </c>
      <c r="AM16" s="284">
        <f>'нетто 18'!AM37+25</f>
        <v>20279</v>
      </c>
      <c r="AN16" s="284">
        <f>'нетто 18'!AN37+25</f>
        <v>20279</v>
      </c>
      <c r="AO16" s="284">
        <f>'нетто 18'!AO37+25</f>
        <v>20279</v>
      </c>
      <c r="AP16" s="284">
        <f>'нетто 18'!AP37+25</f>
        <v>20279</v>
      </c>
      <c r="AQ16" s="284">
        <f>'нетто 18'!AQ37+25</f>
        <v>23805</v>
      </c>
      <c r="AR16" s="284">
        <f>'нетто 18'!AR37+25</f>
        <v>25117</v>
      </c>
      <c r="AS16" s="284">
        <f>'нетто 18'!AS37+25</f>
        <v>25117</v>
      </c>
      <c r="AT16" s="284">
        <f>'нетто 18'!AT37+25</f>
        <v>22493</v>
      </c>
      <c r="AU16" s="284">
        <f>'нетто 18'!AU37+25</f>
        <v>23805</v>
      </c>
      <c r="AV16" s="284">
        <f>'нетто 18'!AV37+25</f>
        <v>23805</v>
      </c>
      <c r="AW16" s="284">
        <f>'нетто 18'!AW37+25</f>
        <v>25117</v>
      </c>
      <c r="AX16" s="284">
        <f>'нетто 18'!AX37+25</f>
        <v>25117</v>
      </c>
      <c r="AY16" s="284">
        <f>'нетто 18'!AY37+25</f>
        <v>25117</v>
      </c>
      <c r="AZ16" s="284">
        <f>'нетто 18'!AZ37+25</f>
        <v>27741</v>
      </c>
      <c r="BA16" s="284">
        <f>'нетто 18'!BA37+25</f>
        <v>27741</v>
      </c>
      <c r="BB16" s="284">
        <f>'нетто 18'!BB37+25</f>
        <v>29053</v>
      </c>
      <c r="BC16" s="284">
        <f>'нетто 18'!BC37+25</f>
        <v>29053</v>
      </c>
      <c r="BD16" s="284">
        <f>'нетто 18'!BD37+25</f>
        <v>29053</v>
      </c>
      <c r="BE16" s="284">
        <f>'нетто 18'!BE37+25</f>
        <v>26429</v>
      </c>
      <c r="BF16" s="284">
        <f>'нетто 18'!BF37+25</f>
        <v>43239</v>
      </c>
      <c r="BG16" s="284">
        <f>'нетто 18'!BG37+25</f>
        <v>62509</v>
      </c>
      <c r="BH16" s="284">
        <f>'нетто 18'!BH37+25</f>
        <v>80959</v>
      </c>
      <c r="BI16" s="284">
        <f>'нетто 18'!BI37+25</f>
        <v>80959</v>
      </c>
      <c r="BJ16" s="284">
        <f>'нетто 18'!BJ37+25</f>
        <v>76859</v>
      </c>
      <c r="BK16" s="284">
        <f>'нетто 18'!BK37+25</f>
        <v>80959</v>
      </c>
      <c r="BL16" s="284">
        <f>'нетто 18'!BL37+25</f>
        <v>76859</v>
      </c>
      <c r="BM16" s="284">
        <f>'нетто 18'!BM37+25</f>
        <v>65789</v>
      </c>
      <c r="BN16" s="284">
        <f>'нетто 18'!BN37+25</f>
        <v>65789</v>
      </c>
      <c r="BO16" s="284">
        <f>'нетто 18'!BO37+25</f>
        <v>65789</v>
      </c>
      <c r="BP16" s="284">
        <f>'нетто 18'!BP37+25</f>
        <v>59229</v>
      </c>
      <c r="BQ16" s="284">
        <f>'нетто 18'!BQ37+25</f>
        <v>42501</v>
      </c>
      <c r="BR16" s="284">
        <f>'нетто 18'!BR37+25</f>
        <v>38401</v>
      </c>
      <c r="BS16" s="284">
        <f>'нетто 18'!BS37+25</f>
        <v>36761</v>
      </c>
      <c r="BT16" s="284">
        <f>'нетто 18'!BT37+25</f>
        <v>36761</v>
      </c>
      <c r="BU16" s="284">
        <f>'нетто 18'!BU37+25</f>
        <v>36761</v>
      </c>
      <c r="BV16" s="284">
        <f>'нетто 18'!BV37+25</f>
        <v>38401</v>
      </c>
      <c r="BW16" s="284">
        <f>'нетто 18'!BW37+25</f>
        <v>38401</v>
      </c>
      <c r="BX16" s="284">
        <f>'нетто 18'!BX37+25</f>
        <v>38401</v>
      </c>
      <c r="BY16" s="284">
        <f>'нетто 18'!BY37+25</f>
        <v>36761</v>
      </c>
      <c r="BZ16" s="284">
        <f>'нетто 18'!BZ37+25</f>
        <v>36761</v>
      </c>
      <c r="CA16" s="284">
        <f>'нетто 18'!CA37+25</f>
        <v>36761</v>
      </c>
      <c r="CB16" s="284">
        <f>'нетто 18'!CB37+25</f>
        <v>36761</v>
      </c>
      <c r="CC16" s="284">
        <f>'нетто 18'!CC37+25</f>
        <v>36761</v>
      </c>
      <c r="CD16" s="284">
        <f>'нетто 18'!CD37+25</f>
        <v>36761</v>
      </c>
      <c r="CE16" s="284">
        <f>'нетто 18'!CE37+25</f>
        <v>36761</v>
      </c>
      <c r="CF16" s="284">
        <f>'нетто 18'!CF37+25</f>
        <v>38401</v>
      </c>
      <c r="CG16" s="284">
        <f>'нетто 18'!CG37+25</f>
        <v>38401</v>
      </c>
      <c r="CH16" s="284">
        <f>'нетто 18'!CH37+25</f>
        <v>40451</v>
      </c>
      <c r="CI16" s="284">
        <f>'нетто 18'!CI37+25</f>
        <v>40451</v>
      </c>
      <c r="CJ16" s="284">
        <f>'нетто 18'!CJ37+25</f>
        <v>40451</v>
      </c>
      <c r="CK16" s="284">
        <f>'нетто 18'!CK37+25</f>
        <v>40451</v>
      </c>
      <c r="CL16" s="284">
        <f>'нетто 18'!CL37+25</f>
        <v>40451</v>
      </c>
      <c r="CM16" s="284">
        <f>'нетто 18'!CM37+25</f>
        <v>40451</v>
      </c>
      <c r="CN16" s="284">
        <f>'нетто 18'!CN37+25</f>
        <v>45371</v>
      </c>
      <c r="CO16" s="284">
        <f>'нетто 18'!CO37+25</f>
        <v>43731</v>
      </c>
      <c r="CP16" s="284">
        <f>'нетто 18'!CP37+25</f>
        <v>43731</v>
      </c>
      <c r="CQ16" s="284">
        <f>'нетто 18'!CQ37+25</f>
        <v>43731</v>
      </c>
      <c r="CR16" s="284">
        <f>'нетто 18'!CR37+25</f>
        <v>43731</v>
      </c>
      <c r="CS16" s="284">
        <f>'нетто 18'!CS37+25</f>
        <v>47011</v>
      </c>
      <c r="CT16" s="284">
        <f>'нетто 18'!CT37+25</f>
        <v>47011</v>
      </c>
      <c r="CU16" s="284">
        <f>'нетто 18'!CU37+25</f>
        <v>43731</v>
      </c>
      <c r="CV16" s="284">
        <f>'нетто 18'!CV37+25</f>
        <v>45371</v>
      </c>
      <c r="CW16" s="284">
        <f>'нетто 18'!CW37+25</f>
        <v>43731</v>
      </c>
      <c r="CX16" s="284">
        <f>'нетто 18'!CX37+25</f>
        <v>43731</v>
      </c>
      <c r="CY16" s="284">
        <f>'нетто 18'!CY37+25</f>
        <v>43731</v>
      </c>
      <c r="CZ16" s="284">
        <f>'нетто 18'!CZ37+25</f>
        <v>47011</v>
      </c>
      <c r="DA16" s="284">
        <f>'нетто 18'!DA37+25</f>
        <v>47011</v>
      </c>
      <c r="DB16" s="284">
        <f>'нетто 18'!DB37+25</f>
        <v>51111</v>
      </c>
      <c r="DC16" s="284">
        <f>'нетто 18'!DC37+25</f>
        <v>51111</v>
      </c>
      <c r="DD16" s="284">
        <f>'нетто 18'!DD37+25</f>
        <v>51111</v>
      </c>
      <c r="DE16" s="284">
        <f>'нетто 18'!DE37+25</f>
        <v>51111</v>
      </c>
      <c r="DF16" s="284">
        <f>'нетто 18'!DF37+25</f>
        <v>51111</v>
      </c>
      <c r="DG16" s="284">
        <f>'нетто 18'!DG37+25</f>
        <v>56031</v>
      </c>
      <c r="DH16" s="284">
        <f>'нетто 18'!DH37+25</f>
        <v>56031</v>
      </c>
      <c r="DI16" s="284">
        <f>'нетто 18'!DI37+25</f>
        <v>53571</v>
      </c>
      <c r="DJ16" s="284">
        <f>'нетто 18'!DJ37+25</f>
        <v>56031</v>
      </c>
      <c r="DK16" s="284">
        <f>'нетто 18'!DK37+25</f>
        <v>53571</v>
      </c>
      <c r="DL16" s="284">
        <f>'нетто 18'!DL37+25</f>
        <v>56031</v>
      </c>
      <c r="DM16" s="284">
        <f>'нетто 18'!DM37+25</f>
        <v>53571</v>
      </c>
      <c r="DN16" s="284">
        <f>'нетто 18'!DN37+25</f>
        <v>53571</v>
      </c>
      <c r="DO16" s="284">
        <f>'нетто 18'!DO37+25</f>
        <v>49061</v>
      </c>
      <c r="DP16" s="284">
        <f>'нетто 18'!DP37+25</f>
        <v>43731</v>
      </c>
      <c r="DQ16" s="284">
        <f>'нетто 18'!DQ37+25</f>
        <v>43731</v>
      </c>
      <c r="DR16" s="284">
        <f>'нетто 18'!DR37+25</f>
        <v>43731</v>
      </c>
      <c r="DS16" s="284">
        <f>'нетто 18'!DS37+25</f>
        <v>42091</v>
      </c>
      <c r="DT16" s="284">
        <f>'нетто 18'!DT37+25</f>
        <v>39631</v>
      </c>
      <c r="DU16" s="284">
        <f>'нетто 18'!DU37+25</f>
        <v>40861</v>
      </c>
      <c r="DV16" s="284">
        <f>'нетто 18'!DV37+25</f>
        <v>40861</v>
      </c>
      <c r="DW16" s="284">
        <f>'нетто 18'!DW37+25</f>
        <v>40861</v>
      </c>
      <c r="DX16" s="284">
        <f>'нетто 18'!DX37+25</f>
        <v>33481</v>
      </c>
      <c r="DY16" s="284">
        <f>'нетто 18'!DY37+25</f>
        <v>33481</v>
      </c>
      <c r="DZ16" s="284">
        <f>'нетто 18'!DZ37+25</f>
        <v>33481</v>
      </c>
      <c r="EA16" s="284">
        <f>'нетто 18'!EA37+25</f>
        <v>33481</v>
      </c>
      <c r="EB16" s="284">
        <f>'нетто 18'!EB37+25</f>
        <v>33481</v>
      </c>
      <c r="EC16" s="284">
        <f>'нетто 18'!EC37+25</f>
        <v>33481</v>
      </c>
      <c r="ED16" s="284">
        <f>'нетто 18'!ED37+25</f>
        <v>33481</v>
      </c>
      <c r="EE16" s="284">
        <f>'нетто 18'!EE37+25</f>
        <v>33481</v>
      </c>
      <c r="EF16" s="284">
        <f>'нетто 18'!EF37+25</f>
        <v>33481</v>
      </c>
      <c r="EG16" s="284">
        <f>'нетто 18'!EG37+25</f>
        <v>33481</v>
      </c>
      <c r="EH16" s="284">
        <f>'нетто 18'!EH37+25</f>
        <v>33481</v>
      </c>
      <c r="EI16" s="284">
        <f>'нетто 18'!EI37+25</f>
        <v>33481</v>
      </c>
      <c r="EJ16" s="284">
        <f>'нетто 18'!EJ37+25</f>
        <v>33481</v>
      </c>
      <c r="EK16" s="284">
        <f>'нетто 18'!EK37+25</f>
        <v>32251</v>
      </c>
      <c r="EL16" s="284">
        <f>'нетто 18'!EL37+25</f>
        <v>32251</v>
      </c>
      <c r="EM16" s="284">
        <f>'нетто 18'!EM37+25</f>
        <v>32251</v>
      </c>
      <c r="EN16" s="284">
        <f>'нетто 18'!EN37+25</f>
        <v>32251</v>
      </c>
      <c r="EO16" s="284">
        <f>'нетто 18'!EO37+25</f>
        <v>32251</v>
      </c>
      <c r="EP16" s="284">
        <f>'нетто 18'!EP37+25</f>
        <v>32251</v>
      </c>
      <c r="EQ16" s="284">
        <f>'нетто 18'!EQ37+25</f>
        <v>32251</v>
      </c>
      <c r="ER16" s="284">
        <f>'нетто 18'!ER37+25</f>
        <v>32251</v>
      </c>
      <c r="ES16" s="284">
        <f>'нетто 18'!ES37+25</f>
        <v>32251</v>
      </c>
      <c r="ET16" s="284">
        <f>'нетто 18'!ET37+25</f>
        <v>32251</v>
      </c>
    </row>
    <row r="17" spans="1:150" s="85" customFormat="1" ht="10.35" customHeight="1" x14ac:dyDescent="0.2">
      <c r="A17" s="86" t="s">
        <v>138</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row>
    <row r="18" spans="1:150" s="85" customFormat="1" ht="10.35" customHeight="1" x14ac:dyDescent="0.2">
      <c r="A18" s="87" t="s">
        <v>78</v>
      </c>
      <c r="B18" s="284">
        <f>'нетто 18'!B39+25</f>
        <v>43977</v>
      </c>
      <c r="C18" s="284">
        <f>'нетто 18'!C39+25</f>
        <v>43977</v>
      </c>
      <c r="D18" s="284">
        <f>'нетто 18'!D39+25</f>
        <v>43977</v>
      </c>
      <c r="E18" s="284">
        <f>'нетто 18'!E39+25</f>
        <v>42009</v>
      </c>
      <c r="F18" s="284">
        <f>'нетто 18'!F39+25</f>
        <v>38483</v>
      </c>
      <c r="G18" s="284">
        <f>'нетто 18'!G39+25</f>
        <v>39057</v>
      </c>
      <c r="H18" s="284">
        <f>'нетто 18'!H39+25</f>
        <v>38483</v>
      </c>
      <c r="I18" s="284">
        <f>'нетто 18'!I39+25</f>
        <v>40041</v>
      </c>
      <c r="J18" s="284">
        <f>'нетто 18'!J39+25</f>
        <v>40041</v>
      </c>
      <c r="K18" s="284">
        <f>'нетто 18'!K39+25</f>
        <v>37335</v>
      </c>
      <c r="L18" s="284">
        <f>'нетто 18'!L39+25</f>
        <v>37335</v>
      </c>
      <c r="M18" s="284">
        <f>'нетто 18'!M39+25</f>
        <v>37335</v>
      </c>
      <c r="N18" s="284">
        <f>'нетто 18'!N39+25</f>
        <v>37909</v>
      </c>
      <c r="O18" s="284">
        <f>'нетто 18'!O39+25</f>
        <v>37335</v>
      </c>
      <c r="P18" s="284">
        <f>'нетто 18'!P39+25</f>
        <v>37909</v>
      </c>
      <c r="Q18" s="284">
        <f>'нетто 18'!Q39+25</f>
        <v>37909</v>
      </c>
      <c r="R18" s="284">
        <f>'нетто 18'!R39+25</f>
        <v>38483</v>
      </c>
      <c r="S18" s="284">
        <f>'нетто 18'!S39+25</f>
        <v>39057</v>
      </c>
      <c r="T18" s="284">
        <f>'нетто 18'!T39+25</f>
        <v>39057</v>
      </c>
      <c r="U18" s="284">
        <f>'нетто 18'!U39+25</f>
        <v>40041</v>
      </c>
      <c r="V18" s="284">
        <f>'нетто 18'!V39+25</f>
        <v>40041</v>
      </c>
      <c r="W18" s="284">
        <f>'нетто 18'!W39+25</f>
        <v>38483</v>
      </c>
      <c r="X18" s="284">
        <f>'нетто 18'!X39+25</f>
        <v>38483</v>
      </c>
      <c r="Y18" s="284">
        <f>'нетто 18'!Y39+25</f>
        <v>37335</v>
      </c>
      <c r="Z18" s="284">
        <f>'нетто 18'!Z39+25</f>
        <v>37335</v>
      </c>
      <c r="AA18" s="284">
        <f>'нетто 18'!AA39+25</f>
        <v>37335</v>
      </c>
      <c r="AB18" s="284">
        <f>'нетто 18'!AB39+25</f>
        <v>37335</v>
      </c>
      <c r="AC18" s="284">
        <f>'нетто 18'!AC39+25</f>
        <v>37335</v>
      </c>
      <c r="AD18" s="284">
        <f>'нетто 18'!AD39+25</f>
        <v>37909</v>
      </c>
      <c r="AE18" s="284">
        <f>'нетто 18'!AE39+25</f>
        <v>37909</v>
      </c>
      <c r="AF18" s="284">
        <f>'нетто 18'!AF39+25</f>
        <v>37335</v>
      </c>
      <c r="AG18" s="284">
        <f>'нетто 18'!AG39+25</f>
        <v>47175</v>
      </c>
      <c r="AH18" s="284">
        <f>'нетто 18'!AH39+25</f>
        <v>47175</v>
      </c>
      <c r="AI18" s="284">
        <f>'нетто 18'!AI39+25</f>
        <v>47175</v>
      </c>
      <c r="AJ18" s="284">
        <f>'нетто 18'!AJ39+25</f>
        <v>47175</v>
      </c>
      <c r="AK18" s="284">
        <f>'нетто 18'!AK39+25</f>
        <v>47175</v>
      </c>
      <c r="AL18" s="284">
        <f>'нетто 18'!AL39+25</f>
        <v>47175</v>
      </c>
      <c r="AM18" s="284">
        <f>'нетто 18'!AM39+25</f>
        <v>45699</v>
      </c>
      <c r="AN18" s="284">
        <f>'нетто 18'!AN39+25</f>
        <v>45699</v>
      </c>
      <c r="AO18" s="284">
        <f>'нетто 18'!AO39+25</f>
        <v>45699</v>
      </c>
      <c r="AP18" s="284">
        <f>'нетто 18'!AP39+25</f>
        <v>45699</v>
      </c>
      <c r="AQ18" s="284">
        <f>'нетто 18'!AQ39+25</f>
        <v>49225</v>
      </c>
      <c r="AR18" s="284">
        <f>'нетто 18'!AR39+25</f>
        <v>50537</v>
      </c>
      <c r="AS18" s="284">
        <f>'нетто 18'!AS39+25</f>
        <v>50537</v>
      </c>
      <c r="AT18" s="284">
        <f>'нетто 18'!AT39+25</f>
        <v>47913</v>
      </c>
      <c r="AU18" s="284">
        <f>'нетто 18'!AU39+25</f>
        <v>49225</v>
      </c>
      <c r="AV18" s="284">
        <f>'нетто 18'!AV39+25</f>
        <v>49225</v>
      </c>
      <c r="AW18" s="284">
        <f>'нетто 18'!AW39+25</f>
        <v>50537</v>
      </c>
      <c r="AX18" s="284">
        <f>'нетто 18'!AX39+25</f>
        <v>50537</v>
      </c>
      <c r="AY18" s="284">
        <f>'нетто 18'!AY39+25</f>
        <v>50537</v>
      </c>
      <c r="AZ18" s="284">
        <f>'нетто 18'!AZ39+25</f>
        <v>53161</v>
      </c>
      <c r="BA18" s="284">
        <f>'нетто 18'!BA39+25</f>
        <v>53161</v>
      </c>
      <c r="BB18" s="284">
        <f>'нетто 18'!BB39+25</f>
        <v>54473</v>
      </c>
      <c r="BC18" s="284">
        <f>'нетто 18'!BC39+25</f>
        <v>54473</v>
      </c>
      <c r="BD18" s="284">
        <f>'нетто 18'!BD39+25</f>
        <v>54473</v>
      </c>
      <c r="BE18" s="284">
        <f>'нетто 18'!BE39+25</f>
        <v>51849</v>
      </c>
      <c r="BF18" s="284">
        <f>'нетто 18'!BF39+25</f>
        <v>80139</v>
      </c>
      <c r="BG18" s="284">
        <f>'нетто 18'!BG39+25</f>
        <v>99409</v>
      </c>
      <c r="BH18" s="284">
        <f>'нетто 18'!BH39+25</f>
        <v>117859</v>
      </c>
      <c r="BI18" s="284">
        <f>'нетто 18'!BI39+25</f>
        <v>117859</v>
      </c>
      <c r="BJ18" s="284">
        <f>'нетто 18'!BJ39+25</f>
        <v>113759</v>
      </c>
      <c r="BK18" s="284">
        <f>'нетто 18'!BK39+25</f>
        <v>117859</v>
      </c>
      <c r="BL18" s="284">
        <f>'нетто 18'!BL39+25</f>
        <v>113759</v>
      </c>
      <c r="BM18" s="284">
        <f>'нетто 18'!BM39+25</f>
        <v>102689</v>
      </c>
      <c r="BN18" s="284">
        <f>'нетто 18'!BN39+25</f>
        <v>102689</v>
      </c>
      <c r="BO18" s="284">
        <f>'нетто 18'!BO39+25</f>
        <v>102689</v>
      </c>
      <c r="BP18" s="284">
        <f>'нетто 18'!BP39+25</f>
        <v>96129</v>
      </c>
      <c r="BQ18" s="284">
        <f>'нетто 18'!BQ39+25</f>
        <v>63001</v>
      </c>
      <c r="BR18" s="284">
        <f>'нетто 18'!BR39+25</f>
        <v>58901</v>
      </c>
      <c r="BS18" s="284">
        <f>'нетто 18'!BS39+25</f>
        <v>57261</v>
      </c>
      <c r="BT18" s="284">
        <f>'нетто 18'!BT39+25</f>
        <v>57261</v>
      </c>
      <c r="BU18" s="284">
        <f>'нетто 18'!BU39+25</f>
        <v>57261</v>
      </c>
      <c r="BV18" s="284">
        <f>'нетто 18'!BV39+25</f>
        <v>58901</v>
      </c>
      <c r="BW18" s="284">
        <f>'нетто 18'!BW39+25</f>
        <v>58901</v>
      </c>
      <c r="BX18" s="284">
        <f>'нетто 18'!BX39+25</f>
        <v>58901</v>
      </c>
      <c r="BY18" s="284">
        <f>'нетто 18'!BY39+25</f>
        <v>57261</v>
      </c>
      <c r="BZ18" s="284">
        <f>'нетто 18'!BZ39+25</f>
        <v>57261</v>
      </c>
      <c r="CA18" s="284">
        <f>'нетто 18'!CA39+25</f>
        <v>57261</v>
      </c>
      <c r="CB18" s="284">
        <f>'нетто 18'!CB39+25</f>
        <v>57261</v>
      </c>
      <c r="CC18" s="284">
        <f>'нетто 18'!CC39+25</f>
        <v>57261</v>
      </c>
      <c r="CD18" s="284">
        <f>'нетто 18'!CD39+25</f>
        <v>57261</v>
      </c>
      <c r="CE18" s="284">
        <f>'нетто 18'!CE39+25</f>
        <v>57261</v>
      </c>
      <c r="CF18" s="284">
        <f>'нетто 18'!CF39+25</f>
        <v>58901</v>
      </c>
      <c r="CG18" s="284">
        <f>'нетто 18'!CG39+25</f>
        <v>58901</v>
      </c>
      <c r="CH18" s="284">
        <f>'нетто 18'!CH39+25</f>
        <v>60951</v>
      </c>
      <c r="CI18" s="284">
        <f>'нетто 18'!CI39+25</f>
        <v>60951</v>
      </c>
      <c r="CJ18" s="284">
        <f>'нетто 18'!CJ39+25</f>
        <v>60951</v>
      </c>
      <c r="CK18" s="284">
        <f>'нетто 18'!CK39+25</f>
        <v>60951</v>
      </c>
      <c r="CL18" s="284">
        <f>'нетто 18'!CL39+25</f>
        <v>60951</v>
      </c>
      <c r="CM18" s="284">
        <f>'нетто 18'!CM39+25</f>
        <v>60951</v>
      </c>
      <c r="CN18" s="284">
        <f>'нетто 18'!CN39+25</f>
        <v>65871</v>
      </c>
      <c r="CO18" s="284">
        <f>'нетто 18'!CO39+25</f>
        <v>64231</v>
      </c>
      <c r="CP18" s="284">
        <f>'нетто 18'!CP39+25</f>
        <v>64231</v>
      </c>
      <c r="CQ18" s="284">
        <f>'нетто 18'!CQ39+25</f>
        <v>64231</v>
      </c>
      <c r="CR18" s="284">
        <f>'нетто 18'!CR39+25</f>
        <v>64231</v>
      </c>
      <c r="CS18" s="284">
        <f>'нетто 18'!CS39+25</f>
        <v>67511</v>
      </c>
      <c r="CT18" s="284">
        <f>'нетто 18'!CT39+25</f>
        <v>67511</v>
      </c>
      <c r="CU18" s="284">
        <f>'нетто 18'!CU39+25</f>
        <v>64231</v>
      </c>
      <c r="CV18" s="284">
        <f>'нетто 18'!CV39+25</f>
        <v>65871</v>
      </c>
      <c r="CW18" s="284">
        <f>'нетто 18'!CW39+25</f>
        <v>64231</v>
      </c>
      <c r="CX18" s="284">
        <f>'нетто 18'!CX39+25</f>
        <v>64231</v>
      </c>
      <c r="CY18" s="284">
        <f>'нетто 18'!CY39+25</f>
        <v>64231</v>
      </c>
      <c r="CZ18" s="284">
        <f>'нетто 18'!CZ39+25</f>
        <v>67511</v>
      </c>
      <c r="DA18" s="284">
        <f>'нетто 18'!DA39+25</f>
        <v>67511</v>
      </c>
      <c r="DB18" s="284">
        <f>'нетто 18'!DB39+25</f>
        <v>71611</v>
      </c>
      <c r="DC18" s="284">
        <f>'нетто 18'!DC39+25</f>
        <v>71611</v>
      </c>
      <c r="DD18" s="284">
        <f>'нетто 18'!DD39+25</f>
        <v>71611</v>
      </c>
      <c r="DE18" s="284">
        <f>'нетто 18'!DE39+25</f>
        <v>71611</v>
      </c>
      <c r="DF18" s="284">
        <f>'нетто 18'!DF39+25</f>
        <v>71611</v>
      </c>
      <c r="DG18" s="284">
        <f>'нетто 18'!DG39+25</f>
        <v>76531</v>
      </c>
      <c r="DH18" s="284">
        <f>'нетто 18'!DH39+25</f>
        <v>76531</v>
      </c>
      <c r="DI18" s="284">
        <f>'нетто 18'!DI39+25</f>
        <v>74071</v>
      </c>
      <c r="DJ18" s="284">
        <f>'нетто 18'!DJ39+25</f>
        <v>76531</v>
      </c>
      <c r="DK18" s="284">
        <f>'нетто 18'!DK39+25</f>
        <v>74071</v>
      </c>
      <c r="DL18" s="284">
        <f>'нетто 18'!DL39+25</f>
        <v>76531</v>
      </c>
      <c r="DM18" s="284">
        <f>'нетто 18'!DM39+25</f>
        <v>74071</v>
      </c>
      <c r="DN18" s="284">
        <f>'нетто 18'!DN39+25</f>
        <v>74071</v>
      </c>
      <c r="DO18" s="284">
        <f>'нетто 18'!DO39+25</f>
        <v>69561</v>
      </c>
      <c r="DP18" s="284">
        <f>'нетто 18'!DP39+25</f>
        <v>64231</v>
      </c>
      <c r="DQ18" s="284">
        <f>'нетто 18'!DQ39+25</f>
        <v>64231</v>
      </c>
      <c r="DR18" s="284">
        <f>'нетто 18'!DR39+25</f>
        <v>64231</v>
      </c>
      <c r="DS18" s="284">
        <f>'нетто 18'!DS39+25</f>
        <v>62591</v>
      </c>
      <c r="DT18" s="284">
        <f>'нетто 18'!DT39+25</f>
        <v>60131</v>
      </c>
      <c r="DU18" s="284">
        <f>'нетто 18'!DU39+25</f>
        <v>61361</v>
      </c>
      <c r="DV18" s="284">
        <f>'нетто 18'!DV39+25</f>
        <v>61361</v>
      </c>
      <c r="DW18" s="284">
        <f>'нетто 18'!DW39+25</f>
        <v>61361</v>
      </c>
      <c r="DX18" s="284">
        <f>'нетто 18'!DX39+25</f>
        <v>53981</v>
      </c>
      <c r="DY18" s="284">
        <f>'нетто 18'!DY39+25</f>
        <v>53981</v>
      </c>
      <c r="DZ18" s="284">
        <f>'нетто 18'!DZ39+25</f>
        <v>53981</v>
      </c>
      <c r="EA18" s="284">
        <f>'нетто 18'!EA39+25</f>
        <v>53981</v>
      </c>
      <c r="EB18" s="284">
        <f>'нетто 18'!EB39+25</f>
        <v>53981</v>
      </c>
      <c r="EC18" s="284">
        <f>'нетто 18'!EC39+25</f>
        <v>53981</v>
      </c>
      <c r="ED18" s="284">
        <f>'нетто 18'!ED39+25</f>
        <v>53981</v>
      </c>
      <c r="EE18" s="284">
        <f>'нетто 18'!EE39+25</f>
        <v>53981</v>
      </c>
      <c r="EF18" s="284">
        <f>'нетто 18'!EF39+25</f>
        <v>53981</v>
      </c>
      <c r="EG18" s="284">
        <f>'нетто 18'!EG39+25</f>
        <v>53981</v>
      </c>
      <c r="EH18" s="284">
        <f>'нетто 18'!EH39+25</f>
        <v>53981</v>
      </c>
      <c r="EI18" s="284">
        <f>'нетто 18'!EI39+25</f>
        <v>53981</v>
      </c>
      <c r="EJ18" s="284">
        <f>'нетто 18'!EJ39+25</f>
        <v>53981</v>
      </c>
      <c r="EK18" s="284">
        <f>'нетто 18'!EK39+25</f>
        <v>52751</v>
      </c>
      <c r="EL18" s="284">
        <f>'нетто 18'!EL39+25</f>
        <v>52751</v>
      </c>
      <c r="EM18" s="284">
        <f>'нетто 18'!EM39+25</f>
        <v>52751</v>
      </c>
      <c r="EN18" s="284">
        <f>'нетто 18'!EN39+25</f>
        <v>52751</v>
      </c>
      <c r="EO18" s="284">
        <f>'нетто 18'!EO39+25</f>
        <v>52751</v>
      </c>
      <c r="EP18" s="284">
        <f>'нетто 18'!EP39+25</f>
        <v>52751</v>
      </c>
      <c r="EQ18" s="284">
        <f>'нетто 18'!EQ39+25</f>
        <v>52751</v>
      </c>
      <c r="ER18" s="284">
        <f>'нетто 18'!ER39+25</f>
        <v>52751</v>
      </c>
      <c r="ES18" s="284">
        <f>'нетто 18'!ES39+25</f>
        <v>52751</v>
      </c>
      <c r="ET18" s="284">
        <f>'нетто 18'!ET39+25</f>
        <v>52751</v>
      </c>
    </row>
    <row r="19" spans="1:150" s="85" customFormat="1" ht="10.35" customHeight="1" x14ac:dyDescent="0.2">
      <c r="A19" s="86" t="s">
        <v>137</v>
      </c>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row>
    <row r="20" spans="1:150" s="85" customFormat="1" ht="9.6" customHeight="1" x14ac:dyDescent="0.2">
      <c r="A20" s="87" t="s">
        <v>67</v>
      </c>
      <c r="B20" s="284">
        <f>'нетто 18'!B41+25</f>
        <v>60377</v>
      </c>
      <c r="C20" s="284">
        <f>'нетто 18'!C41+25</f>
        <v>60377</v>
      </c>
      <c r="D20" s="284">
        <f>'нетто 18'!D41+25</f>
        <v>60377</v>
      </c>
      <c r="E20" s="284">
        <f>'нетто 18'!E41+25</f>
        <v>58409</v>
      </c>
      <c r="F20" s="284">
        <f>'нетто 18'!F41+25</f>
        <v>54883</v>
      </c>
      <c r="G20" s="284">
        <f>'нетто 18'!G41+25</f>
        <v>55457</v>
      </c>
      <c r="H20" s="284">
        <f>'нетто 18'!H41+25</f>
        <v>54883</v>
      </c>
      <c r="I20" s="284">
        <f>'нетто 18'!I41+25</f>
        <v>56441</v>
      </c>
      <c r="J20" s="284">
        <f>'нетто 18'!J41+25</f>
        <v>56441</v>
      </c>
      <c r="K20" s="284">
        <f>'нетто 18'!K41+25</f>
        <v>53735</v>
      </c>
      <c r="L20" s="284">
        <f>'нетто 18'!L41+25</f>
        <v>53735</v>
      </c>
      <c r="M20" s="284">
        <f>'нетто 18'!M41+25</f>
        <v>53735</v>
      </c>
      <c r="N20" s="284">
        <f>'нетто 18'!N41+25</f>
        <v>54309</v>
      </c>
      <c r="O20" s="284">
        <f>'нетто 18'!O41+25</f>
        <v>53735</v>
      </c>
      <c r="P20" s="284">
        <f>'нетто 18'!P41+25</f>
        <v>54309</v>
      </c>
      <c r="Q20" s="284">
        <f>'нетто 18'!Q41+25</f>
        <v>54309</v>
      </c>
      <c r="R20" s="284">
        <f>'нетто 18'!R41+25</f>
        <v>54883</v>
      </c>
      <c r="S20" s="284">
        <f>'нетто 18'!S41+25</f>
        <v>55457</v>
      </c>
      <c r="T20" s="284">
        <f>'нетто 18'!T41+25</f>
        <v>55457</v>
      </c>
      <c r="U20" s="284">
        <f>'нетто 18'!U41+25</f>
        <v>56441</v>
      </c>
      <c r="V20" s="284">
        <f>'нетто 18'!V41+25</f>
        <v>56441</v>
      </c>
      <c r="W20" s="284">
        <f>'нетто 18'!W41+25</f>
        <v>54883</v>
      </c>
      <c r="X20" s="284">
        <f>'нетто 18'!X41+25</f>
        <v>54883</v>
      </c>
      <c r="Y20" s="284">
        <f>'нетто 18'!Y41+25</f>
        <v>53735</v>
      </c>
      <c r="Z20" s="284">
        <f>'нетто 18'!Z41+25</f>
        <v>53735</v>
      </c>
      <c r="AA20" s="284">
        <f>'нетто 18'!AA41+25</f>
        <v>53735</v>
      </c>
      <c r="AB20" s="284">
        <f>'нетто 18'!AB41+25</f>
        <v>53735</v>
      </c>
      <c r="AC20" s="284">
        <f>'нетто 18'!AC41+25</f>
        <v>53735</v>
      </c>
      <c r="AD20" s="284">
        <f>'нетто 18'!AD41+25</f>
        <v>54309</v>
      </c>
      <c r="AE20" s="284">
        <f>'нетто 18'!AE41+25</f>
        <v>54309</v>
      </c>
      <c r="AF20" s="284">
        <f>'нетто 18'!AF41+25</f>
        <v>53735</v>
      </c>
      <c r="AG20" s="284">
        <f>'нетто 18'!AG41+25</f>
        <v>67675</v>
      </c>
      <c r="AH20" s="284">
        <f>'нетто 18'!AH41+25</f>
        <v>67675</v>
      </c>
      <c r="AI20" s="284">
        <f>'нетто 18'!AI41+25</f>
        <v>67675</v>
      </c>
      <c r="AJ20" s="284">
        <f>'нетто 18'!AJ41+25</f>
        <v>67675</v>
      </c>
      <c r="AK20" s="284">
        <f>'нетто 18'!AK41+25</f>
        <v>67675</v>
      </c>
      <c r="AL20" s="284">
        <f>'нетто 18'!AL41+25</f>
        <v>67675</v>
      </c>
      <c r="AM20" s="284">
        <f>'нетто 18'!AM41+25</f>
        <v>66199</v>
      </c>
      <c r="AN20" s="284">
        <f>'нетто 18'!AN41+25</f>
        <v>66199</v>
      </c>
      <c r="AO20" s="284">
        <f>'нетто 18'!AO41+25</f>
        <v>66199</v>
      </c>
      <c r="AP20" s="284">
        <f>'нетто 18'!AP41+25</f>
        <v>66199</v>
      </c>
      <c r="AQ20" s="284">
        <f>'нетто 18'!AQ41+25</f>
        <v>69725</v>
      </c>
      <c r="AR20" s="284">
        <f>'нетто 18'!AR41+25</f>
        <v>71037</v>
      </c>
      <c r="AS20" s="284">
        <f>'нетто 18'!AS41+25</f>
        <v>71037</v>
      </c>
      <c r="AT20" s="284">
        <f>'нетто 18'!AT41+25</f>
        <v>68413</v>
      </c>
      <c r="AU20" s="284">
        <f>'нетто 18'!AU41+25</f>
        <v>69725</v>
      </c>
      <c r="AV20" s="284">
        <f>'нетто 18'!AV41+25</f>
        <v>69725</v>
      </c>
      <c r="AW20" s="284">
        <f>'нетто 18'!AW41+25</f>
        <v>71037</v>
      </c>
      <c r="AX20" s="284">
        <f>'нетто 18'!AX41+25</f>
        <v>71037</v>
      </c>
      <c r="AY20" s="284">
        <f>'нетто 18'!AY41+25</f>
        <v>71037</v>
      </c>
      <c r="AZ20" s="284">
        <f>'нетто 18'!AZ41+25</f>
        <v>73661</v>
      </c>
      <c r="BA20" s="284">
        <f>'нетто 18'!BA41+25</f>
        <v>73661</v>
      </c>
      <c r="BB20" s="284">
        <f>'нетто 18'!BB41+25</f>
        <v>74973</v>
      </c>
      <c r="BC20" s="284">
        <f>'нетто 18'!BC41+25</f>
        <v>74973</v>
      </c>
      <c r="BD20" s="284">
        <f>'нетто 18'!BD41+25</f>
        <v>74973</v>
      </c>
      <c r="BE20" s="284">
        <f>'нетто 18'!BE41+25</f>
        <v>72349</v>
      </c>
      <c r="BF20" s="284">
        <f>'нетто 18'!BF41+25</f>
        <v>121139</v>
      </c>
      <c r="BG20" s="284">
        <f>'нетто 18'!BG41+25</f>
        <v>140409</v>
      </c>
      <c r="BH20" s="284">
        <f>'нетто 18'!BH41+25</f>
        <v>158859</v>
      </c>
      <c r="BI20" s="284">
        <f>'нетто 18'!BI41+25</f>
        <v>158859</v>
      </c>
      <c r="BJ20" s="284">
        <f>'нетто 18'!BJ41+25</f>
        <v>154759</v>
      </c>
      <c r="BK20" s="284">
        <f>'нетто 18'!BK41+25</f>
        <v>158859</v>
      </c>
      <c r="BL20" s="284">
        <f>'нетто 18'!BL41+25</f>
        <v>154759</v>
      </c>
      <c r="BM20" s="284">
        <f>'нетто 18'!BM41+25</f>
        <v>143689</v>
      </c>
      <c r="BN20" s="284">
        <f>'нетто 18'!BN41+25</f>
        <v>143689</v>
      </c>
      <c r="BO20" s="284">
        <f>'нетто 18'!BO41+25</f>
        <v>143689</v>
      </c>
      <c r="BP20" s="284">
        <f>'нетто 18'!BP41+25</f>
        <v>137129</v>
      </c>
      <c r="BQ20" s="284">
        <f>'нетто 18'!BQ41+25</f>
        <v>87601</v>
      </c>
      <c r="BR20" s="284">
        <f>'нетто 18'!BR41+25</f>
        <v>83501</v>
      </c>
      <c r="BS20" s="284">
        <f>'нетто 18'!BS41+25</f>
        <v>81861</v>
      </c>
      <c r="BT20" s="284">
        <f>'нетто 18'!BT41+25</f>
        <v>81861</v>
      </c>
      <c r="BU20" s="284">
        <f>'нетто 18'!BU41+25</f>
        <v>81861</v>
      </c>
      <c r="BV20" s="284">
        <f>'нетто 18'!BV41+25</f>
        <v>83501</v>
      </c>
      <c r="BW20" s="284">
        <f>'нетто 18'!BW41+25</f>
        <v>83501</v>
      </c>
      <c r="BX20" s="284">
        <f>'нетто 18'!BX41+25</f>
        <v>83501</v>
      </c>
      <c r="BY20" s="284">
        <f>'нетто 18'!BY41+25</f>
        <v>81861</v>
      </c>
      <c r="BZ20" s="284">
        <f>'нетто 18'!BZ41+25</f>
        <v>81861</v>
      </c>
      <c r="CA20" s="284">
        <f>'нетто 18'!CA41+25</f>
        <v>81861</v>
      </c>
      <c r="CB20" s="284">
        <f>'нетто 18'!CB41+25</f>
        <v>81861</v>
      </c>
      <c r="CC20" s="284">
        <f>'нетто 18'!CC41+25</f>
        <v>81861</v>
      </c>
      <c r="CD20" s="284">
        <f>'нетто 18'!CD41+25</f>
        <v>81861</v>
      </c>
      <c r="CE20" s="284">
        <f>'нетто 18'!CE41+25</f>
        <v>81861</v>
      </c>
      <c r="CF20" s="284">
        <f>'нетто 18'!CF41+25</f>
        <v>83501</v>
      </c>
      <c r="CG20" s="284">
        <f>'нетто 18'!CG41+25</f>
        <v>83501</v>
      </c>
      <c r="CH20" s="284">
        <f>'нетто 18'!CH41+25</f>
        <v>85551</v>
      </c>
      <c r="CI20" s="284">
        <f>'нетто 18'!CI41+25</f>
        <v>85551</v>
      </c>
      <c r="CJ20" s="284">
        <f>'нетто 18'!CJ41+25</f>
        <v>85551</v>
      </c>
      <c r="CK20" s="284">
        <f>'нетто 18'!CK41+25</f>
        <v>85551</v>
      </c>
      <c r="CL20" s="284">
        <f>'нетто 18'!CL41+25</f>
        <v>85551</v>
      </c>
      <c r="CM20" s="284">
        <f>'нетто 18'!CM41+25</f>
        <v>85551</v>
      </c>
      <c r="CN20" s="284">
        <f>'нетто 18'!CN41+25</f>
        <v>90471</v>
      </c>
      <c r="CO20" s="284">
        <f>'нетто 18'!CO41+25</f>
        <v>88831</v>
      </c>
      <c r="CP20" s="284">
        <f>'нетто 18'!CP41+25</f>
        <v>88831</v>
      </c>
      <c r="CQ20" s="284">
        <f>'нетто 18'!CQ41+25</f>
        <v>88831</v>
      </c>
      <c r="CR20" s="284">
        <f>'нетто 18'!CR41+25</f>
        <v>88831</v>
      </c>
      <c r="CS20" s="284">
        <f>'нетто 18'!CS41+25</f>
        <v>92111</v>
      </c>
      <c r="CT20" s="284">
        <f>'нетто 18'!CT41+25</f>
        <v>92111</v>
      </c>
      <c r="CU20" s="284">
        <f>'нетто 18'!CU41+25</f>
        <v>88831</v>
      </c>
      <c r="CV20" s="284">
        <f>'нетто 18'!CV41+25</f>
        <v>90471</v>
      </c>
      <c r="CW20" s="284">
        <f>'нетто 18'!CW41+25</f>
        <v>88831</v>
      </c>
      <c r="CX20" s="284">
        <f>'нетто 18'!CX41+25</f>
        <v>88831</v>
      </c>
      <c r="CY20" s="284">
        <f>'нетто 18'!CY41+25</f>
        <v>88831</v>
      </c>
      <c r="CZ20" s="284">
        <f>'нетто 18'!CZ41+25</f>
        <v>92111</v>
      </c>
      <c r="DA20" s="284">
        <f>'нетто 18'!DA41+25</f>
        <v>92111</v>
      </c>
      <c r="DB20" s="284">
        <f>'нетто 18'!DB41+25</f>
        <v>96211</v>
      </c>
      <c r="DC20" s="284">
        <f>'нетто 18'!DC41+25</f>
        <v>96211</v>
      </c>
      <c r="DD20" s="284">
        <f>'нетто 18'!DD41+25</f>
        <v>96211</v>
      </c>
      <c r="DE20" s="284">
        <f>'нетто 18'!DE41+25</f>
        <v>96211</v>
      </c>
      <c r="DF20" s="284">
        <f>'нетто 18'!DF41+25</f>
        <v>96211</v>
      </c>
      <c r="DG20" s="284">
        <f>'нетто 18'!DG41+25</f>
        <v>101131</v>
      </c>
      <c r="DH20" s="284">
        <f>'нетто 18'!DH41+25</f>
        <v>101131</v>
      </c>
      <c r="DI20" s="284">
        <f>'нетто 18'!DI41+25</f>
        <v>98671</v>
      </c>
      <c r="DJ20" s="284">
        <f>'нетто 18'!DJ41+25</f>
        <v>101131</v>
      </c>
      <c r="DK20" s="284">
        <f>'нетто 18'!DK41+25</f>
        <v>98671</v>
      </c>
      <c r="DL20" s="284">
        <f>'нетто 18'!DL41+25</f>
        <v>101131</v>
      </c>
      <c r="DM20" s="284">
        <f>'нетто 18'!DM41+25</f>
        <v>98671</v>
      </c>
      <c r="DN20" s="284">
        <f>'нетто 18'!DN41+25</f>
        <v>98671</v>
      </c>
      <c r="DO20" s="284">
        <f>'нетто 18'!DO41+25</f>
        <v>94161</v>
      </c>
      <c r="DP20" s="284">
        <f>'нетто 18'!DP41+25</f>
        <v>88831</v>
      </c>
      <c r="DQ20" s="284">
        <f>'нетто 18'!DQ41+25</f>
        <v>88831</v>
      </c>
      <c r="DR20" s="284">
        <f>'нетто 18'!DR41+25</f>
        <v>88831</v>
      </c>
      <c r="DS20" s="284">
        <f>'нетто 18'!DS41+25</f>
        <v>87191</v>
      </c>
      <c r="DT20" s="284">
        <f>'нетто 18'!DT41+25</f>
        <v>84731</v>
      </c>
      <c r="DU20" s="284">
        <f>'нетто 18'!DU41+25</f>
        <v>85961</v>
      </c>
      <c r="DV20" s="284">
        <f>'нетто 18'!DV41+25</f>
        <v>85961</v>
      </c>
      <c r="DW20" s="284">
        <f>'нетто 18'!DW41+25</f>
        <v>85961</v>
      </c>
      <c r="DX20" s="284">
        <f>'нетто 18'!DX41+25</f>
        <v>78581</v>
      </c>
      <c r="DY20" s="284">
        <f>'нетто 18'!DY41+25</f>
        <v>78581</v>
      </c>
      <c r="DZ20" s="284">
        <f>'нетто 18'!DZ41+25</f>
        <v>78581</v>
      </c>
      <c r="EA20" s="284">
        <f>'нетто 18'!EA41+25</f>
        <v>78581</v>
      </c>
      <c r="EB20" s="284">
        <f>'нетто 18'!EB41+25</f>
        <v>78581</v>
      </c>
      <c r="EC20" s="284">
        <f>'нетто 18'!EC41+25</f>
        <v>78581</v>
      </c>
      <c r="ED20" s="284">
        <f>'нетто 18'!ED41+25</f>
        <v>78581</v>
      </c>
      <c r="EE20" s="284">
        <f>'нетто 18'!EE41+25</f>
        <v>78581</v>
      </c>
      <c r="EF20" s="284">
        <f>'нетто 18'!EF41+25</f>
        <v>78581</v>
      </c>
      <c r="EG20" s="284">
        <f>'нетто 18'!EG41+25</f>
        <v>78581</v>
      </c>
      <c r="EH20" s="284">
        <f>'нетто 18'!EH41+25</f>
        <v>78581</v>
      </c>
      <c r="EI20" s="284">
        <f>'нетто 18'!EI41+25</f>
        <v>78581</v>
      </c>
      <c r="EJ20" s="284">
        <f>'нетто 18'!EJ41+25</f>
        <v>78581</v>
      </c>
      <c r="EK20" s="284">
        <f>'нетто 18'!EK41+25</f>
        <v>77351</v>
      </c>
      <c r="EL20" s="284">
        <f>'нетто 18'!EL41+25</f>
        <v>77351</v>
      </c>
      <c r="EM20" s="284">
        <f>'нетто 18'!EM41+25</f>
        <v>77351</v>
      </c>
      <c r="EN20" s="284">
        <f>'нетто 18'!EN41+25</f>
        <v>77351</v>
      </c>
      <c r="EO20" s="284">
        <f>'нетто 18'!EO41+25</f>
        <v>77351</v>
      </c>
      <c r="EP20" s="284">
        <f>'нетто 18'!EP41+25</f>
        <v>77351</v>
      </c>
      <c r="EQ20" s="284">
        <f>'нетто 18'!EQ41+25</f>
        <v>77351</v>
      </c>
      <c r="ER20" s="284">
        <f>'нетто 18'!ER41+25</f>
        <v>77351</v>
      </c>
      <c r="ES20" s="284">
        <f>'нетто 18'!ES41+25</f>
        <v>77351</v>
      </c>
      <c r="ET20" s="284">
        <f>'нетто 18'!ET41+25</f>
        <v>77351</v>
      </c>
    </row>
    <row r="21" spans="1:150" ht="9.6" customHeight="1" x14ac:dyDescent="0.2"/>
    <row r="22" spans="1:150" ht="9" hidden="1" customHeight="1" x14ac:dyDescent="0.2">
      <c r="A22" s="71"/>
    </row>
    <row r="23" spans="1:150" ht="10.7" customHeight="1" thickBot="1" x14ac:dyDescent="0.25">
      <c r="A23" s="71"/>
    </row>
    <row r="24" spans="1:150" ht="12.75" thickBot="1" x14ac:dyDescent="0.25">
      <c r="A24" s="148" t="s">
        <v>127</v>
      </c>
    </row>
    <row r="25" spans="1:150" ht="13.35" customHeight="1" x14ac:dyDescent="0.2">
      <c r="A25" s="148" t="s">
        <v>127</v>
      </c>
    </row>
    <row r="26" spans="1:150" ht="24" customHeight="1" x14ac:dyDescent="0.2">
      <c r="A26" s="223" t="s">
        <v>128</v>
      </c>
    </row>
    <row r="27" spans="1:150" ht="24" customHeight="1" x14ac:dyDescent="0.2">
      <c r="A27" s="223" t="s">
        <v>129</v>
      </c>
    </row>
    <row r="28" spans="1:150" ht="24" customHeight="1" x14ac:dyDescent="0.2">
      <c r="A28" s="97" t="s">
        <v>130</v>
      </c>
    </row>
    <row r="29" spans="1:150" ht="24" customHeight="1" thickBot="1" x14ac:dyDescent="0.25">
      <c r="A29" s="223" t="s">
        <v>243</v>
      </c>
    </row>
    <row r="30" spans="1:150" ht="12.75" thickBot="1" x14ac:dyDescent="0.25">
      <c r="A30" s="148" t="s">
        <v>132</v>
      </c>
    </row>
    <row r="31" spans="1:150" ht="144.75" thickBot="1" x14ac:dyDescent="0.25">
      <c r="A31" s="259" t="s">
        <v>373</v>
      </c>
    </row>
  </sheetData>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FF0000"/>
  </sheetPr>
  <dimension ref="A1:ET32"/>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4.5703125" style="77" customWidth="1"/>
    <col min="2" max="3" width="9" style="77"/>
    <col min="4" max="9" width="9" style="268"/>
    <col min="10" max="16384" width="9" style="77"/>
  </cols>
  <sheetData>
    <row r="1" spans="1:150" s="90" customFormat="1" ht="12" customHeight="1" x14ac:dyDescent="0.2">
      <c r="A1" s="89" t="s">
        <v>133</v>
      </c>
      <c r="D1" s="203"/>
      <c r="E1" s="203"/>
      <c r="F1" s="203"/>
      <c r="G1" s="203"/>
      <c r="H1" s="203"/>
      <c r="I1" s="203"/>
    </row>
    <row r="2" spans="1:150" s="90" customFormat="1" ht="12" customHeight="1" x14ac:dyDescent="0.2">
      <c r="A2" s="91" t="s">
        <v>126</v>
      </c>
      <c r="D2" s="203"/>
      <c r="E2" s="203"/>
      <c r="F2" s="203"/>
      <c r="G2" s="203"/>
      <c r="H2" s="203"/>
      <c r="I2" s="203"/>
    </row>
    <row r="3" spans="1:150" s="90" customFormat="1" ht="11.1" customHeight="1" x14ac:dyDescent="0.2">
      <c r="A3" s="89"/>
      <c r="D3" s="203"/>
      <c r="E3" s="203"/>
      <c r="F3" s="203"/>
      <c r="G3" s="203"/>
      <c r="H3" s="203"/>
      <c r="I3" s="203"/>
    </row>
    <row r="4" spans="1:150" ht="12.6" customHeight="1" x14ac:dyDescent="0.2">
      <c r="A4" s="146" t="s">
        <v>159</v>
      </c>
      <c r="B4" s="320">
        <f>'нетто 15'!B4</f>
        <v>45961</v>
      </c>
      <c r="C4" s="320">
        <f>'нетто 15'!C4</f>
        <v>45962</v>
      </c>
      <c r="D4" s="320">
        <f>'нетто 15'!D4</f>
        <v>45963</v>
      </c>
      <c r="E4" s="320">
        <f>'нетто 15'!E4</f>
        <v>45964</v>
      </c>
      <c r="F4" s="320">
        <f>'нетто 15'!F4</f>
        <v>45965</v>
      </c>
      <c r="G4" s="320">
        <f>'нетто 15'!G4</f>
        <v>45966</v>
      </c>
      <c r="H4" s="320">
        <f>'нетто 15'!H4</f>
        <v>45967</v>
      </c>
      <c r="I4" s="320">
        <f>'нетто 15'!I4</f>
        <v>45968</v>
      </c>
      <c r="J4" s="320">
        <f>'нетто 15'!J4</f>
        <v>45969</v>
      </c>
      <c r="K4" s="320">
        <f>'нетто 15'!K4</f>
        <v>45970</v>
      </c>
      <c r="L4" s="320">
        <f>'нетто 15'!L4</f>
        <v>45971</v>
      </c>
      <c r="M4" s="320">
        <f>'нетто 15'!M4</f>
        <v>45972</v>
      </c>
      <c r="N4" s="320">
        <f>'нетто 15'!N4</f>
        <v>45973</v>
      </c>
      <c r="O4" s="320">
        <f>'нетто 15'!O4</f>
        <v>45974</v>
      </c>
      <c r="P4" s="320">
        <f>'нетто 15'!P4</f>
        <v>45975</v>
      </c>
      <c r="Q4" s="320">
        <f>'нетто 15'!Q4</f>
        <v>45976</v>
      </c>
      <c r="R4" s="320">
        <f>'нетто 15'!R4</f>
        <v>45977</v>
      </c>
      <c r="S4" s="320">
        <f>'нетто 15'!S4</f>
        <v>45978</v>
      </c>
      <c r="T4" s="320">
        <f>'нетто 15'!T4</f>
        <v>45979</v>
      </c>
      <c r="U4" s="320">
        <f>'нетто 15'!U4</f>
        <v>45980</v>
      </c>
      <c r="V4" s="320">
        <f>'нетто 15'!V4</f>
        <v>45981</v>
      </c>
      <c r="W4" s="320">
        <f>'нетто 15'!W4</f>
        <v>45982</v>
      </c>
      <c r="X4" s="320">
        <f>'нетто 15'!X4</f>
        <v>45983</v>
      </c>
      <c r="Y4" s="320">
        <f>'нетто 15'!Y4</f>
        <v>45984</v>
      </c>
      <c r="Z4" s="320">
        <f>'нетто 15'!Z4</f>
        <v>45985</v>
      </c>
      <c r="AA4" s="320">
        <f>'нетто 15'!AA4</f>
        <v>45986</v>
      </c>
      <c r="AB4" s="320">
        <f>'нетто 15'!AB4</f>
        <v>45987</v>
      </c>
      <c r="AC4" s="320">
        <f>'нетто 15'!AC4</f>
        <v>45988</v>
      </c>
      <c r="AD4" s="320">
        <f>'нетто 15'!AD4</f>
        <v>45989</v>
      </c>
      <c r="AE4" s="320">
        <f>'нетто 15'!AE4</f>
        <v>45990</v>
      </c>
      <c r="AF4" s="320">
        <f>'нетто 15'!AF4</f>
        <v>45991</v>
      </c>
      <c r="AG4" s="320">
        <f>'нетто 15'!AG4</f>
        <v>45992</v>
      </c>
      <c r="AH4" s="320">
        <f>'нетто 15'!AH4</f>
        <v>45993</v>
      </c>
      <c r="AI4" s="320">
        <f>'нетто 15'!AI4</f>
        <v>45994</v>
      </c>
      <c r="AJ4" s="320">
        <f>'нетто 15'!AJ4</f>
        <v>45995</v>
      </c>
      <c r="AK4" s="320">
        <f>'нетто 15'!AK4</f>
        <v>45996</v>
      </c>
      <c r="AL4" s="320">
        <f>'нетто 15'!AL4</f>
        <v>45997</v>
      </c>
      <c r="AM4" s="320">
        <f>'нетто 15'!AM4</f>
        <v>45998</v>
      </c>
      <c r="AN4" s="320">
        <f>'нетто 15'!AN4</f>
        <v>45999</v>
      </c>
      <c r="AO4" s="320">
        <f>'нетто 15'!AO4</f>
        <v>46000</v>
      </c>
      <c r="AP4" s="320">
        <f>'нетто 15'!AP4</f>
        <v>46001</v>
      </c>
      <c r="AQ4" s="320">
        <f>'нетто 15'!AQ4</f>
        <v>46002</v>
      </c>
      <c r="AR4" s="320">
        <f>'нетто 15'!AR4</f>
        <v>46003</v>
      </c>
      <c r="AS4" s="320">
        <f>'нетто 15'!AS4</f>
        <v>46004</v>
      </c>
      <c r="AT4" s="320">
        <f>'нетто 15'!AT4</f>
        <v>46005</v>
      </c>
      <c r="AU4" s="320">
        <f>'нетто 15'!AU4</f>
        <v>46006</v>
      </c>
      <c r="AV4" s="320">
        <f>'нетто 15'!AV4</f>
        <v>46010</v>
      </c>
      <c r="AW4" s="320">
        <f>'нетто 15'!AW4</f>
        <v>46011</v>
      </c>
      <c r="AX4" s="320">
        <f>'нетто 15'!AX4</f>
        <v>46012</v>
      </c>
      <c r="AY4" s="320">
        <f>'нетто 15'!AY4</f>
        <v>46013</v>
      </c>
      <c r="AZ4" s="320">
        <f>'нетто 15'!AZ4</f>
        <v>46014</v>
      </c>
      <c r="BA4" s="320">
        <f>'нетто 15'!BA4</f>
        <v>46015</v>
      </c>
      <c r="BB4" s="320">
        <f>'нетто 15'!BB4</f>
        <v>46016</v>
      </c>
      <c r="BC4" s="320">
        <f>'нетто 15'!BC4</f>
        <v>46017</v>
      </c>
      <c r="BD4" s="320">
        <f>'нетто 15'!BD4</f>
        <v>46018</v>
      </c>
      <c r="BE4" s="320">
        <f>'нетто 15'!BE4</f>
        <v>46019</v>
      </c>
      <c r="BF4" s="320">
        <f>'нетто 15'!BF4</f>
        <v>46020</v>
      </c>
      <c r="BG4" s="320">
        <f>'нетто 15'!BG4</f>
        <v>46021</v>
      </c>
      <c r="BH4" s="320">
        <f>'нетто 15'!BH4</f>
        <v>46022</v>
      </c>
      <c r="BI4" s="320">
        <f>'нетто 15'!BI4</f>
        <v>46023</v>
      </c>
      <c r="BJ4" s="320">
        <f>'нетто 15'!BJ4</f>
        <v>46024</v>
      </c>
      <c r="BK4" s="320">
        <f>'нетто 15'!BK4</f>
        <v>46025</v>
      </c>
      <c r="BL4" s="320">
        <f>'нетто 15'!BL4</f>
        <v>46026</v>
      </c>
      <c r="BM4" s="320">
        <f>'нетто 15'!BM4</f>
        <v>46027</v>
      </c>
      <c r="BN4" s="320">
        <f>'нетто 15'!BN4</f>
        <v>46028</v>
      </c>
      <c r="BO4" s="320">
        <f>'нетто 15'!BO4</f>
        <v>46029</v>
      </c>
      <c r="BP4" s="320">
        <f>'нетто 15'!BP4</f>
        <v>46030</v>
      </c>
      <c r="BQ4" s="320">
        <f>'нетто 15'!BQ4</f>
        <v>46031</v>
      </c>
      <c r="BR4" s="320">
        <f>'нетто 15'!BR4</f>
        <v>46032</v>
      </c>
      <c r="BS4" s="320">
        <f>'нетто 15'!BS4</f>
        <v>46033</v>
      </c>
      <c r="BT4" s="320">
        <f>'нетто 15'!BT4</f>
        <v>46034</v>
      </c>
      <c r="BU4" s="320">
        <f>'нетто 15'!BU4</f>
        <v>46035</v>
      </c>
      <c r="BV4" s="320">
        <f>'нетто 15'!BV4</f>
        <v>46036</v>
      </c>
      <c r="BW4" s="320">
        <f>'нетто 15'!BW4</f>
        <v>46037</v>
      </c>
      <c r="BX4" s="320">
        <f>'нетто 15'!BX4</f>
        <v>46038</v>
      </c>
      <c r="BY4" s="320">
        <f>'нетто 15'!BY4</f>
        <v>46039</v>
      </c>
      <c r="BZ4" s="320">
        <f>'нетто 15'!BZ4</f>
        <v>46040</v>
      </c>
      <c r="CA4" s="320">
        <f>'нетто 15'!CA4</f>
        <v>46041</v>
      </c>
      <c r="CB4" s="320">
        <f>'нетто 15'!CB4</f>
        <v>46042</v>
      </c>
      <c r="CC4" s="320">
        <f>'нетто 15'!CC4</f>
        <v>46043</v>
      </c>
      <c r="CD4" s="320">
        <f>'нетто 15'!CD4</f>
        <v>46044</v>
      </c>
      <c r="CE4" s="320">
        <f>'нетто 15'!CE4</f>
        <v>46045</v>
      </c>
      <c r="CF4" s="320">
        <f>'нетто 15'!CF4</f>
        <v>46046</v>
      </c>
      <c r="CG4" s="320">
        <f>'нетто 15'!CG4</f>
        <v>46047</v>
      </c>
      <c r="CH4" s="320">
        <f>'нетто 15'!CH4</f>
        <v>46048</v>
      </c>
      <c r="CI4" s="320">
        <f>'нетто 15'!CI4</f>
        <v>46049</v>
      </c>
      <c r="CJ4" s="320">
        <f>'нетто 15'!CJ4</f>
        <v>46050</v>
      </c>
      <c r="CK4" s="320">
        <f>'нетто 15'!CK4</f>
        <v>46051</v>
      </c>
      <c r="CL4" s="320">
        <f>'нетто 15'!CL4</f>
        <v>46052</v>
      </c>
      <c r="CM4" s="320">
        <f>'нетто 15'!CM4</f>
        <v>46053</v>
      </c>
      <c r="CN4" s="320">
        <f>'нетто 15'!CN4</f>
        <v>46054</v>
      </c>
      <c r="CO4" s="320">
        <f>'нетто 15'!CO4</f>
        <v>46055</v>
      </c>
      <c r="CP4" s="320">
        <f>'нетто 15'!CP4</f>
        <v>46056</v>
      </c>
      <c r="CQ4" s="320">
        <f>'нетто 15'!CQ4</f>
        <v>46057</v>
      </c>
      <c r="CR4" s="320">
        <f>'нетто 15'!CR4</f>
        <v>46058</v>
      </c>
      <c r="CS4" s="320">
        <f>'нетто 15'!CS4</f>
        <v>46059</v>
      </c>
      <c r="CT4" s="320">
        <f>'нетто 15'!CT4</f>
        <v>46060</v>
      </c>
      <c r="CU4" s="320">
        <f>'нетто 15'!CU4</f>
        <v>46061</v>
      </c>
      <c r="CV4" s="320">
        <f>'нетто 15'!CV4</f>
        <v>46062</v>
      </c>
      <c r="CW4" s="320">
        <f>'нетто 15'!CW4</f>
        <v>46063</v>
      </c>
      <c r="CX4" s="320">
        <f>'нетто 15'!CX4</f>
        <v>46064</v>
      </c>
      <c r="CY4" s="320">
        <f>'нетто 15'!CY4</f>
        <v>46065</v>
      </c>
      <c r="CZ4" s="320">
        <f>'нетто 15'!CZ4</f>
        <v>46066</v>
      </c>
      <c r="DA4" s="320">
        <f>'нетто 15'!DA4</f>
        <v>46067</v>
      </c>
      <c r="DB4" s="320">
        <f>'нетто 15'!DB4</f>
        <v>46068</v>
      </c>
      <c r="DC4" s="320">
        <f>'нетто 15'!DC4</f>
        <v>46069</v>
      </c>
      <c r="DD4" s="320">
        <f>'нетто 15'!DD4</f>
        <v>46070</v>
      </c>
      <c r="DE4" s="320">
        <f>'нетто 15'!DE4</f>
        <v>46071</v>
      </c>
      <c r="DF4" s="320">
        <f>'нетто 15'!DF4</f>
        <v>46072</v>
      </c>
      <c r="DG4" s="320">
        <f>'нетто 15'!DG4</f>
        <v>46073</v>
      </c>
      <c r="DH4" s="320">
        <f>'нетто 15'!DH4</f>
        <v>46074</v>
      </c>
      <c r="DI4" s="320">
        <f>'нетто 15'!DI4</f>
        <v>46075</v>
      </c>
      <c r="DJ4" s="320">
        <f>'нетто 15'!DJ4</f>
        <v>46076</v>
      </c>
      <c r="DK4" s="320">
        <f>'нетто 15'!DK4</f>
        <v>46077</v>
      </c>
      <c r="DL4" s="320">
        <f>'нетто 15'!DL4</f>
        <v>46078</v>
      </c>
      <c r="DM4" s="320">
        <f>'нетто 15'!DM4</f>
        <v>46079</v>
      </c>
      <c r="DN4" s="320">
        <f>'нетто 15'!DN4</f>
        <v>46080</v>
      </c>
      <c r="DO4" s="320">
        <f>'нетто 15'!DO4</f>
        <v>46081</v>
      </c>
      <c r="DP4" s="320">
        <f>'нетто 15'!DP4</f>
        <v>46082</v>
      </c>
      <c r="DQ4" s="320">
        <f>'нетто 15'!DQ4</f>
        <v>46083</v>
      </c>
      <c r="DR4" s="320">
        <f>'нетто 15'!DR4</f>
        <v>46084</v>
      </c>
      <c r="DS4" s="320">
        <f>'нетто 15'!DS4</f>
        <v>46085</v>
      </c>
      <c r="DT4" s="320">
        <f>'нетто 15'!DT4</f>
        <v>46086</v>
      </c>
      <c r="DU4" s="320">
        <f>'нетто 15'!DU4</f>
        <v>46087</v>
      </c>
      <c r="DV4" s="320">
        <f>'нетто 15'!DV4</f>
        <v>46088</v>
      </c>
      <c r="DW4" s="320">
        <f>'нетто 15'!DW4</f>
        <v>46089</v>
      </c>
      <c r="DX4" s="320">
        <f>'нетто 15'!DX4</f>
        <v>46090</v>
      </c>
      <c r="DY4" s="320">
        <f>'нетто 15'!DY4</f>
        <v>46091</v>
      </c>
      <c r="DZ4" s="320">
        <f>'нетто 15'!DZ4</f>
        <v>46092</v>
      </c>
      <c r="EA4" s="320">
        <f>'нетто 15'!EA4</f>
        <v>46093</v>
      </c>
      <c r="EB4" s="320">
        <f>'нетто 15'!EB4</f>
        <v>46094</v>
      </c>
      <c r="EC4" s="320">
        <f>'нетто 15'!EC4</f>
        <v>46095</v>
      </c>
      <c r="ED4" s="320">
        <f>'нетто 15'!ED4</f>
        <v>46096</v>
      </c>
      <c r="EE4" s="320">
        <f>'нетто 15'!EE4</f>
        <v>46097</v>
      </c>
      <c r="EF4" s="320">
        <f>'нетто 15'!EF4</f>
        <v>46098</v>
      </c>
      <c r="EG4" s="320">
        <f>'нетто 15'!EG4</f>
        <v>46099</v>
      </c>
      <c r="EH4" s="320">
        <f>'нетто 15'!EH4</f>
        <v>46100</v>
      </c>
      <c r="EI4" s="320">
        <f>'нетто 15'!EI4</f>
        <v>46101</v>
      </c>
      <c r="EJ4" s="320">
        <f>'нетто 15'!EJ4</f>
        <v>46102</v>
      </c>
      <c r="EK4" s="320">
        <f>'нетто 15'!EK4</f>
        <v>46103</v>
      </c>
      <c r="EL4" s="320">
        <f>'нетто 15'!EL4</f>
        <v>46104</v>
      </c>
      <c r="EM4" s="320">
        <f>'нетто 15'!EM4</f>
        <v>46105</v>
      </c>
      <c r="EN4" s="320">
        <f>'нетто 15'!EN4</f>
        <v>46106</v>
      </c>
      <c r="EO4" s="320">
        <f>'нетто 15'!EO4</f>
        <v>46107</v>
      </c>
      <c r="EP4" s="320">
        <f>'нетто 15'!EP4</f>
        <v>46108</v>
      </c>
      <c r="EQ4" s="320">
        <f>'нетто 15'!EQ4</f>
        <v>46109</v>
      </c>
      <c r="ER4" s="320">
        <f>'нетто 15'!ER4</f>
        <v>46110</v>
      </c>
      <c r="ES4" s="320">
        <f>'нетто 15'!ES4</f>
        <v>46111</v>
      </c>
      <c r="ET4" s="320">
        <f>'нетто 15'!ET4</f>
        <v>46112</v>
      </c>
    </row>
    <row r="5" spans="1:150" s="70" customFormat="1" x14ac:dyDescent="0.2">
      <c r="A5" s="67" t="s">
        <v>124</v>
      </c>
      <c r="B5" s="320">
        <f>'нетто 15'!B5</f>
        <v>45961</v>
      </c>
      <c r="C5" s="320">
        <f>'нетто 15'!C5</f>
        <v>45962</v>
      </c>
      <c r="D5" s="320">
        <f>'нетто 15'!D5</f>
        <v>45963</v>
      </c>
      <c r="E5" s="320">
        <f>'нетто 15'!E5</f>
        <v>45964</v>
      </c>
      <c r="F5" s="320">
        <f>'нетто 15'!F5</f>
        <v>45965</v>
      </c>
      <c r="G5" s="320">
        <f>'нетто 15'!G5</f>
        <v>45966</v>
      </c>
      <c r="H5" s="320">
        <f>'нетто 15'!H5</f>
        <v>45967</v>
      </c>
      <c r="I5" s="320">
        <f>'нетто 15'!I5</f>
        <v>45968</v>
      </c>
      <c r="J5" s="320">
        <f>'нетто 15'!J5</f>
        <v>45969</v>
      </c>
      <c r="K5" s="320">
        <f>'нетто 15'!K5</f>
        <v>45970</v>
      </c>
      <c r="L5" s="320">
        <f>'нетто 15'!L5</f>
        <v>45971</v>
      </c>
      <c r="M5" s="320">
        <f>'нетто 15'!M5</f>
        <v>45972</v>
      </c>
      <c r="N5" s="320">
        <f>'нетто 15'!N5</f>
        <v>45973</v>
      </c>
      <c r="O5" s="320">
        <f>'нетто 15'!O5</f>
        <v>45974</v>
      </c>
      <c r="P5" s="320">
        <f>'нетто 15'!P5</f>
        <v>45975</v>
      </c>
      <c r="Q5" s="320">
        <f>'нетто 15'!Q5</f>
        <v>45976</v>
      </c>
      <c r="R5" s="320">
        <f>'нетто 15'!R5</f>
        <v>45977</v>
      </c>
      <c r="S5" s="320">
        <f>'нетто 15'!S5</f>
        <v>45978</v>
      </c>
      <c r="T5" s="320">
        <f>'нетто 15'!T5</f>
        <v>45979</v>
      </c>
      <c r="U5" s="320">
        <f>'нетто 15'!U5</f>
        <v>45980</v>
      </c>
      <c r="V5" s="320">
        <f>'нетто 15'!V5</f>
        <v>45981</v>
      </c>
      <c r="W5" s="320">
        <f>'нетто 15'!W5</f>
        <v>45982</v>
      </c>
      <c r="X5" s="320">
        <f>'нетто 15'!X5</f>
        <v>45983</v>
      </c>
      <c r="Y5" s="320">
        <f>'нетто 15'!Y5</f>
        <v>45984</v>
      </c>
      <c r="Z5" s="320">
        <f>'нетто 15'!Z5</f>
        <v>45985</v>
      </c>
      <c r="AA5" s="320">
        <f>'нетто 15'!AA5</f>
        <v>45986</v>
      </c>
      <c r="AB5" s="320">
        <f>'нетто 15'!AB5</f>
        <v>45987</v>
      </c>
      <c r="AC5" s="320">
        <f>'нетто 15'!AC5</f>
        <v>45988</v>
      </c>
      <c r="AD5" s="320">
        <f>'нетто 15'!AD5</f>
        <v>45989</v>
      </c>
      <c r="AE5" s="320">
        <f>'нетто 15'!AE5</f>
        <v>45990</v>
      </c>
      <c r="AF5" s="320">
        <f>'нетто 15'!AF5</f>
        <v>45991</v>
      </c>
      <c r="AG5" s="320">
        <f>'нетто 15'!AG5</f>
        <v>45992</v>
      </c>
      <c r="AH5" s="320">
        <f>'нетто 15'!AH5</f>
        <v>45993</v>
      </c>
      <c r="AI5" s="320">
        <f>'нетто 15'!AI5</f>
        <v>45994</v>
      </c>
      <c r="AJ5" s="320">
        <f>'нетто 15'!AJ5</f>
        <v>45995</v>
      </c>
      <c r="AK5" s="320">
        <f>'нетто 15'!AK5</f>
        <v>45996</v>
      </c>
      <c r="AL5" s="320">
        <f>'нетто 15'!AL5</f>
        <v>45997</v>
      </c>
      <c r="AM5" s="320">
        <f>'нетто 15'!AM5</f>
        <v>45998</v>
      </c>
      <c r="AN5" s="320">
        <f>'нетто 15'!AN5</f>
        <v>45999</v>
      </c>
      <c r="AO5" s="320">
        <f>'нетто 15'!AO5</f>
        <v>46000</v>
      </c>
      <c r="AP5" s="320">
        <f>'нетто 15'!AP5</f>
        <v>46001</v>
      </c>
      <c r="AQ5" s="320">
        <f>'нетто 15'!AQ5</f>
        <v>46002</v>
      </c>
      <c r="AR5" s="320">
        <f>'нетто 15'!AR5</f>
        <v>46003</v>
      </c>
      <c r="AS5" s="320">
        <f>'нетто 15'!AS5</f>
        <v>46004</v>
      </c>
      <c r="AT5" s="320">
        <f>'нетто 15'!AT5</f>
        <v>46005</v>
      </c>
      <c r="AU5" s="320">
        <f>'нетто 15'!AU5</f>
        <v>46006</v>
      </c>
      <c r="AV5" s="320">
        <f>'нетто 15'!AV5</f>
        <v>46010</v>
      </c>
      <c r="AW5" s="320">
        <f>'нетто 15'!AW5</f>
        <v>46011</v>
      </c>
      <c r="AX5" s="320">
        <f>'нетто 15'!AX5</f>
        <v>46012</v>
      </c>
      <c r="AY5" s="320">
        <f>'нетто 15'!AY5</f>
        <v>46013</v>
      </c>
      <c r="AZ5" s="320">
        <f>'нетто 15'!AZ5</f>
        <v>46014</v>
      </c>
      <c r="BA5" s="320">
        <f>'нетто 15'!BA5</f>
        <v>46015</v>
      </c>
      <c r="BB5" s="320">
        <f>'нетто 15'!BB5</f>
        <v>46016</v>
      </c>
      <c r="BC5" s="320">
        <f>'нетто 15'!BC5</f>
        <v>46017</v>
      </c>
      <c r="BD5" s="320">
        <f>'нетто 15'!BD5</f>
        <v>46018</v>
      </c>
      <c r="BE5" s="320">
        <f>'нетто 15'!BE5</f>
        <v>46019</v>
      </c>
      <c r="BF5" s="320">
        <f>'нетто 15'!BF5</f>
        <v>46020</v>
      </c>
      <c r="BG5" s="320">
        <f>'нетто 15'!BG5</f>
        <v>46021</v>
      </c>
      <c r="BH5" s="320">
        <f>'нетто 15'!BH5</f>
        <v>46022</v>
      </c>
      <c r="BI5" s="320">
        <f>'нетто 15'!BI5</f>
        <v>46023</v>
      </c>
      <c r="BJ5" s="320">
        <f>'нетто 15'!BJ5</f>
        <v>46024</v>
      </c>
      <c r="BK5" s="320">
        <f>'нетто 15'!BK5</f>
        <v>46025</v>
      </c>
      <c r="BL5" s="320">
        <f>'нетто 15'!BL5</f>
        <v>46026</v>
      </c>
      <c r="BM5" s="320">
        <f>'нетто 15'!BM5</f>
        <v>46027</v>
      </c>
      <c r="BN5" s="320">
        <f>'нетто 15'!BN5</f>
        <v>46028</v>
      </c>
      <c r="BO5" s="320">
        <f>'нетто 15'!BO5</f>
        <v>46029</v>
      </c>
      <c r="BP5" s="320">
        <f>'нетто 15'!BP5</f>
        <v>46030</v>
      </c>
      <c r="BQ5" s="320">
        <f>'нетто 15'!BQ5</f>
        <v>46031</v>
      </c>
      <c r="BR5" s="320">
        <f>'нетто 15'!BR5</f>
        <v>46032</v>
      </c>
      <c r="BS5" s="320">
        <f>'нетто 15'!BS5</f>
        <v>46033</v>
      </c>
      <c r="BT5" s="320">
        <f>'нетто 15'!BT5</f>
        <v>46034</v>
      </c>
      <c r="BU5" s="320">
        <f>'нетто 15'!BU5</f>
        <v>46035</v>
      </c>
      <c r="BV5" s="320">
        <f>'нетто 15'!BV5</f>
        <v>46036</v>
      </c>
      <c r="BW5" s="320">
        <f>'нетто 15'!BW5</f>
        <v>46037</v>
      </c>
      <c r="BX5" s="320">
        <f>'нетто 15'!BX5</f>
        <v>46038</v>
      </c>
      <c r="BY5" s="320">
        <f>'нетто 15'!BY5</f>
        <v>46039</v>
      </c>
      <c r="BZ5" s="320">
        <f>'нетто 15'!BZ5</f>
        <v>46040</v>
      </c>
      <c r="CA5" s="320">
        <f>'нетто 15'!CA5</f>
        <v>46041</v>
      </c>
      <c r="CB5" s="320">
        <f>'нетто 15'!CB5</f>
        <v>46042</v>
      </c>
      <c r="CC5" s="320">
        <f>'нетто 15'!CC5</f>
        <v>46043</v>
      </c>
      <c r="CD5" s="320">
        <f>'нетто 15'!CD5</f>
        <v>46044</v>
      </c>
      <c r="CE5" s="320">
        <f>'нетто 15'!CE5</f>
        <v>46045</v>
      </c>
      <c r="CF5" s="320">
        <f>'нетто 15'!CF5</f>
        <v>46046</v>
      </c>
      <c r="CG5" s="320">
        <f>'нетто 15'!CG5</f>
        <v>46047</v>
      </c>
      <c r="CH5" s="320">
        <f>'нетто 15'!CH5</f>
        <v>46048</v>
      </c>
      <c r="CI5" s="320">
        <f>'нетто 15'!CI5</f>
        <v>46049</v>
      </c>
      <c r="CJ5" s="320">
        <f>'нетто 15'!CJ5</f>
        <v>46050</v>
      </c>
      <c r="CK5" s="320">
        <f>'нетто 15'!CK5</f>
        <v>46051</v>
      </c>
      <c r="CL5" s="320">
        <f>'нетто 15'!CL5</f>
        <v>46052</v>
      </c>
      <c r="CM5" s="320">
        <f>'нетто 15'!CM5</f>
        <v>46053</v>
      </c>
      <c r="CN5" s="320">
        <f>'нетто 15'!CN5</f>
        <v>46054</v>
      </c>
      <c r="CO5" s="320">
        <f>'нетто 15'!CO5</f>
        <v>46055</v>
      </c>
      <c r="CP5" s="320">
        <f>'нетто 15'!CP5</f>
        <v>46056</v>
      </c>
      <c r="CQ5" s="320">
        <f>'нетто 15'!CQ5</f>
        <v>46057</v>
      </c>
      <c r="CR5" s="320">
        <f>'нетто 15'!CR5</f>
        <v>46058</v>
      </c>
      <c r="CS5" s="320">
        <f>'нетто 15'!CS5</f>
        <v>46059</v>
      </c>
      <c r="CT5" s="320">
        <f>'нетто 15'!CT5</f>
        <v>46060</v>
      </c>
      <c r="CU5" s="320">
        <f>'нетто 15'!CU5</f>
        <v>46061</v>
      </c>
      <c r="CV5" s="320">
        <f>'нетто 15'!CV5</f>
        <v>46062</v>
      </c>
      <c r="CW5" s="320">
        <f>'нетто 15'!CW5</f>
        <v>46063</v>
      </c>
      <c r="CX5" s="320">
        <f>'нетто 15'!CX5</f>
        <v>46064</v>
      </c>
      <c r="CY5" s="320">
        <f>'нетто 15'!CY5</f>
        <v>46065</v>
      </c>
      <c r="CZ5" s="320">
        <f>'нетто 15'!CZ5</f>
        <v>46066</v>
      </c>
      <c r="DA5" s="320">
        <f>'нетто 15'!DA5</f>
        <v>46067</v>
      </c>
      <c r="DB5" s="320">
        <f>'нетто 15'!DB5</f>
        <v>46068</v>
      </c>
      <c r="DC5" s="320">
        <f>'нетто 15'!DC5</f>
        <v>46069</v>
      </c>
      <c r="DD5" s="320">
        <f>'нетто 15'!DD5</f>
        <v>46070</v>
      </c>
      <c r="DE5" s="320">
        <f>'нетто 15'!DE5</f>
        <v>46071</v>
      </c>
      <c r="DF5" s="320">
        <f>'нетто 15'!DF5</f>
        <v>46072</v>
      </c>
      <c r="DG5" s="320">
        <f>'нетто 15'!DG5</f>
        <v>46073</v>
      </c>
      <c r="DH5" s="320">
        <f>'нетто 15'!DH5</f>
        <v>46074</v>
      </c>
      <c r="DI5" s="320">
        <f>'нетто 15'!DI5</f>
        <v>46075</v>
      </c>
      <c r="DJ5" s="320">
        <f>'нетто 15'!DJ5</f>
        <v>46076</v>
      </c>
      <c r="DK5" s="320">
        <f>'нетто 15'!DK5</f>
        <v>46077</v>
      </c>
      <c r="DL5" s="320">
        <f>'нетто 15'!DL5</f>
        <v>46078</v>
      </c>
      <c r="DM5" s="320">
        <f>'нетто 15'!DM5</f>
        <v>46079</v>
      </c>
      <c r="DN5" s="320">
        <f>'нетто 15'!DN5</f>
        <v>46080</v>
      </c>
      <c r="DO5" s="320">
        <f>'нетто 15'!DO5</f>
        <v>46081</v>
      </c>
      <c r="DP5" s="320">
        <f>'нетто 15'!DP5</f>
        <v>46082</v>
      </c>
      <c r="DQ5" s="320">
        <f>'нетто 15'!DQ5</f>
        <v>46083</v>
      </c>
      <c r="DR5" s="320">
        <f>'нетто 15'!DR5</f>
        <v>46084</v>
      </c>
      <c r="DS5" s="320">
        <f>'нетто 15'!DS5</f>
        <v>46085</v>
      </c>
      <c r="DT5" s="320">
        <f>'нетто 15'!DT5</f>
        <v>46086</v>
      </c>
      <c r="DU5" s="320">
        <f>'нетто 15'!DU5</f>
        <v>46087</v>
      </c>
      <c r="DV5" s="320">
        <f>'нетто 15'!DV5</f>
        <v>46088</v>
      </c>
      <c r="DW5" s="320">
        <f>'нетто 15'!DW5</f>
        <v>46089</v>
      </c>
      <c r="DX5" s="320">
        <f>'нетто 15'!DX5</f>
        <v>46090</v>
      </c>
      <c r="DY5" s="320">
        <f>'нетто 15'!DY5</f>
        <v>46091</v>
      </c>
      <c r="DZ5" s="320">
        <f>'нетто 15'!DZ5</f>
        <v>46092</v>
      </c>
      <c r="EA5" s="320">
        <f>'нетто 15'!EA5</f>
        <v>46093</v>
      </c>
      <c r="EB5" s="320">
        <f>'нетто 15'!EB5</f>
        <v>46094</v>
      </c>
      <c r="EC5" s="320">
        <f>'нетто 15'!EC5</f>
        <v>46095</v>
      </c>
      <c r="ED5" s="320">
        <f>'нетто 15'!ED5</f>
        <v>46096</v>
      </c>
      <c r="EE5" s="320">
        <f>'нетто 15'!EE5</f>
        <v>46097</v>
      </c>
      <c r="EF5" s="320">
        <f>'нетто 15'!EF5</f>
        <v>46098</v>
      </c>
      <c r="EG5" s="320">
        <f>'нетто 15'!EG5</f>
        <v>46099</v>
      </c>
      <c r="EH5" s="320">
        <f>'нетто 15'!EH5</f>
        <v>46100</v>
      </c>
      <c r="EI5" s="320">
        <f>'нетто 15'!EI5</f>
        <v>46101</v>
      </c>
      <c r="EJ5" s="320">
        <f>'нетто 15'!EJ5</f>
        <v>46102</v>
      </c>
      <c r="EK5" s="320">
        <f>'нетто 15'!EK5</f>
        <v>46103</v>
      </c>
      <c r="EL5" s="320">
        <f>'нетто 15'!EL5</f>
        <v>46104</v>
      </c>
      <c r="EM5" s="320">
        <f>'нетто 15'!EM5</f>
        <v>46105</v>
      </c>
      <c r="EN5" s="320">
        <f>'нетто 15'!EN5</f>
        <v>46106</v>
      </c>
      <c r="EO5" s="320">
        <f>'нетто 15'!EO5</f>
        <v>46107</v>
      </c>
      <c r="EP5" s="320">
        <f>'нетто 15'!EP5</f>
        <v>46108</v>
      </c>
      <c r="EQ5" s="320">
        <f>'нетто 15'!EQ5</f>
        <v>46109</v>
      </c>
      <c r="ER5" s="320">
        <f>'нетто 15'!ER5</f>
        <v>46110</v>
      </c>
      <c r="ES5" s="320">
        <f>'нетто 15'!ES5</f>
        <v>46111</v>
      </c>
      <c r="ET5" s="320">
        <f>'нетто 15'!ET5</f>
        <v>46112</v>
      </c>
    </row>
    <row r="6" spans="1:150" s="85" customFormat="1" ht="10.35" customHeight="1" x14ac:dyDescent="0.2">
      <c r="A6" s="86" t="s">
        <v>135</v>
      </c>
      <c r="B6" s="284"/>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c r="CI6" s="284"/>
      <c r="CJ6" s="284"/>
      <c r="CK6" s="284"/>
      <c r="CL6" s="284"/>
      <c r="CM6" s="284"/>
      <c r="CN6" s="284"/>
      <c r="CO6" s="284"/>
      <c r="CP6" s="284"/>
      <c r="CQ6" s="284"/>
      <c r="CR6" s="284"/>
      <c r="CS6" s="284"/>
      <c r="CT6" s="284"/>
      <c r="CU6" s="284"/>
      <c r="CV6" s="284"/>
      <c r="CW6" s="284"/>
      <c r="CX6" s="284"/>
      <c r="CY6" s="284"/>
      <c r="CZ6" s="284"/>
      <c r="DA6" s="284"/>
      <c r="DB6" s="284"/>
      <c r="DC6" s="284"/>
      <c r="DD6" s="284"/>
      <c r="DE6" s="284"/>
      <c r="DF6" s="284"/>
      <c r="DG6" s="284"/>
      <c r="DH6" s="284"/>
      <c r="DI6" s="284"/>
      <c r="DJ6" s="284"/>
      <c r="DK6" s="284"/>
      <c r="DL6" s="284"/>
      <c r="DM6" s="284"/>
      <c r="DN6" s="284"/>
      <c r="DO6" s="284"/>
      <c r="DP6" s="284"/>
      <c r="DQ6" s="284"/>
      <c r="DR6" s="284"/>
      <c r="DS6" s="284"/>
      <c r="DT6" s="284"/>
      <c r="DU6" s="284"/>
      <c r="DV6" s="284"/>
      <c r="DW6" s="284"/>
      <c r="DX6" s="284"/>
      <c r="DY6" s="284"/>
      <c r="DZ6" s="284"/>
      <c r="EA6" s="284"/>
      <c r="EB6" s="284"/>
      <c r="EC6" s="284"/>
      <c r="ED6" s="284"/>
      <c r="EE6" s="284"/>
      <c r="EF6" s="284"/>
      <c r="EG6" s="284"/>
      <c r="EH6" s="284"/>
      <c r="EI6" s="284"/>
      <c r="EJ6" s="284"/>
      <c r="EK6" s="284"/>
      <c r="EL6" s="284"/>
      <c r="EM6" s="284"/>
      <c r="EN6" s="284"/>
      <c r="EO6" s="284"/>
      <c r="EP6" s="284"/>
      <c r="EQ6" s="284"/>
      <c r="ER6" s="284"/>
      <c r="ES6" s="284"/>
      <c r="ET6" s="284"/>
    </row>
    <row r="7" spans="1:150" s="85" customFormat="1" ht="10.35" customHeight="1" x14ac:dyDescent="0.2">
      <c r="A7" s="87">
        <v>1</v>
      </c>
      <c r="B7" s="284">
        <f>ROUND('нетто 15'!B7*0.8,)</f>
        <v>13360</v>
      </c>
      <c r="C7" s="284">
        <f>ROUND('нетто 15'!C7*0.8,)</f>
        <v>13360</v>
      </c>
      <c r="D7" s="284">
        <f>ROUND('нетто 15'!D7*0.8,)</f>
        <v>13360</v>
      </c>
      <c r="E7" s="284">
        <f>ROUND('нетто 15'!E7*0.8,)</f>
        <v>11440</v>
      </c>
      <c r="F7" s="284">
        <f>ROUND('нетто 15'!F7*0.8,)</f>
        <v>8000</v>
      </c>
      <c r="G7" s="284">
        <f>ROUND('нетто 15'!G7*0.8,)</f>
        <v>8560</v>
      </c>
      <c r="H7" s="284">
        <f>ROUND('нетто 15'!H7*0.8,)</f>
        <v>8000</v>
      </c>
      <c r="I7" s="284">
        <f>ROUND('нетто 15'!I7*0.8,)</f>
        <v>9520</v>
      </c>
      <c r="J7" s="284">
        <f>ROUND('нетто 15'!J7*0.8,)</f>
        <v>9520</v>
      </c>
      <c r="K7" s="284">
        <f>ROUND('нетто 15'!K7*0.8,)</f>
        <v>6880</v>
      </c>
      <c r="L7" s="284">
        <f>ROUND('нетто 15'!L7*0.8,)</f>
        <v>6880</v>
      </c>
      <c r="M7" s="284">
        <f>ROUND('нетто 15'!M7*0.8,)</f>
        <v>6880</v>
      </c>
      <c r="N7" s="284">
        <f>ROUND('нетто 15'!N7*0.8,)</f>
        <v>7440</v>
      </c>
      <c r="O7" s="284">
        <f>ROUND('нетто 15'!O7*0.8,)</f>
        <v>6880</v>
      </c>
      <c r="P7" s="284">
        <f>ROUND('нетто 15'!P7*0.8,)</f>
        <v>7440</v>
      </c>
      <c r="Q7" s="284">
        <f>ROUND('нетто 15'!Q7*0.8,)</f>
        <v>7440</v>
      </c>
      <c r="R7" s="284">
        <f>ROUND('нетто 15'!R7*0.8,)</f>
        <v>8000</v>
      </c>
      <c r="S7" s="284">
        <f>ROUND('нетто 15'!S7*0.8,)</f>
        <v>8560</v>
      </c>
      <c r="T7" s="284">
        <f>ROUND('нетто 15'!T7*0.8,)</f>
        <v>8560</v>
      </c>
      <c r="U7" s="284">
        <f>ROUND('нетто 15'!U7*0.8,)</f>
        <v>9520</v>
      </c>
      <c r="V7" s="284">
        <f>ROUND('нетто 15'!V7*0.8,)</f>
        <v>9520</v>
      </c>
      <c r="W7" s="284">
        <f>ROUND('нетто 15'!W7*0.8,)</f>
        <v>8000</v>
      </c>
      <c r="X7" s="284">
        <f>ROUND('нетто 15'!X7*0.8,)</f>
        <v>8000</v>
      </c>
      <c r="Y7" s="284">
        <f>ROUND('нетто 15'!Y7*0.8,)</f>
        <v>6880</v>
      </c>
      <c r="Z7" s="284">
        <f>ROUND('нетто 15'!Z7*0.8,)</f>
        <v>6880</v>
      </c>
      <c r="AA7" s="284">
        <f>ROUND('нетто 15'!AA7*0.8,)</f>
        <v>6880</v>
      </c>
      <c r="AB7" s="284">
        <f>ROUND('нетто 15'!AB7*0.8,)</f>
        <v>6880</v>
      </c>
      <c r="AC7" s="284">
        <f>ROUND('нетто 15'!AC7*0.8,)</f>
        <v>6880</v>
      </c>
      <c r="AD7" s="284">
        <f>ROUND('нетто 15'!AD7*0.8,)</f>
        <v>7440</v>
      </c>
      <c r="AE7" s="284">
        <f>ROUND('нетто 15'!AE7*0.8,)</f>
        <v>7440</v>
      </c>
      <c r="AF7" s="284">
        <f>ROUND('нетто 15'!AF7*0.8,)</f>
        <v>6880</v>
      </c>
      <c r="AG7" s="284">
        <f>ROUND('нетто 15'!AG7*0.8,)</f>
        <v>8480</v>
      </c>
      <c r="AH7" s="284">
        <f>ROUND('нетто 15'!AH7*0.8,)</f>
        <v>8480</v>
      </c>
      <c r="AI7" s="284">
        <f>ROUND('нетто 15'!AI7*0.8,)</f>
        <v>8480</v>
      </c>
      <c r="AJ7" s="284">
        <f>ROUND('нетто 15'!AJ7*0.8,)</f>
        <v>8480</v>
      </c>
      <c r="AK7" s="284">
        <f>ROUND('нетто 15'!AK7*0.8,)</f>
        <v>8480</v>
      </c>
      <c r="AL7" s="284">
        <f>ROUND('нетто 15'!AL7*0.8,)</f>
        <v>8480</v>
      </c>
      <c r="AM7" s="284">
        <f>ROUND('нетто 15'!AM7*0.8,)</f>
        <v>7040</v>
      </c>
      <c r="AN7" s="284">
        <f>ROUND('нетто 15'!AN7*0.8,)</f>
        <v>7040</v>
      </c>
      <c r="AO7" s="284">
        <f>ROUND('нетто 15'!AO7*0.8,)</f>
        <v>7040</v>
      </c>
      <c r="AP7" s="284">
        <f>ROUND('нетто 15'!AP7*0.8,)</f>
        <v>7040</v>
      </c>
      <c r="AQ7" s="284">
        <f>ROUND('нетто 15'!AQ7*0.8,)</f>
        <v>10480</v>
      </c>
      <c r="AR7" s="284">
        <f>ROUND('нетто 15'!AR7*0.8,)</f>
        <v>11760</v>
      </c>
      <c r="AS7" s="284">
        <f>ROUND('нетто 15'!AS7*0.8,)</f>
        <v>11760</v>
      </c>
      <c r="AT7" s="284">
        <f>ROUND('нетто 15'!AT7*0.8,)</f>
        <v>9200</v>
      </c>
      <c r="AU7" s="284">
        <f>ROUND('нетто 15'!AU7*0.8,)</f>
        <v>10480</v>
      </c>
      <c r="AV7" s="284">
        <f>ROUND('нетто 15'!AV7*0.8,)</f>
        <v>10480</v>
      </c>
      <c r="AW7" s="284">
        <f>ROUND('нетто 15'!AW7*0.8,)</f>
        <v>11760</v>
      </c>
      <c r="AX7" s="284">
        <f>ROUND('нетто 15'!AX7*0.8,)</f>
        <v>11760</v>
      </c>
      <c r="AY7" s="284">
        <f>ROUND('нетто 15'!AY7*0.8,)</f>
        <v>11760</v>
      </c>
      <c r="AZ7" s="284">
        <f>ROUND('нетто 15'!AZ7*0.8,)</f>
        <v>14320</v>
      </c>
      <c r="BA7" s="284">
        <f>ROUND('нетто 15'!BA7*0.8,)</f>
        <v>14320</v>
      </c>
      <c r="BB7" s="284">
        <f>ROUND('нетто 15'!BB7*0.8,)</f>
        <v>15600</v>
      </c>
      <c r="BC7" s="284">
        <f>ROUND('нетто 15'!BC7*0.8,)</f>
        <v>15600</v>
      </c>
      <c r="BD7" s="284">
        <f>ROUND('нетто 15'!BD7*0.8,)</f>
        <v>15600</v>
      </c>
      <c r="BE7" s="284">
        <f>ROUND('нетто 15'!BE7*0.8,)</f>
        <v>13040</v>
      </c>
      <c r="BF7" s="284">
        <f>ROUND('нетто 15'!BF7*0.8,)</f>
        <v>19880</v>
      </c>
      <c r="BG7" s="284">
        <f>ROUND('нетто 15'!BG7*0.8,)</f>
        <v>38680</v>
      </c>
      <c r="BH7" s="284">
        <f>ROUND('нетто 15'!BH7*0.8,)</f>
        <v>56680</v>
      </c>
      <c r="BI7" s="284">
        <f>ROUND('нетто 15'!BI7*0.8,)</f>
        <v>56680</v>
      </c>
      <c r="BJ7" s="284">
        <f>ROUND('нетто 15'!BJ7*0.8,)</f>
        <v>52680</v>
      </c>
      <c r="BK7" s="284">
        <f>ROUND('нетто 15'!BK7*0.8,)</f>
        <v>56680</v>
      </c>
      <c r="BL7" s="284">
        <f>ROUND('нетто 15'!BL7*0.8,)</f>
        <v>52680</v>
      </c>
      <c r="BM7" s="284">
        <f>ROUND('нетто 15'!BM7*0.8,)</f>
        <v>41880</v>
      </c>
      <c r="BN7" s="284">
        <f>ROUND('нетто 15'!BN7*0.8,)</f>
        <v>41880</v>
      </c>
      <c r="BO7" s="284">
        <f>ROUND('нетто 15'!BO7*0.8,)</f>
        <v>41880</v>
      </c>
      <c r="BP7" s="284">
        <f>ROUND('нетто 15'!BP7*0.8,)</f>
        <v>35480</v>
      </c>
      <c r="BQ7" s="284">
        <f>ROUND('нетто 15'!BQ7*0.8,)</f>
        <v>23320</v>
      </c>
      <c r="BR7" s="284">
        <f>ROUND('нетто 15'!BR7*0.8,)</f>
        <v>19320</v>
      </c>
      <c r="BS7" s="284">
        <f>ROUND('нетто 15'!BS7*0.8,)</f>
        <v>17720</v>
      </c>
      <c r="BT7" s="284">
        <f>ROUND('нетто 15'!BT7*0.8,)</f>
        <v>17720</v>
      </c>
      <c r="BU7" s="284">
        <f>ROUND('нетто 15'!BU7*0.8,)</f>
        <v>17720</v>
      </c>
      <c r="BV7" s="284">
        <f>ROUND('нетто 15'!BV7*0.8,)</f>
        <v>19320</v>
      </c>
      <c r="BW7" s="284">
        <f>ROUND('нетто 15'!BW7*0.8,)</f>
        <v>19320</v>
      </c>
      <c r="BX7" s="284">
        <f>ROUND('нетто 15'!BX7*0.8,)</f>
        <v>19320</v>
      </c>
      <c r="BY7" s="284">
        <f>ROUND('нетто 15'!BY7*0.8,)</f>
        <v>17720</v>
      </c>
      <c r="BZ7" s="284">
        <f>ROUND('нетто 15'!BZ7*0.8,)</f>
        <v>17720</v>
      </c>
      <c r="CA7" s="284">
        <f>ROUND('нетто 15'!CA7*0.8,)</f>
        <v>17720</v>
      </c>
      <c r="CB7" s="284">
        <f>ROUND('нетто 15'!CB7*0.8,)</f>
        <v>17720</v>
      </c>
      <c r="CC7" s="284">
        <f>ROUND('нетто 15'!CC7*0.8,)</f>
        <v>17720</v>
      </c>
      <c r="CD7" s="284">
        <f>ROUND('нетто 15'!CD7*0.8,)</f>
        <v>17720</v>
      </c>
      <c r="CE7" s="284">
        <f>ROUND('нетто 15'!CE7*0.8,)</f>
        <v>17720</v>
      </c>
      <c r="CF7" s="284">
        <f>ROUND('нетто 15'!CF7*0.8,)</f>
        <v>19320</v>
      </c>
      <c r="CG7" s="284">
        <f>ROUND('нетто 15'!CG7*0.8,)</f>
        <v>19320</v>
      </c>
      <c r="CH7" s="284">
        <f>ROUND('нетто 15'!CH7*0.8,)</f>
        <v>21320</v>
      </c>
      <c r="CI7" s="284">
        <f>ROUND('нетто 15'!CI7*0.8,)</f>
        <v>21320</v>
      </c>
      <c r="CJ7" s="284">
        <f>ROUND('нетто 15'!CJ7*0.8,)</f>
        <v>21320</v>
      </c>
      <c r="CK7" s="284">
        <f>ROUND('нетто 15'!CK7*0.8,)</f>
        <v>21320</v>
      </c>
      <c r="CL7" s="284">
        <f>ROUND('нетто 15'!CL7*0.8,)</f>
        <v>21320</v>
      </c>
      <c r="CM7" s="284">
        <f>ROUND('нетто 15'!CM7*0.8,)</f>
        <v>21320</v>
      </c>
      <c r="CN7" s="284">
        <f>ROUND('нетто 15'!CN7*0.8,)</f>
        <v>22120</v>
      </c>
      <c r="CO7" s="284">
        <f>ROUND('нетто 15'!CO7*0.8,)</f>
        <v>20520</v>
      </c>
      <c r="CP7" s="284">
        <f>ROUND('нетто 15'!CP7*0.8,)</f>
        <v>20520</v>
      </c>
      <c r="CQ7" s="284">
        <f>ROUND('нетто 15'!CQ7*0.8,)</f>
        <v>20520</v>
      </c>
      <c r="CR7" s="284">
        <f>ROUND('нетто 15'!CR7*0.8,)</f>
        <v>20520</v>
      </c>
      <c r="CS7" s="284">
        <f>ROUND('нетто 15'!CS7*0.8,)</f>
        <v>23720</v>
      </c>
      <c r="CT7" s="284">
        <f>ROUND('нетто 15'!CT7*0.8,)</f>
        <v>23720</v>
      </c>
      <c r="CU7" s="284">
        <f>ROUND('нетто 15'!CU7*0.8,)</f>
        <v>20520</v>
      </c>
      <c r="CV7" s="284">
        <f>ROUND('нетто 15'!CV7*0.8,)</f>
        <v>22120</v>
      </c>
      <c r="CW7" s="284">
        <f>ROUND('нетто 15'!CW7*0.8,)</f>
        <v>20520</v>
      </c>
      <c r="CX7" s="284">
        <f>ROUND('нетто 15'!CX7*0.8,)</f>
        <v>20520</v>
      </c>
      <c r="CY7" s="284">
        <f>ROUND('нетто 15'!CY7*0.8,)</f>
        <v>20520</v>
      </c>
      <c r="CZ7" s="284">
        <f>ROUND('нетто 15'!CZ7*0.8,)</f>
        <v>23720</v>
      </c>
      <c r="DA7" s="284">
        <f>ROUND('нетто 15'!DA7*0.8,)</f>
        <v>23720</v>
      </c>
      <c r="DB7" s="284">
        <f>ROUND('нетто 15'!DB7*0.8,)</f>
        <v>27720</v>
      </c>
      <c r="DC7" s="284">
        <f>ROUND('нетто 15'!DC7*0.8,)</f>
        <v>27720</v>
      </c>
      <c r="DD7" s="284">
        <f>ROUND('нетто 15'!DD7*0.8,)</f>
        <v>27720</v>
      </c>
      <c r="DE7" s="284">
        <f>ROUND('нетто 15'!DE7*0.8,)</f>
        <v>27720</v>
      </c>
      <c r="DF7" s="284">
        <f>ROUND('нетто 15'!DF7*0.8,)</f>
        <v>27720</v>
      </c>
      <c r="DG7" s="284">
        <f>ROUND('нетто 15'!DG7*0.8,)</f>
        <v>32520</v>
      </c>
      <c r="DH7" s="284">
        <f>ROUND('нетто 15'!DH7*0.8,)</f>
        <v>32520</v>
      </c>
      <c r="DI7" s="284">
        <f>ROUND('нетто 15'!DI7*0.8,)</f>
        <v>30120</v>
      </c>
      <c r="DJ7" s="284">
        <f>ROUND('нетто 15'!DJ7*0.8,)</f>
        <v>32520</v>
      </c>
      <c r="DK7" s="284">
        <f>ROUND('нетто 15'!DK7*0.8,)</f>
        <v>30120</v>
      </c>
      <c r="DL7" s="284">
        <f>ROUND('нетто 15'!DL7*0.8,)</f>
        <v>32520</v>
      </c>
      <c r="DM7" s="284">
        <f>ROUND('нетто 15'!DM7*0.8,)</f>
        <v>30120</v>
      </c>
      <c r="DN7" s="284">
        <f>ROUND('нетто 15'!DN7*0.8,)</f>
        <v>30120</v>
      </c>
      <c r="DO7" s="284">
        <f>ROUND('нетто 15'!DO7*0.8,)</f>
        <v>25720</v>
      </c>
      <c r="DP7" s="284">
        <f>ROUND('нетто 15'!DP7*0.8,)</f>
        <v>20520</v>
      </c>
      <c r="DQ7" s="284">
        <f>ROUND('нетто 15'!DQ7*0.8,)</f>
        <v>20520</v>
      </c>
      <c r="DR7" s="284">
        <f>ROUND('нетто 15'!DR7*0.8,)</f>
        <v>20520</v>
      </c>
      <c r="DS7" s="284">
        <f>ROUND('нетто 15'!DS7*0.8,)</f>
        <v>18920</v>
      </c>
      <c r="DT7" s="284">
        <f>ROUND('нетто 15'!DT7*0.8,)</f>
        <v>16520</v>
      </c>
      <c r="DU7" s="284">
        <f>ROUND('нетто 15'!DU7*0.8,)</f>
        <v>17720</v>
      </c>
      <c r="DV7" s="284">
        <f>ROUND('нетто 15'!DV7*0.8,)</f>
        <v>17720</v>
      </c>
      <c r="DW7" s="284">
        <f>ROUND('нетто 15'!DW7*0.8,)</f>
        <v>17720</v>
      </c>
      <c r="DX7" s="284">
        <f>ROUND('нетто 15'!DX7*0.8,)</f>
        <v>14520</v>
      </c>
      <c r="DY7" s="284">
        <f>ROUND('нетто 15'!DY7*0.8,)</f>
        <v>14520</v>
      </c>
      <c r="DZ7" s="284">
        <f>ROUND('нетто 15'!DZ7*0.8,)</f>
        <v>14520</v>
      </c>
      <c r="EA7" s="284">
        <f>ROUND('нетто 15'!EA7*0.8,)</f>
        <v>14520</v>
      </c>
      <c r="EB7" s="284">
        <f>ROUND('нетто 15'!EB7*0.8,)</f>
        <v>14520</v>
      </c>
      <c r="EC7" s="284">
        <f>ROUND('нетто 15'!EC7*0.8,)</f>
        <v>14520</v>
      </c>
      <c r="ED7" s="284">
        <f>ROUND('нетто 15'!ED7*0.8,)</f>
        <v>14520</v>
      </c>
      <c r="EE7" s="284">
        <f>ROUND('нетто 15'!EE7*0.8,)</f>
        <v>14520</v>
      </c>
      <c r="EF7" s="284">
        <f>ROUND('нетто 15'!EF7*0.8,)</f>
        <v>14520</v>
      </c>
      <c r="EG7" s="284">
        <f>ROUND('нетто 15'!EG7*0.8,)</f>
        <v>14520</v>
      </c>
      <c r="EH7" s="284">
        <f>ROUND('нетто 15'!EH7*0.8,)</f>
        <v>14520</v>
      </c>
      <c r="EI7" s="284">
        <f>ROUND('нетто 15'!EI7*0.8,)</f>
        <v>14520</v>
      </c>
      <c r="EJ7" s="284">
        <f>ROUND('нетто 15'!EJ7*0.8,)</f>
        <v>14520</v>
      </c>
      <c r="EK7" s="284">
        <f>ROUND('нетто 15'!EK7*0.8,)</f>
        <v>13320</v>
      </c>
      <c r="EL7" s="284">
        <f>ROUND('нетто 15'!EL7*0.8,)</f>
        <v>13320</v>
      </c>
      <c r="EM7" s="284">
        <f>ROUND('нетто 15'!EM7*0.8,)</f>
        <v>13320</v>
      </c>
      <c r="EN7" s="284">
        <f>ROUND('нетто 15'!EN7*0.8,)</f>
        <v>13320</v>
      </c>
      <c r="EO7" s="284">
        <f>ROUND('нетто 15'!EO7*0.8,)</f>
        <v>13320</v>
      </c>
      <c r="EP7" s="284">
        <f>ROUND('нетто 15'!EP7*0.8,)</f>
        <v>13320</v>
      </c>
      <c r="EQ7" s="284">
        <f>ROUND('нетто 15'!EQ7*0.8,)</f>
        <v>13320</v>
      </c>
      <c r="ER7" s="284">
        <f>ROUND('нетто 15'!ER7*0.8,)</f>
        <v>13320</v>
      </c>
      <c r="ES7" s="284">
        <f>ROUND('нетто 15'!ES7*0.8,)</f>
        <v>13320</v>
      </c>
      <c r="ET7" s="284">
        <f>ROUND('нетто 15'!ET7*0.8,)</f>
        <v>13320</v>
      </c>
    </row>
    <row r="8" spans="1:150" s="85" customFormat="1" ht="10.35" customHeight="1" x14ac:dyDescent="0.2">
      <c r="A8" s="87">
        <v>2</v>
      </c>
      <c r="B8" s="284">
        <f>ROUND('нетто 15'!B8*0.8,)</f>
        <v>14880</v>
      </c>
      <c r="C8" s="284">
        <f>ROUND('нетто 15'!C8*0.8,)</f>
        <v>14880</v>
      </c>
      <c r="D8" s="284">
        <f>ROUND('нетто 15'!D8*0.8,)</f>
        <v>14880</v>
      </c>
      <c r="E8" s="284">
        <f>ROUND('нетто 15'!E8*0.8,)</f>
        <v>12960</v>
      </c>
      <c r="F8" s="284">
        <f>ROUND('нетто 15'!F8*0.8,)</f>
        <v>9520</v>
      </c>
      <c r="G8" s="284">
        <f>ROUND('нетто 15'!G8*0.8,)</f>
        <v>10080</v>
      </c>
      <c r="H8" s="284">
        <f>ROUND('нетто 15'!H8*0.8,)</f>
        <v>9520</v>
      </c>
      <c r="I8" s="284">
        <f>ROUND('нетто 15'!I8*0.8,)</f>
        <v>11040</v>
      </c>
      <c r="J8" s="284">
        <f>ROUND('нетто 15'!J8*0.8,)</f>
        <v>11040</v>
      </c>
      <c r="K8" s="284">
        <f>ROUND('нетто 15'!K8*0.8,)</f>
        <v>8400</v>
      </c>
      <c r="L8" s="284">
        <f>ROUND('нетто 15'!L8*0.8,)</f>
        <v>8400</v>
      </c>
      <c r="M8" s="284">
        <f>ROUND('нетто 15'!M8*0.8,)</f>
        <v>8400</v>
      </c>
      <c r="N8" s="284">
        <f>ROUND('нетто 15'!N8*0.8,)</f>
        <v>8960</v>
      </c>
      <c r="O8" s="284">
        <f>ROUND('нетто 15'!O8*0.8,)</f>
        <v>8400</v>
      </c>
      <c r="P8" s="284">
        <f>ROUND('нетто 15'!P8*0.8,)</f>
        <v>8960</v>
      </c>
      <c r="Q8" s="284">
        <f>ROUND('нетто 15'!Q8*0.8,)</f>
        <v>8960</v>
      </c>
      <c r="R8" s="284">
        <f>ROUND('нетто 15'!R8*0.8,)</f>
        <v>9520</v>
      </c>
      <c r="S8" s="284">
        <f>ROUND('нетто 15'!S8*0.8,)</f>
        <v>10080</v>
      </c>
      <c r="T8" s="284">
        <f>ROUND('нетто 15'!T8*0.8,)</f>
        <v>10080</v>
      </c>
      <c r="U8" s="284">
        <f>ROUND('нетто 15'!U8*0.8,)</f>
        <v>11040</v>
      </c>
      <c r="V8" s="284">
        <f>ROUND('нетто 15'!V8*0.8,)</f>
        <v>11040</v>
      </c>
      <c r="W8" s="284">
        <f>ROUND('нетто 15'!W8*0.8,)</f>
        <v>9520</v>
      </c>
      <c r="X8" s="284">
        <f>ROUND('нетто 15'!X8*0.8,)</f>
        <v>9520</v>
      </c>
      <c r="Y8" s="284">
        <f>ROUND('нетто 15'!Y8*0.8,)</f>
        <v>8400</v>
      </c>
      <c r="Z8" s="284">
        <f>ROUND('нетто 15'!Z8*0.8,)</f>
        <v>8400</v>
      </c>
      <c r="AA8" s="284">
        <f>ROUND('нетто 15'!AA8*0.8,)</f>
        <v>8400</v>
      </c>
      <c r="AB8" s="284">
        <f>ROUND('нетто 15'!AB8*0.8,)</f>
        <v>8400</v>
      </c>
      <c r="AC8" s="284">
        <f>ROUND('нетто 15'!AC8*0.8,)</f>
        <v>8400</v>
      </c>
      <c r="AD8" s="284">
        <f>ROUND('нетто 15'!AD8*0.8,)</f>
        <v>8960</v>
      </c>
      <c r="AE8" s="284">
        <f>ROUND('нетто 15'!AE8*0.8,)</f>
        <v>8960</v>
      </c>
      <c r="AF8" s="284">
        <f>ROUND('нетто 15'!AF8*0.8,)</f>
        <v>8400</v>
      </c>
      <c r="AG8" s="284">
        <f>ROUND('нетто 15'!AG8*0.8,)</f>
        <v>10000</v>
      </c>
      <c r="AH8" s="284">
        <f>ROUND('нетто 15'!AH8*0.8,)</f>
        <v>10000</v>
      </c>
      <c r="AI8" s="284">
        <f>ROUND('нетто 15'!AI8*0.8,)</f>
        <v>10000</v>
      </c>
      <c r="AJ8" s="284">
        <f>ROUND('нетто 15'!AJ8*0.8,)</f>
        <v>10000</v>
      </c>
      <c r="AK8" s="284">
        <f>ROUND('нетто 15'!AK8*0.8,)</f>
        <v>10000</v>
      </c>
      <c r="AL8" s="284">
        <f>ROUND('нетто 15'!AL8*0.8,)</f>
        <v>10000</v>
      </c>
      <c r="AM8" s="284">
        <f>ROUND('нетто 15'!AM8*0.8,)</f>
        <v>8560</v>
      </c>
      <c r="AN8" s="284">
        <f>ROUND('нетто 15'!AN8*0.8,)</f>
        <v>8560</v>
      </c>
      <c r="AO8" s="284">
        <f>ROUND('нетто 15'!AO8*0.8,)</f>
        <v>8560</v>
      </c>
      <c r="AP8" s="284">
        <f>ROUND('нетто 15'!AP8*0.8,)</f>
        <v>8560</v>
      </c>
      <c r="AQ8" s="284">
        <f>ROUND('нетто 15'!AQ8*0.8,)</f>
        <v>12000</v>
      </c>
      <c r="AR8" s="284">
        <f>ROUND('нетто 15'!AR8*0.8,)</f>
        <v>13280</v>
      </c>
      <c r="AS8" s="284">
        <f>ROUND('нетто 15'!AS8*0.8,)</f>
        <v>13280</v>
      </c>
      <c r="AT8" s="284">
        <f>ROUND('нетто 15'!AT8*0.8,)</f>
        <v>10720</v>
      </c>
      <c r="AU8" s="284">
        <f>ROUND('нетто 15'!AU8*0.8,)</f>
        <v>12000</v>
      </c>
      <c r="AV8" s="284">
        <f>ROUND('нетто 15'!AV8*0.8,)</f>
        <v>12000</v>
      </c>
      <c r="AW8" s="284">
        <f>ROUND('нетто 15'!AW8*0.8,)</f>
        <v>13280</v>
      </c>
      <c r="AX8" s="284">
        <f>ROUND('нетто 15'!AX8*0.8,)</f>
        <v>13280</v>
      </c>
      <c r="AY8" s="284">
        <f>ROUND('нетто 15'!AY8*0.8,)</f>
        <v>13280</v>
      </c>
      <c r="AZ8" s="284">
        <f>ROUND('нетто 15'!AZ8*0.8,)</f>
        <v>15840</v>
      </c>
      <c r="BA8" s="284">
        <f>ROUND('нетто 15'!BA8*0.8,)</f>
        <v>15840</v>
      </c>
      <c r="BB8" s="284">
        <f>ROUND('нетто 15'!BB8*0.8,)</f>
        <v>17120</v>
      </c>
      <c r="BC8" s="284">
        <f>ROUND('нетто 15'!BC8*0.8,)</f>
        <v>17120</v>
      </c>
      <c r="BD8" s="284">
        <f>ROUND('нетто 15'!BD8*0.8,)</f>
        <v>17120</v>
      </c>
      <c r="BE8" s="284">
        <f>ROUND('нетто 15'!BE8*0.8,)</f>
        <v>14560</v>
      </c>
      <c r="BF8" s="284">
        <f>ROUND('нетто 15'!BF8*0.8,)</f>
        <v>22160</v>
      </c>
      <c r="BG8" s="284">
        <f>ROUND('нетто 15'!BG8*0.8,)</f>
        <v>40960</v>
      </c>
      <c r="BH8" s="284">
        <f>ROUND('нетто 15'!BH8*0.8,)</f>
        <v>58960</v>
      </c>
      <c r="BI8" s="284">
        <f>ROUND('нетто 15'!BI8*0.8,)</f>
        <v>58960</v>
      </c>
      <c r="BJ8" s="284">
        <f>ROUND('нетто 15'!BJ8*0.8,)</f>
        <v>54960</v>
      </c>
      <c r="BK8" s="284">
        <f>ROUND('нетто 15'!BK8*0.8,)</f>
        <v>58960</v>
      </c>
      <c r="BL8" s="284">
        <f>ROUND('нетто 15'!BL8*0.8,)</f>
        <v>54960</v>
      </c>
      <c r="BM8" s="284">
        <f>ROUND('нетто 15'!BM8*0.8,)</f>
        <v>44160</v>
      </c>
      <c r="BN8" s="284">
        <f>ROUND('нетто 15'!BN8*0.8,)</f>
        <v>44160</v>
      </c>
      <c r="BO8" s="284">
        <f>ROUND('нетто 15'!BO8*0.8,)</f>
        <v>44160</v>
      </c>
      <c r="BP8" s="284">
        <f>ROUND('нетто 15'!BP8*0.8,)</f>
        <v>37760</v>
      </c>
      <c r="BQ8" s="284">
        <f>ROUND('нетто 15'!BQ8*0.8,)</f>
        <v>25440</v>
      </c>
      <c r="BR8" s="284">
        <f>ROUND('нетто 15'!BR8*0.8,)</f>
        <v>21440</v>
      </c>
      <c r="BS8" s="284">
        <f>ROUND('нетто 15'!BS8*0.8,)</f>
        <v>19840</v>
      </c>
      <c r="BT8" s="284">
        <f>ROUND('нетто 15'!BT8*0.8,)</f>
        <v>19840</v>
      </c>
      <c r="BU8" s="284">
        <f>ROUND('нетто 15'!BU8*0.8,)</f>
        <v>19840</v>
      </c>
      <c r="BV8" s="284">
        <f>ROUND('нетто 15'!BV8*0.8,)</f>
        <v>21440</v>
      </c>
      <c r="BW8" s="284">
        <f>ROUND('нетто 15'!BW8*0.8,)</f>
        <v>21440</v>
      </c>
      <c r="BX8" s="284">
        <f>ROUND('нетто 15'!BX8*0.8,)</f>
        <v>21440</v>
      </c>
      <c r="BY8" s="284">
        <f>ROUND('нетто 15'!BY8*0.8,)</f>
        <v>19840</v>
      </c>
      <c r="BZ8" s="284">
        <f>ROUND('нетто 15'!BZ8*0.8,)</f>
        <v>19840</v>
      </c>
      <c r="CA8" s="284">
        <f>ROUND('нетто 15'!CA8*0.8,)</f>
        <v>19840</v>
      </c>
      <c r="CB8" s="284">
        <f>ROUND('нетто 15'!CB8*0.8,)</f>
        <v>19840</v>
      </c>
      <c r="CC8" s="284">
        <f>ROUND('нетто 15'!CC8*0.8,)</f>
        <v>19840</v>
      </c>
      <c r="CD8" s="284">
        <f>ROUND('нетто 15'!CD8*0.8,)</f>
        <v>19840</v>
      </c>
      <c r="CE8" s="284">
        <f>ROUND('нетто 15'!CE8*0.8,)</f>
        <v>19840</v>
      </c>
      <c r="CF8" s="284">
        <f>ROUND('нетто 15'!CF8*0.8,)</f>
        <v>21440</v>
      </c>
      <c r="CG8" s="284">
        <f>ROUND('нетто 15'!CG8*0.8,)</f>
        <v>21440</v>
      </c>
      <c r="CH8" s="284">
        <f>ROUND('нетто 15'!CH8*0.8,)</f>
        <v>23440</v>
      </c>
      <c r="CI8" s="284">
        <f>ROUND('нетто 15'!CI8*0.8,)</f>
        <v>23440</v>
      </c>
      <c r="CJ8" s="284">
        <f>ROUND('нетто 15'!CJ8*0.8,)</f>
        <v>23440</v>
      </c>
      <c r="CK8" s="284">
        <f>ROUND('нетто 15'!CK8*0.8,)</f>
        <v>23440</v>
      </c>
      <c r="CL8" s="284">
        <f>ROUND('нетто 15'!CL8*0.8,)</f>
        <v>23440</v>
      </c>
      <c r="CM8" s="284">
        <f>ROUND('нетто 15'!CM8*0.8,)</f>
        <v>23440</v>
      </c>
      <c r="CN8" s="284">
        <f>ROUND('нетто 15'!CN8*0.8,)</f>
        <v>24240</v>
      </c>
      <c r="CO8" s="284">
        <f>ROUND('нетто 15'!CO8*0.8,)</f>
        <v>22640</v>
      </c>
      <c r="CP8" s="284">
        <f>ROUND('нетто 15'!CP8*0.8,)</f>
        <v>22640</v>
      </c>
      <c r="CQ8" s="284">
        <f>ROUND('нетто 15'!CQ8*0.8,)</f>
        <v>22640</v>
      </c>
      <c r="CR8" s="284">
        <f>ROUND('нетто 15'!CR8*0.8,)</f>
        <v>22640</v>
      </c>
      <c r="CS8" s="284">
        <f>ROUND('нетто 15'!CS8*0.8,)</f>
        <v>25840</v>
      </c>
      <c r="CT8" s="284">
        <f>ROUND('нетто 15'!CT8*0.8,)</f>
        <v>25840</v>
      </c>
      <c r="CU8" s="284">
        <f>ROUND('нетто 15'!CU8*0.8,)</f>
        <v>22640</v>
      </c>
      <c r="CV8" s="284">
        <f>ROUND('нетто 15'!CV8*0.8,)</f>
        <v>24240</v>
      </c>
      <c r="CW8" s="284">
        <f>ROUND('нетто 15'!CW8*0.8,)</f>
        <v>22640</v>
      </c>
      <c r="CX8" s="284">
        <f>ROUND('нетто 15'!CX8*0.8,)</f>
        <v>22640</v>
      </c>
      <c r="CY8" s="284">
        <f>ROUND('нетто 15'!CY8*0.8,)</f>
        <v>22640</v>
      </c>
      <c r="CZ8" s="284">
        <f>ROUND('нетто 15'!CZ8*0.8,)</f>
        <v>25840</v>
      </c>
      <c r="DA8" s="284">
        <f>ROUND('нетто 15'!DA8*0.8,)</f>
        <v>25840</v>
      </c>
      <c r="DB8" s="284">
        <f>ROUND('нетто 15'!DB8*0.8,)</f>
        <v>29840</v>
      </c>
      <c r="DC8" s="284">
        <f>ROUND('нетто 15'!DC8*0.8,)</f>
        <v>29840</v>
      </c>
      <c r="DD8" s="284">
        <f>ROUND('нетто 15'!DD8*0.8,)</f>
        <v>29840</v>
      </c>
      <c r="DE8" s="284">
        <f>ROUND('нетто 15'!DE8*0.8,)</f>
        <v>29840</v>
      </c>
      <c r="DF8" s="284">
        <f>ROUND('нетто 15'!DF8*0.8,)</f>
        <v>29840</v>
      </c>
      <c r="DG8" s="284">
        <f>ROUND('нетто 15'!DG8*0.8,)</f>
        <v>34640</v>
      </c>
      <c r="DH8" s="284">
        <f>ROUND('нетто 15'!DH8*0.8,)</f>
        <v>34640</v>
      </c>
      <c r="DI8" s="284">
        <f>ROUND('нетто 15'!DI8*0.8,)</f>
        <v>32240</v>
      </c>
      <c r="DJ8" s="284">
        <f>ROUND('нетто 15'!DJ8*0.8,)</f>
        <v>34640</v>
      </c>
      <c r="DK8" s="284">
        <f>ROUND('нетто 15'!DK8*0.8,)</f>
        <v>32240</v>
      </c>
      <c r="DL8" s="284">
        <f>ROUND('нетто 15'!DL8*0.8,)</f>
        <v>34640</v>
      </c>
      <c r="DM8" s="284">
        <f>ROUND('нетто 15'!DM8*0.8,)</f>
        <v>32240</v>
      </c>
      <c r="DN8" s="284">
        <f>ROUND('нетто 15'!DN8*0.8,)</f>
        <v>32240</v>
      </c>
      <c r="DO8" s="284">
        <f>ROUND('нетто 15'!DO8*0.8,)</f>
        <v>27840</v>
      </c>
      <c r="DP8" s="284">
        <f>ROUND('нетто 15'!DP8*0.8,)</f>
        <v>22640</v>
      </c>
      <c r="DQ8" s="284">
        <f>ROUND('нетто 15'!DQ8*0.8,)</f>
        <v>22640</v>
      </c>
      <c r="DR8" s="284">
        <f>ROUND('нетто 15'!DR8*0.8,)</f>
        <v>22640</v>
      </c>
      <c r="DS8" s="284">
        <f>ROUND('нетто 15'!DS8*0.8,)</f>
        <v>21040</v>
      </c>
      <c r="DT8" s="284">
        <f>ROUND('нетто 15'!DT8*0.8,)</f>
        <v>18640</v>
      </c>
      <c r="DU8" s="284">
        <f>ROUND('нетто 15'!DU8*0.8,)</f>
        <v>19840</v>
      </c>
      <c r="DV8" s="284">
        <f>ROUND('нетто 15'!DV8*0.8,)</f>
        <v>19840</v>
      </c>
      <c r="DW8" s="284">
        <f>ROUND('нетто 15'!DW8*0.8,)</f>
        <v>19840</v>
      </c>
      <c r="DX8" s="284">
        <f>ROUND('нетто 15'!DX8*0.8,)</f>
        <v>16640</v>
      </c>
      <c r="DY8" s="284">
        <f>ROUND('нетто 15'!DY8*0.8,)</f>
        <v>16640</v>
      </c>
      <c r="DZ8" s="284">
        <f>ROUND('нетто 15'!DZ8*0.8,)</f>
        <v>16640</v>
      </c>
      <c r="EA8" s="284">
        <f>ROUND('нетто 15'!EA8*0.8,)</f>
        <v>16640</v>
      </c>
      <c r="EB8" s="284">
        <f>ROUND('нетто 15'!EB8*0.8,)</f>
        <v>16640</v>
      </c>
      <c r="EC8" s="284">
        <f>ROUND('нетто 15'!EC8*0.8,)</f>
        <v>16640</v>
      </c>
      <c r="ED8" s="284">
        <f>ROUND('нетто 15'!ED8*0.8,)</f>
        <v>16640</v>
      </c>
      <c r="EE8" s="284">
        <f>ROUND('нетто 15'!EE8*0.8,)</f>
        <v>16640</v>
      </c>
      <c r="EF8" s="284">
        <f>ROUND('нетто 15'!EF8*0.8,)</f>
        <v>16640</v>
      </c>
      <c r="EG8" s="284">
        <f>ROUND('нетто 15'!EG8*0.8,)</f>
        <v>16640</v>
      </c>
      <c r="EH8" s="284">
        <f>ROUND('нетто 15'!EH8*0.8,)</f>
        <v>16640</v>
      </c>
      <c r="EI8" s="284">
        <f>ROUND('нетто 15'!EI8*0.8,)</f>
        <v>16640</v>
      </c>
      <c r="EJ8" s="284">
        <f>ROUND('нетто 15'!EJ8*0.8,)</f>
        <v>16640</v>
      </c>
      <c r="EK8" s="284">
        <f>ROUND('нетто 15'!EK8*0.8,)</f>
        <v>15440</v>
      </c>
      <c r="EL8" s="284">
        <f>ROUND('нетто 15'!EL8*0.8,)</f>
        <v>15440</v>
      </c>
      <c r="EM8" s="284">
        <f>ROUND('нетто 15'!EM8*0.8,)</f>
        <v>15440</v>
      </c>
      <c r="EN8" s="284">
        <f>ROUND('нетто 15'!EN8*0.8,)</f>
        <v>15440</v>
      </c>
      <c r="EO8" s="284">
        <f>ROUND('нетто 15'!EO8*0.8,)</f>
        <v>15440</v>
      </c>
      <c r="EP8" s="284">
        <f>ROUND('нетто 15'!EP8*0.8,)</f>
        <v>15440</v>
      </c>
      <c r="EQ8" s="284">
        <f>ROUND('нетто 15'!EQ8*0.8,)</f>
        <v>15440</v>
      </c>
      <c r="ER8" s="284">
        <f>ROUND('нетто 15'!ER8*0.8,)</f>
        <v>15440</v>
      </c>
      <c r="ES8" s="284">
        <f>ROUND('нетто 15'!ES8*0.8,)</f>
        <v>15440</v>
      </c>
      <c r="ET8" s="284">
        <f>ROUND('нетто 15'!ET8*0.8,)</f>
        <v>15440</v>
      </c>
    </row>
    <row r="9" spans="1:150" s="85" customFormat="1" ht="10.35" customHeight="1" x14ac:dyDescent="0.2">
      <c r="A9" s="95" t="s">
        <v>143</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Y9" s="284"/>
      <c r="BZ9" s="284"/>
      <c r="CA9" s="284"/>
      <c r="CB9" s="284"/>
      <c r="CC9" s="284"/>
      <c r="CD9" s="284"/>
      <c r="CE9" s="284"/>
      <c r="CF9" s="284"/>
      <c r="CG9" s="284"/>
      <c r="CH9" s="284"/>
      <c r="CI9" s="284"/>
      <c r="CJ9" s="284"/>
      <c r="CK9" s="284"/>
      <c r="CL9" s="284"/>
      <c r="CM9" s="284"/>
      <c r="CN9" s="284"/>
      <c r="CO9" s="284"/>
      <c r="CP9" s="284"/>
      <c r="CQ9" s="284"/>
      <c r="CR9" s="284"/>
      <c r="CS9" s="284"/>
      <c r="CT9" s="284"/>
      <c r="CU9" s="284"/>
      <c r="CV9" s="284"/>
      <c r="CW9" s="284"/>
      <c r="CX9" s="284"/>
      <c r="CY9" s="284"/>
      <c r="CZ9" s="284"/>
      <c r="DA9" s="284"/>
      <c r="DB9" s="284"/>
      <c r="DC9" s="284"/>
      <c r="DD9" s="284"/>
      <c r="DE9" s="284"/>
      <c r="DF9" s="284"/>
      <c r="DG9" s="284"/>
      <c r="DH9" s="284"/>
      <c r="DI9" s="284"/>
      <c r="DJ9" s="284"/>
      <c r="DK9" s="284"/>
      <c r="DL9" s="284"/>
      <c r="DM9" s="284"/>
      <c r="DN9" s="284"/>
      <c r="DO9" s="284"/>
      <c r="DP9" s="284"/>
      <c r="DQ9" s="284"/>
      <c r="DR9" s="284"/>
      <c r="DS9" s="284"/>
      <c r="DT9" s="284"/>
      <c r="DU9" s="284"/>
      <c r="DV9" s="284"/>
      <c r="DW9" s="284"/>
      <c r="DX9" s="284"/>
      <c r="DY9" s="284"/>
      <c r="DZ9" s="284"/>
      <c r="EA9" s="284"/>
      <c r="EB9" s="284"/>
      <c r="EC9" s="284"/>
      <c r="ED9" s="284"/>
      <c r="EE9" s="284"/>
      <c r="EF9" s="284"/>
      <c r="EG9" s="284"/>
      <c r="EH9" s="284"/>
      <c r="EI9" s="284"/>
      <c r="EJ9" s="284"/>
      <c r="EK9" s="284"/>
      <c r="EL9" s="284"/>
      <c r="EM9" s="284"/>
      <c r="EN9" s="284"/>
      <c r="EO9" s="284"/>
      <c r="EP9" s="284"/>
      <c r="EQ9" s="284"/>
      <c r="ER9" s="284"/>
      <c r="ES9" s="284"/>
      <c r="ET9" s="284"/>
    </row>
    <row r="10" spans="1:150" s="85" customFormat="1" ht="10.35" customHeight="1" x14ac:dyDescent="0.2">
      <c r="A10" s="87">
        <v>1</v>
      </c>
      <c r="B10" s="284">
        <f>ROUND('нетто 15'!B10*0.8,)</f>
        <v>14960</v>
      </c>
      <c r="C10" s="284">
        <f>ROUND('нетто 15'!C10*0.8,)</f>
        <v>14960</v>
      </c>
      <c r="D10" s="284">
        <f>ROUND('нетто 15'!D10*0.8,)</f>
        <v>14960</v>
      </c>
      <c r="E10" s="284">
        <f>ROUND('нетто 15'!E10*0.8,)</f>
        <v>13040</v>
      </c>
      <c r="F10" s="284">
        <f>ROUND('нетто 15'!F10*0.8,)</f>
        <v>9600</v>
      </c>
      <c r="G10" s="284">
        <f>ROUND('нетто 15'!G10*0.8,)</f>
        <v>10160</v>
      </c>
      <c r="H10" s="284">
        <f>ROUND('нетто 15'!H10*0.8,)</f>
        <v>9600</v>
      </c>
      <c r="I10" s="284">
        <f>ROUND('нетто 15'!I10*0.8,)</f>
        <v>11120</v>
      </c>
      <c r="J10" s="284">
        <f>ROUND('нетто 15'!J10*0.8,)</f>
        <v>11120</v>
      </c>
      <c r="K10" s="284">
        <f>ROUND('нетто 15'!K10*0.8,)</f>
        <v>8480</v>
      </c>
      <c r="L10" s="284">
        <f>ROUND('нетто 15'!L10*0.8,)</f>
        <v>8480</v>
      </c>
      <c r="M10" s="284">
        <f>ROUND('нетто 15'!M10*0.8,)</f>
        <v>8480</v>
      </c>
      <c r="N10" s="284">
        <f>ROUND('нетто 15'!N10*0.8,)</f>
        <v>9040</v>
      </c>
      <c r="O10" s="284">
        <f>ROUND('нетто 15'!O10*0.8,)</f>
        <v>8480</v>
      </c>
      <c r="P10" s="284">
        <f>ROUND('нетто 15'!P10*0.8,)</f>
        <v>9040</v>
      </c>
      <c r="Q10" s="284">
        <f>ROUND('нетто 15'!Q10*0.8,)</f>
        <v>9040</v>
      </c>
      <c r="R10" s="284">
        <f>ROUND('нетто 15'!R10*0.8,)</f>
        <v>9600</v>
      </c>
      <c r="S10" s="284">
        <f>ROUND('нетто 15'!S10*0.8,)</f>
        <v>10160</v>
      </c>
      <c r="T10" s="284">
        <f>ROUND('нетто 15'!T10*0.8,)</f>
        <v>10160</v>
      </c>
      <c r="U10" s="284">
        <f>ROUND('нетто 15'!U10*0.8,)</f>
        <v>11120</v>
      </c>
      <c r="V10" s="284">
        <f>ROUND('нетто 15'!V10*0.8,)</f>
        <v>11120</v>
      </c>
      <c r="W10" s="284">
        <f>ROUND('нетто 15'!W10*0.8,)</f>
        <v>9600</v>
      </c>
      <c r="X10" s="284">
        <f>ROUND('нетто 15'!X10*0.8,)</f>
        <v>9600</v>
      </c>
      <c r="Y10" s="284">
        <f>ROUND('нетто 15'!Y10*0.8,)</f>
        <v>8480</v>
      </c>
      <c r="Z10" s="284">
        <f>ROUND('нетто 15'!Z10*0.8,)</f>
        <v>8480</v>
      </c>
      <c r="AA10" s="284">
        <f>ROUND('нетто 15'!AA10*0.8,)</f>
        <v>8480</v>
      </c>
      <c r="AB10" s="284">
        <f>ROUND('нетто 15'!AB10*0.8,)</f>
        <v>8480</v>
      </c>
      <c r="AC10" s="284">
        <f>ROUND('нетто 15'!AC10*0.8,)</f>
        <v>8480</v>
      </c>
      <c r="AD10" s="284">
        <f>ROUND('нетто 15'!AD10*0.8,)</f>
        <v>9040</v>
      </c>
      <c r="AE10" s="284">
        <f>ROUND('нетто 15'!AE10*0.8,)</f>
        <v>9040</v>
      </c>
      <c r="AF10" s="284">
        <f>ROUND('нетто 15'!AF10*0.8,)</f>
        <v>8480</v>
      </c>
      <c r="AG10" s="284">
        <f>ROUND('нетто 15'!AG10*0.8,)</f>
        <v>10880</v>
      </c>
      <c r="AH10" s="284">
        <f>ROUND('нетто 15'!AH10*0.8,)</f>
        <v>10880</v>
      </c>
      <c r="AI10" s="284">
        <f>ROUND('нетто 15'!AI10*0.8,)</f>
        <v>10880</v>
      </c>
      <c r="AJ10" s="284">
        <f>ROUND('нетто 15'!AJ10*0.8,)</f>
        <v>10880</v>
      </c>
      <c r="AK10" s="284">
        <f>ROUND('нетто 15'!AK10*0.8,)</f>
        <v>10880</v>
      </c>
      <c r="AL10" s="284">
        <f>ROUND('нетто 15'!AL10*0.8,)</f>
        <v>10880</v>
      </c>
      <c r="AM10" s="284">
        <f>ROUND('нетто 15'!AM10*0.8,)</f>
        <v>9440</v>
      </c>
      <c r="AN10" s="284">
        <f>ROUND('нетто 15'!AN10*0.8,)</f>
        <v>9440</v>
      </c>
      <c r="AO10" s="284">
        <f>ROUND('нетто 15'!AO10*0.8,)</f>
        <v>9440</v>
      </c>
      <c r="AP10" s="284">
        <f>ROUND('нетто 15'!AP10*0.8,)</f>
        <v>9440</v>
      </c>
      <c r="AQ10" s="284">
        <f>ROUND('нетто 15'!AQ10*0.8,)</f>
        <v>12880</v>
      </c>
      <c r="AR10" s="284">
        <f>ROUND('нетто 15'!AR10*0.8,)</f>
        <v>14160</v>
      </c>
      <c r="AS10" s="284">
        <f>ROUND('нетто 15'!AS10*0.8,)</f>
        <v>14160</v>
      </c>
      <c r="AT10" s="284">
        <f>ROUND('нетто 15'!AT10*0.8,)</f>
        <v>11600</v>
      </c>
      <c r="AU10" s="284">
        <f>ROUND('нетто 15'!AU10*0.8,)</f>
        <v>12880</v>
      </c>
      <c r="AV10" s="284">
        <f>ROUND('нетто 15'!AV10*0.8,)</f>
        <v>12880</v>
      </c>
      <c r="AW10" s="284">
        <f>ROUND('нетто 15'!AW10*0.8,)</f>
        <v>14160</v>
      </c>
      <c r="AX10" s="284">
        <f>ROUND('нетто 15'!AX10*0.8,)</f>
        <v>14160</v>
      </c>
      <c r="AY10" s="284">
        <f>ROUND('нетто 15'!AY10*0.8,)</f>
        <v>14160</v>
      </c>
      <c r="AZ10" s="284">
        <f>ROUND('нетто 15'!AZ10*0.8,)</f>
        <v>16720</v>
      </c>
      <c r="BA10" s="284">
        <f>ROUND('нетто 15'!BA10*0.8,)</f>
        <v>16720</v>
      </c>
      <c r="BB10" s="284">
        <f>ROUND('нетто 15'!BB10*0.8,)</f>
        <v>18000</v>
      </c>
      <c r="BC10" s="284">
        <f>ROUND('нетто 15'!BC10*0.8,)</f>
        <v>18000</v>
      </c>
      <c r="BD10" s="284">
        <f>ROUND('нетто 15'!BD10*0.8,)</f>
        <v>18000</v>
      </c>
      <c r="BE10" s="284">
        <f>ROUND('нетто 15'!BE10*0.8,)</f>
        <v>15440</v>
      </c>
      <c r="BF10" s="284">
        <f>ROUND('нетто 15'!BF10*0.8,)</f>
        <v>23880</v>
      </c>
      <c r="BG10" s="284">
        <f>ROUND('нетто 15'!BG10*0.8,)</f>
        <v>42680</v>
      </c>
      <c r="BH10" s="284">
        <f>ROUND('нетто 15'!BH10*0.8,)</f>
        <v>60680</v>
      </c>
      <c r="BI10" s="284">
        <f>ROUND('нетто 15'!BI10*0.8,)</f>
        <v>60680</v>
      </c>
      <c r="BJ10" s="284">
        <f>ROUND('нетто 15'!BJ10*0.8,)</f>
        <v>56680</v>
      </c>
      <c r="BK10" s="284">
        <f>ROUND('нетто 15'!BK10*0.8,)</f>
        <v>60680</v>
      </c>
      <c r="BL10" s="284">
        <f>ROUND('нетто 15'!BL10*0.8,)</f>
        <v>56680</v>
      </c>
      <c r="BM10" s="284">
        <f>ROUND('нетто 15'!BM10*0.8,)</f>
        <v>45880</v>
      </c>
      <c r="BN10" s="284">
        <f>ROUND('нетто 15'!BN10*0.8,)</f>
        <v>45880</v>
      </c>
      <c r="BO10" s="284">
        <f>ROUND('нетто 15'!BO10*0.8,)</f>
        <v>45880</v>
      </c>
      <c r="BP10" s="284">
        <f>ROUND('нетто 15'!BP10*0.8,)</f>
        <v>39480</v>
      </c>
      <c r="BQ10" s="284">
        <f>ROUND('нетто 15'!BQ10*0.8,)</f>
        <v>26520</v>
      </c>
      <c r="BR10" s="284">
        <f>ROUND('нетто 15'!BR10*0.8,)</f>
        <v>22520</v>
      </c>
      <c r="BS10" s="284">
        <f>ROUND('нетто 15'!BS10*0.8,)</f>
        <v>20920</v>
      </c>
      <c r="BT10" s="284">
        <f>ROUND('нетто 15'!BT10*0.8,)</f>
        <v>20920</v>
      </c>
      <c r="BU10" s="284">
        <f>ROUND('нетто 15'!BU10*0.8,)</f>
        <v>20920</v>
      </c>
      <c r="BV10" s="284">
        <f>ROUND('нетто 15'!BV10*0.8,)</f>
        <v>22520</v>
      </c>
      <c r="BW10" s="284">
        <f>ROUND('нетто 15'!BW10*0.8,)</f>
        <v>22520</v>
      </c>
      <c r="BX10" s="284">
        <f>ROUND('нетто 15'!BX10*0.8,)</f>
        <v>22520</v>
      </c>
      <c r="BY10" s="284">
        <f>ROUND('нетто 15'!BY10*0.8,)</f>
        <v>20920</v>
      </c>
      <c r="BZ10" s="284">
        <f>ROUND('нетто 15'!BZ10*0.8,)</f>
        <v>20920</v>
      </c>
      <c r="CA10" s="284">
        <f>ROUND('нетто 15'!CA10*0.8,)</f>
        <v>20920</v>
      </c>
      <c r="CB10" s="284">
        <f>ROUND('нетто 15'!CB10*0.8,)</f>
        <v>20920</v>
      </c>
      <c r="CC10" s="284">
        <f>ROUND('нетто 15'!CC10*0.8,)</f>
        <v>20920</v>
      </c>
      <c r="CD10" s="284">
        <f>ROUND('нетто 15'!CD10*0.8,)</f>
        <v>20920</v>
      </c>
      <c r="CE10" s="284">
        <f>ROUND('нетто 15'!CE10*0.8,)</f>
        <v>20920</v>
      </c>
      <c r="CF10" s="284">
        <f>ROUND('нетто 15'!CF10*0.8,)</f>
        <v>22520</v>
      </c>
      <c r="CG10" s="284">
        <f>ROUND('нетто 15'!CG10*0.8,)</f>
        <v>22520</v>
      </c>
      <c r="CH10" s="284">
        <f>ROUND('нетто 15'!CH10*0.8,)</f>
        <v>24520</v>
      </c>
      <c r="CI10" s="284">
        <f>ROUND('нетто 15'!CI10*0.8,)</f>
        <v>24520</v>
      </c>
      <c r="CJ10" s="284">
        <f>ROUND('нетто 15'!CJ10*0.8,)</f>
        <v>24520</v>
      </c>
      <c r="CK10" s="284">
        <f>ROUND('нетто 15'!CK10*0.8,)</f>
        <v>24520</v>
      </c>
      <c r="CL10" s="284">
        <f>ROUND('нетто 15'!CL10*0.8,)</f>
        <v>24520</v>
      </c>
      <c r="CM10" s="284">
        <f>ROUND('нетто 15'!CM10*0.8,)</f>
        <v>24520</v>
      </c>
      <c r="CN10" s="284">
        <f>ROUND('нетто 15'!CN10*0.8,)</f>
        <v>26120</v>
      </c>
      <c r="CO10" s="284">
        <f>ROUND('нетто 15'!CO10*0.8,)</f>
        <v>24520</v>
      </c>
      <c r="CP10" s="284">
        <f>ROUND('нетто 15'!CP10*0.8,)</f>
        <v>24520</v>
      </c>
      <c r="CQ10" s="284">
        <f>ROUND('нетто 15'!CQ10*0.8,)</f>
        <v>24520</v>
      </c>
      <c r="CR10" s="284">
        <f>ROUND('нетто 15'!CR10*0.8,)</f>
        <v>24520</v>
      </c>
      <c r="CS10" s="284">
        <f>ROUND('нетто 15'!CS10*0.8,)</f>
        <v>27720</v>
      </c>
      <c r="CT10" s="284">
        <f>ROUND('нетто 15'!CT10*0.8,)</f>
        <v>27720</v>
      </c>
      <c r="CU10" s="284">
        <f>ROUND('нетто 15'!CU10*0.8,)</f>
        <v>24520</v>
      </c>
      <c r="CV10" s="284">
        <f>ROUND('нетто 15'!CV10*0.8,)</f>
        <v>26120</v>
      </c>
      <c r="CW10" s="284">
        <f>ROUND('нетто 15'!CW10*0.8,)</f>
        <v>24520</v>
      </c>
      <c r="CX10" s="284">
        <f>ROUND('нетто 15'!CX10*0.8,)</f>
        <v>24520</v>
      </c>
      <c r="CY10" s="284">
        <f>ROUND('нетто 15'!CY10*0.8,)</f>
        <v>24520</v>
      </c>
      <c r="CZ10" s="284">
        <f>ROUND('нетто 15'!CZ10*0.8,)</f>
        <v>27720</v>
      </c>
      <c r="DA10" s="284">
        <f>ROUND('нетто 15'!DA10*0.8,)</f>
        <v>27720</v>
      </c>
      <c r="DB10" s="284">
        <f>ROUND('нетто 15'!DB10*0.8,)</f>
        <v>31720</v>
      </c>
      <c r="DC10" s="284">
        <f>ROUND('нетто 15'!DC10*0.8,)</f>
        <v>31720</v>
      </c>
      <c r="DD10" s="284">
        <f>ROUND('нетто 15'!DD10*0.8,)</f>
        <v>31720</v>
      </c>
      <c r="DE10" s="284">
        <f>ROUND('нетто 15'!DE10*0.8,)</f>
        <v>31720</v>
      </c>
      <c r="DF10" s="284">
        <f>ROUND('нетто 15'!DF10*0.8,)</f>
        <v>31720</v>
      </c>
      <c r="DG10" s="284">
        <f>ROUND('нетто 15'!DG10*0.8,)</f>
        <v>36520</v>
      </c>
      <c r="DH10" s="284">
        <f>ROUND('нетто 15'!DH10*0.8,)</f>
        <v>36520</v>
      </c>
      <c r="DI10" s="284">
        <f>ROUND('нетто 15'!DI10*0.8,)</f>
        <v>34120</v>
      </c>
      <c r="DJ10" s="284">
        <f>ROUND('нетто 15'!DJ10*0.8,)</f>
        <v>36520</v>
      </c>
      <c r="DK10" s="284">
        <f>ROUND('нетто 15'!DK10*0.8,)</f>
        <v>34120</v>
      </c>
      <c r="DL10" s="284">
        <f>ROUND('нетто 15'!DL10*0.8,)</f>
        <v>36520</v>
      </c>
      <c r="DM10" s="284">
        <f>ROUND('нетто 15'!DM10*0.8,)</f>
        <v>34120</v>
      </c>
      <c r="DN10" s="284">
        <f>ROUND('нетто 15'!DN10*0.8,)</f>
        <v>34120</v>
      </c>
      <c r="DO10" s="284">
        <f>ROUND('нетто 15'!DO10*0.8,)</f>
        <v>29720</v>
      </c>
      <c r="DP10" s="284">
        <f>ROUND('нетто 15'!DP10*0.8,)</f>
        <v>24520</v>
      </c>
      <c r="DQ10" s="284">
        <f>ROUND('нетто 15'!DQ10*0.8,)</f>
        <v>24520</v>
      </c>
      <c r="DR10" s="284">
        <f>ROUND('нетто 15'!DR10*0.8,)</f>
        <v>24520</v>
      </c>
      <c r="DS10" s="284">
        <f>ROUND('нетто 15'!DS10*0.8,)</f>
        <v>22920</v>
      </c>
      <c r="DT10" s="284">
        <f>ROUND('нетто 15'!DT10*0.8,)</f>
        <v>20520</v>
      </c>
      <c r="DU10" s="284">
        <f>ROUND('нетто 15'!DU10*0.8,)</f>
        <v>21720</v>
      </c>
      <c r="DV10" s="284">
        <f>ROUND('нетто 15'!DV10*0.8,)</f>
        <v>21720</v>
      </c>
      <c r="DW10" s="284">
        <f>ROUND('нетто 15'!DW10*0.8,)</f>
        <v>21720</v>
      </c>
      <c r="DX10" s="284">
        <f>ROUND('нетто 15'!DX10*0.8,)</f>
        <v>17720</v>
      </c>
      <c r="DY10" s="284">
        <f>ROUND('нетто 15'!DY10*0.8,)</f>
        <v>17720</v>
      </c>
      <c r="DZ10" s="284">
        <f>ROUND('нетто 15'!DZ10*0.8,)</f>
        <v>17720</v>
      </c>
      <c r="EA10" s="284">
        <f>ROUND('нетто 15'!EA10*0.8,)</f>
        <v>17720</v>
      </c>
      <c r="EB10" s="284">
        <f>ROUND('нетто 15'!EB10*0.8,)</f>
        <v>17720</v>
      </c>
      <c r="EC10" s="284">
        <f>ROUND('нетто 15'!EC10*0.8,)</f>
        <v>17720</v>
      </c>
      <c r="ED10" s="284">
        <f>ROUND('нетто 15'!ED10*0.8,)</f>
        <v>17720</v>
      </c>
      <c r="EE10" s="284">
        <f>ROUND('нетто 15'!EE10*0.8,)</f>
        <v>17720</v>
      </c>
      <c r="EF10" s="284">
        <f>ROUND('нетто 15'!EF10*0.8,)</f>
        <v>17720</v>
      </c>
      <c r="EG10" s="284">
        <f>ROUND('нетто 15'!EG10*0.8,)</f>
        <v>17720</v>
      </c>
      <c r="EH10" s="284">
        <f>ROUND('нетто 15'!EH10*0.8,)</f>
        <v>17720</v>
      </c>
      <c r="EI10" s="284">
        <f>ROUND('нетто 15'!EI10*0.8,)</f>
        <v>17720</v>
      </c>
      <c r="EJ10" s="284">
        <f>ROUND('нетто 15'!EJ10*0.8,)</f>
        <v>17720</v>
      </c>
      <c r="EK10" s="284">
        <f>ROUND('нетто 15'!EK10*0.8,)</f>
        <v>16520</v>
      </c>
      <c r="EL10" s="284">
        <f>ROUND('нетто 15'!EL10*0.8,)</f>
        <v>16520</v>
      </c>
      <c r="EM10" s="284">
        <f>ROUND('нетто 15'!EM10*0.8,)</f>
        <v>16520</v>
      </c>
      <c r="EN10" s="284">
        <f>ROUND('нетто 15'!EN10*0.8,)</f>
        <v>16520</v>
      </c>
      <c r="EO10" s="284">
        <f>ROUND('нетто 15'!EO10*0.8,)</f>
        <v>16520</v>
      </c>
      <c r="EP10" s="284">
        <f>ROUND('нетто 15'!EP10*0.8,)</f>
        <v>16520</v>
      </c>
      <c r="EQ10" s="284">
        <f>ROUND('нетто 15'!EQ10*0.8,)</f>
        <v>16520</v>
      </c>
      <c r="ER10" s="284">
        <f>ROUND('нетто 15'!ER10*0.8,)</f>
        <v>16520</v>
      </c>
      <c r="ES10" s="284">
        <f>ROUND('нетто 15'!ES10*0.8,)</f>
        <v>16520</v>
      </c>
      <c r="ET10" s="284">
        <f>ROUND('нетто 15'!ET10*0.8,)</f>
        <v>16520</v>
      </c>
    </row>
    <row r="11" spans="1:150" s="85" customFormat="1" ht="10.35" customHeight="1" x14ac:dyDescent="0.2">
      <c r="A11" s="87">
        <v>2</v>
      </c>
      <c r="B11" s="284">
        <f>ROUND('нетто 15'!B11*0.8,)</f>
        <v>16480</v>
      </c>
      <c r="C11" s="284">
        <f>ROUND('нетто 15'!C11*0.8,)</f>
        <v>16480</v>
      </c>
      <c r="D11" s="284">
        <f>ROUND('нетто 15'!D11*0.8,)</f>
        <v>16480</v>
      </c>
      <c r="E11" s="284">
        <f>ROUND('нетто 15'!E11*0.8,)</f>
        <v>14560</v>
      </c>
      <c r="F11" s="284">
        <f>ROUND('нетто 15'!F11*0.8,)</f>
        <v>11120</v>
      </c>
      <c r="G11" s="284">
        <f>ROUND('нетто 15'!G11*0.8,)</f>
        <v>11680</v>
      </c>
      <c r="H11" s="284">
        <f>ROUND('нетто 15'!H11*0.8,)</f>
        <v>11120</v>
      </c>
      <c r="I11" s="284">
        <f>ROUND('нетто 15'!I11*0.8,)</f>
        <v>12640</v>
      </c>
      <c r="J11" s="284">
        <f>ROUND('нетто 15'!J11*0.8,)</f>
        <v>12640</v>
      </c>
      <c r="K11" s="284">
        <f>ROUND('нетто 15'!K11*0.8,)</f>
        <v>10000</v>
      </c>
      <c r="L11" s="284">
        <f>ROUND('нетто 15'!L11*0.8,)</f>
        <v>10000</v>
      </c>
      <c r="M11" s="284">
        <f>ROUND('нетто 15'!M11*0.8,)</f>
        <v>10000</v>
      </c>
      <c r="N11" s="284">
        <f>ROUND('нетто 15'!N11*0.8,)</f>
        <v>10560</v>
      </c>
      <c r="O11" s="284">
        <f>ROUND('нетто 15'!O11*0.8,)</f>
        <v>10000</v>
      </c>
      <c r="P11" s="284">
        <f>ROUND('нетто 15'!P11*0.8,)</f>
        <v>10560</v>
      </c>
      <c r="Q11" s="284">
        <f>ROUND('нетто 15'!Q11*0.8,)</f>
        <v>10560</v>
      </c>
      <c r="R11" s="284">
        <f>ROUND('нетто 15'!R11*0.8,)</f>
        <v>11120</v>
      </c>
      <c r="S11" s="284">
        <f>ROUND('нетто 15'!S11*0.8,)</f>
        <v>11680</v>
      </c>
      <c r="T11" s="284">
        <f>ROUND('нетто 15'!T11*0.8,)</f>
        <v>11680</v>
      </c>
      <c r="U11" s="284">
        <f>ROUND('нетто 15'!U11*0.8,)</f>
        <v>12640</v>
      </c>
      <c r="V11" s="284">
        <f>ROUND('нетто 15'!V11*0.8,)</f>
        <v>12640</v>
      </c>
      <c r="W11" s="284">
        <f>ROUND('нетто 15'!W11*0.8,)</f>
        <v>11120</v>
      </c>
      <c r="X11" s="284">
        <f>ROUND('нетто 15'!X11*0.8,)</f>
        <v>11120</v>
      </c>
      <c r="Y11" s="284">
        <f>ROUND('нетто 15'!Y11*0.8,)</f>
        <v>10000</v>
      </c>
      <c r="Z11" s="284">
        <f>ROUND('нетто 15'!Z11*0.8,)</f>
        <v>10000</v>
      </c>
      <c r="AA11" s="284">
        <f>ROUND('нетто 15'!AA11*0.8,)</f>
        <v>10000</v>
      </c>
      <c r="AB11" s="284">
        <f>ROUND('нетто 15'!AB11*0.8,)</f>
        <v>10000</v>
      </c>
      <c r="AC11" s="284">
        <f>ROUND('нетто 15'!AC11*0.8,)</f>
        <v>10000</v>
      </c>
      <c r="AD11" s="284">
        <f>ROUND('нетто 15'!AD11*0.8,)</f>
        <v>10560</v>
      </c>
      <c r="AE11" s="284">
        <f>ROUND('нетто 15'!AE11*0.8,)</f>
        <v>10560</v>
      </c>
      <c r="AF11" s="284">
        <f>ROUND('нетто 15'!AF11*0.8,)</f>
        <v>10000</v>
      </c>
      <c r="AG11" s="284">
        <f>ROUND('нетто 15'!AG11*0.8,)</f>
        <v>12400</v>
      </c>
      <c r="AH11" s="284">
        <f>ROUND('нетто 15'!AH11*0.8,)</f>
        <v>12400</v>
      </c>
      <c r="AI11" s="284">
        <f>ROUND('нетто 15'!AI11*0.8,)</f>
        <v>12400</v>
      </c>
      <c r="AJ11" s="284">
        <f>ROUND('нетто 15'!AJ11*0.8,)</f>
        <v>12400</v>
      </c>
      <c r="AK11" s="284">
        <f>ROUND('нетто 15'!AK11*0.8,)</f>
        <v>12400</v>
      </c>
      <c r="AL11" s="284">
        <f>ROUND('нетто 15'!AL11*0.8,)</f>
        <v>12400</v>
      </c>
      <c r="AM11" s="284">
        <f>ROUND('нетто 15'!AM11*0.8,)</f>
        <v>10960</v>
      </c>
      <c r="AN11" s="284">
        <f>ROUND('нетто 15'!AN11*0.8,)</f>
        <v>10960</v>
      </c>
      <c r="AO11" s="284">
        <f>ROUND('нетто 15'!AO11*0.8,)</f>
        <v>10960</v>
      </c>
      <c r="AP11" s="284">
        <f>ROUND('нетто 15'!AP11*0.8,)</f>
        <v>10960</v>
      </c>
      <c r="AQ11" s="284">
        <f>ROUND('нетто 15'!AQ11*0.8,)</f>
        <v>14400</v>
      </c>
      <c r="AR11" s="284">
        <f>ROUND('нетто 15'!AR11*0.8,)</f>
        <v>15680</v>
      </c>
      <c r="AS11" s="284">
        <f>ROUND('нетто 15'!AS11*0.8,)</f>
        <v>15680</v>
      </c>
      <c r="AT11" s="284">
        <f>ROUND('нетто 15'!AT11*0.8,)</f>
        <v>13120</v>
      </c>
      <c r="AU11" s="284">
        <f>ROUND('нетто 15'!AU11*0.8,)</f>
        <v>14400</v>
      </c>
      <c r="AV11" s="284">
        <f>ROUND('нетто 15'!AV11*0.8,)</f>
        <v>14400</v>
      </c>
      <c r="AW11" s="284">
        <f>ROUND('нетто 15'!AW11*0.8,)</f>
        <v>15680</v>
      </c>
      <c r="AX11" s="284">
        <f>ROUND('нетто 15'!AX11*0.8,)</f>
        <v>15680</v>
      </c>
      <c r="AY11" s="284">
        <f>ROUND('нетто 15'!AY11*0.8,)</f>
        <v>15680</v>
      </c>
      <c r="AZ11" s="284">
        <f>ROUND('нетто 15'!AZ11*0.8,)</f>
        <v>18240</v>
      </c>
      <c r="BA11" s="284">
        <f>ROUND('нетто 15'!BA11*0.8,)</f>
        <v>18240</v>
      </c>
      <c r="BB11" s="284">
        <f>ROUND('нетто 15'!BB11*0.8,)</f>
        <v>19520</v>
      </c>
      <c r="BC11" s="284">
        <f>ROUND('нетто 15'!BC11*0.8,)</f>
        <v>19520</v>
      </c>
      <c r="BD11" s="284">
        <f>ROUND('нетто 15'!BD11*0.8,)</f>
        <v>19520</v>
      </c>
      <c r="BE11" s="284">
        <f>ROUND('нетто 15'!BE11*0.8,)</f>
        <v>16960</v>
      </c>
      <c r="BF11" s="284">
        <f>ROUND('нетто 15'!BF11*0.8,)</f>
        <v>26160</v>
      </c>
      <c r="BG11" s="284">
        <f>ROUND('нетто 15'!BG11*0.8,)</f>
        <v>44960</v>
      </c>
      <c r="BH11" s="284">
        <f>ROUND('нетто 15'!BH11*0.8,)</f>
        <v>62960</v>
      </c>
      <c r="BI11" s="284">
        <f>ROUND('нетто 15'!BI11*0.8,)</f>
        <v>62960</v>
      </c>
      <c r="BJ11" s="284">
        <f>ROUND('нетто 15'!BJ11*0.8,)</f>
        <v>58960</v>
      </c>
      <c r="BK11" s="284">
        <f>ROUND('нетто 15'!BK11*0.8,)</f>
        <v>62960</v>
      </c>
      <c r="BL11" s="284">
        <f>ROUND('нетто 15'!BL11*0.8,)</f>
        <v>58960</v>
      </c>
      <c r="BM11" s="284">
        <f>ROUND('нетто 15'!BM11*0.8,)</f>
        <v>48160</v>
      </c>
      <c r="BN11" s="284">
        <f>ROUND('нетто 15'!BN11*0.8,)</f>
        <v>48160</v>
      </c>
      <c r="BO11" s="284">
        <f>ROUND('нетто 15'!BO11*0.8,)</f>
        <v>48160</v>
      </c>
      <c r="BP11" s="284">
        <f>ROUND('нетто 15'!BP11*0.8,)</f>
        <v>41760</v>
      </c>
      <c r="BQ11" s="284">
        <f>ROUND('нетто 15'!BQ11*0.8,)</f>
        <v>28640</v>
      </c>
      <c r="BR11" s="284">
        <f>ROUND('нетто 15'!BR11*0.8,)</f>
        <v>24640</v>
      </c>
      <c r="BS11" s="284">
        <f>ROUND('нетто 15'!BS11*0.8,)</f>
        <v>23040</v>
      </c>
      <c r="BT11" s="284">
        <f>ROUND('нетто 15'!BT11*0.8,)</f>
        <v>23040</v>
      </c>
      <c r="BU11" s="284">
        <f>ROUND('нетто 15'!BU11*0.8,)</f>
        <v>23040</v>
      </c>
      <c r="BV11" s="284">
        <f>ROUND('нетто 15'!BV11*0.8,)</f>
        <v>24640</v>
      </c>
      <c r="BW11" s="284">
        <f>ROUND('нетто 15'!BW11*0.8,)</f>
        <v>24640</v>
      </c>
      <c r="BX11" s="284">
        <f>ROUND('нетто 15'!BX11*0.8,)</f>
        <v>24640</v>
      </c>
      <c r="BY11" s="284">
        <f>ROUND('нетто 15'!BY11*0.8,)</f>
        <v>23040</v>
      </c>
      <c r="BZ11" s="284">
        <f>ROUND('нетто 15'!BZ11*0.8,)</f>
        <v>23040</v>
      </c>
      <c r="CA11" s="284">
        <f>ROUND('нетто 15'!CA11*0.8,)</f>
        <v>23040</v>
      </c>
      <c r="CB11" s="284">
        <f>ROUND('нетто 15'!CB11*0.8,)</f>
        <v>23040</v>
      </c>
      <c r="CC11" s="284">
        <f>ROUND('нетто 15'!CC11*0.8,)</f>
        <v>23040</v>
      </c>
      <c r="CD11" s="284">
        <f>ROUND('нетто 15'!CD11*0.8,)</f>
        <v>23040</v>
      </c>
      <c r="CE11" s="284">
        <f>ROUND('нетто 15'!CE11*0.8,)</f>
        <v>23040</v>
      </c>
      <c r="CF11" s="284">
        <f>ROUND('нетто 15'!CF11*0.8,)</f>
        <v>24640</v>
      </c>
      <c r="CG11" s="284">
        <f>ROUND('нетто 15'!CG11*0.8,)</f>
        <v>24640</v>
      </c>
      <c r="CH11" s="284">
        <f>ROUND('нетто 15'!CH11*0.8,)</f>
        <v>26640</v>
      </c>
      <c r="CI11" s="284">
        <f>ROUND('нетто 15'!CI11*0.8,)</f>
        <v>26640</v>
      </c>
      <c r="CJ11" s="284">
        <f>ROUND('нетто 15'!CJ11*0.8,)</f>
        <v>26640</v>
      </c>
      <c r="CK11" s="284">
        <f>ROUND('нетто 15'!CK11*0.8,)</f>
        <v>26640</v>
      </c>
      <c r="CL11" s="284">
        <f>ROUND('нетто 15'!CL11*0.8,)</f>
        <v>26640</v>
      </c>
      <c r="CM11" s="284">
        <f>ROUND('нетто 15'!CM11*0.8,)</f>
        <v>26640</v>
      </c>
      <c r="CN11" s="284">
        <f>ROUND('нетто 15'!CN11*0.8,)</f>
        <v>28240</v>
      </c>
      <c r="CO11" s="284">
        <f>ROUND('нетто 15'!CO11*0.8,)</f>
        <v>26640</v>
      </c>
      <c r="CP11" s="284">
        <f>ROUND('нетто 15'!CP11*0.8,)</f>
        <v>26640</v>
      </c>
      <c r="CQ11" s="284">
        <f>ROUND('нетто 15'!CQ11*0.8,)</f>
        <v>26640</v>
      </c>
      <c r="CR11" s="284">
        <f>ROUND('нетто 15'!CR11*0.8,)</f>
        <v>26640</v>
      </c>
      <c r="CS11" s="284">
        <f>ROUND('нетто 15'!CS11*0.8,)</f>
        <v>29840</v>
      </c>
      <c r="CT11" s="284">
        <f>ROUND('нетто 15'!CT11*0.8,)</f>
        <v>29840</v>
      </c>
      <c r="CU11" s="284">
        <f>ROUND('нетто 15'!CU11*0.8,)</f>
        <v>26640</v>
      </c>
      <c r="CV11" s="284">
        <f>ROUND('нетто 15'!CV11*0.8,)</f>
        <v>28240</v>
      </c>
      <c r="CW11" s="284">
        <f>ROUND('нетто 15'!CW11*0.8,)</f>
        <v>26640</v>
      </c>
      <c r="CX11" s="284">
        <f>ROUND('нетто 15'!CX11*0.8,)</f>
        <v>26640</v>
      </c>
      <c r="CY11" s="284">
        <f>ROUND('нетто 15'!CY11*0.8,)</f>
        <v>26640</v>
      </c>
      <c r="CZ11" s="284">
        <f>ROUND('нетто 15'!CZ11*0.8,)</f>
        <v>29840</v>
      </c>
      <c r="DA11" s="284">
        <f>ROUND('нетто 15'!DA11*0.8,)</f>
        <v>29840</v>
      </c>
      <c r="DB11" s="284">
        <f>ROUND('нетто 15'!DB11*0.8,)</f>
        <v>33840</v>
      </c>
      <c r="DC11" s="284">
        <f>ROUND('нетто 15'!DC11*0.8,)</f>
        <v>33840</v>
      </c>
      <c r="DD11" s="284">
        <f>ROUND('нетто 15'!DD11*0.8,)</f>
        <v>33840</v>
      </c>
      <c r="DE11" s="284">
        <f>ROUND('нетто 15'!DE11*0.8,)</f>
        <v>33840</v>
      </c>
      <c r="DF11" s="284">
        <f>ROUND('нетто 15'!DF11*0.8,)</f>
        <v>33840</v>
      </c>
      <c r="DG11" s="284">
        <f>ROUND('нетто 15'!DG11*0.8,)</f>
        <v>38640</v>
      </c>
      <c r="DH11" s="284">
        <f>ROUND('нетто 15'!DH11*0.8,)</f>
        <v>38640</v>
      </c>
      <c r="DI11" s="284">
        <f>ROUND('нетто 15'!DI11*0.8,)</f>
        <v>36240</v>
      </c>
      <c r="DJ11" s="284">
        <f>ROUND('нетто 15'!DJ11*0.8,)</f>
        <v>38640</v>
      </c>
      <c r="DK11" s="284">
        <f>ROUND('нетто 15'!DK11*0.8,)</f>
        <v>36240</v>
      </c>
      <c r="DL11" s="284">
        <f>ROUND('нетто 15'!DL11*0.8,)</f>
        <v>38640</v>
      </c>
      <c r="DM11" s="284">
        <f>ROUND('нетто 15'!DM11*0.8,)</f>
        <v>36240</v>
      </c>
      <c r="DN11" s="284">
        <f>ROUND('нетто 15'!DN11*0.8,)</f>
        <v>36240</v>
      </c>
      <c r="DO11" s="284">
        <f>ROUND('нетто 15'!DO11*0.8,)</f>
        <v>31840</v>
      </c>
      <c r="DP11" s="284">
        <f>ROUND('нетто 15'!DP11*0.8,)</f>
        <v>26640</v>
      </c>
      <c r="DQ11" s="284">
        <f>ROUND('нетто 15'!DQ11*0.8,)</f>
        <v>26640</v>
      </c>
      <c r="DR11" s="284">
        <f>ROUND('нетто 15'!DR11*0.8,)</f>
        <v>26640</v>
      </c>
      <c r="DS11" s="284">
        <f>ROUND('нетто 15'!DS11*0.8,)</f>
        <v>25040</v>
      </c>
      <c r="DT11" s="284">
        <f>ROUND('нетто 15'!DT11*0.8,)</f>
        <v>22640</v>
      </c>
      <c r="DU11" s="284">
        <f>ROUND('нетто 15'!DU11*0.8,)</f>
        <v>23840</v>
      </c>
      <c r="DV11" s="284">
        <f>ROUND('нетто 15'!DV11*0.8,)</f>
        <v>23840</v>
      </c>
      <c r="DW11" s="284">
        <f>ROUND('нетто 15'!DW11*0.8,)</f>
        <v>23840</v>
      </c>
      <c r="DX11" s="284">
        <f>ROUND('нетто 15'!DX11*0.8,)</f>
        <v>19840</v>
      </c>
      <c r="DY11" s="284">
        <f>ROUND('нетто 15'!DY11*0.8,)</f>
        <v>19840</v>
      </c>
      <c r="DZ11" s="284">
        <f>ROUND('нетто 15'!DZ11*0.8,)</f>
        <v>19840</v>
      </c>
      <c r="EA11" s="284">
        <f>ROUND('нетто 15'!EA11*0.8,)</f>
        <v>19840</v>
      </c>
      <c r="EB11" s="284">
        <f>ROUND('нетто 15'!EB11*0.8,)</f>
        <v>19840</v>
      </c>
      <c r="EC11" s="284">
        <f>ROUND('нетто 15'!EC11*0.8,)</f>
        <v>19840</v>
      </c>
      <c r="ED11" s="284">
        <f>ROUND('нетто 15'!ED11*0.8,)</f>
        <v>19840</v>
      </c>
      <c r="EE11" s="284">
        <f>ROUND('нетто 15'!EE11*0.8,)</f>
        <v>19840</v>
      </c>
      <c r="EF11" s="284">
        <f>ROUND('нетто 15'!EF11*0.8,)</f>
        <v>19840</v>
      </c>
      <c r="EG11" s="284">
        <f>ROUND('нетто 15'!EG11*0.8,)</f>
        <v>19840</v>
      </c>
      <c r="EH11" s="284">
        <f>ROUND('нетто 15'!EH11*0.8,)</f>
        <v>19840</v>
      </c>
      <c r="EI11" s="284">
        <f>ROUND('нетто 15'!EI11*0.8,)</f>
        <v>19840</v>
      </c>
      <c r="EJ11" s="284">
        <f>ROUND('нетто 15'!EJ11*0.8,)</f>
        <v>19840</v>
      </c>
      <c r="EK11" s="284">
        <f>ROUND('нетто 15'!EK11*0.8,)</f>
        <v>18640</v>
      </c>
      <c r="EL11" s="284">
        <f>ROUND('нетто 15'!EL11*0.8,)</f>
        <v>18640</v>
      </c>
      <c r="EM11" s="284">
        <f>ROUND('нетто 15'!EM11*0.8,)</f>
        <v>18640</v>
      </c>
      <c r="EN11" s="284">
        <f>ROUND('нетто 15'!EN11*0.8,)</f>
        <v>18640</v>
      </c>
      <c r="EO11" s="284">
        <f>ROUND('нетто 15'!EO11*0.8,)</f>
        <v>18640</v>
      </c>
      <c r="EP11" s="284">
        <f>ROUND('нетто 15'!EP11*0.8,)</f>
        <v>18640</v>
      </c>
      <c r="EQ11" s="284">
        <f>ROUND('нетто 15'!EQ11*0.8,)</f>
        <v>18640</v>
      </c>
      <c r="ER11" s="284">
        <f>ROUND('нетто 15'!ER11*0.8,)</f>
        <v>18640</v>
      </c>
      <c r="ES11" s="284">
        <f>ROUND('нетто 15'!ES11*0.8,)</f>
        <v>18640</v>
      </c>
      <c r="ET11" s="284">
        <f>ROUND('нетто 15'!ET11*0.8,)</f>
        <v>18640</v>
      </c>
    </row>
    <row r="12" spans="1:150" s="85" customFormat="1" ht="10.35" customHeight="1" x14ac:dyDescent="0.2">
      <c r="A12" s="86" t="s">
        <v>134</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c r="DO12" s="284"/>
      <c r="DP12" s="284"/>
      <c r="DQ12" s="284"/>
      <c r="DR12" s="284"/>
      <c r="DS12" s="284"/>
      <c r="DT12" s="284"/>
      <c r="DU12" s="284"/>
      <c r="DV12" s="284"/>
      <c r="DW12" s="284"/>
      <c r="DX12" s="284"/>
      <c r="DY12" s="284"/>
      <c r="DZ12" s="284"/>
      <c r="EA12" s="284"/>
      <c r="EB12" s="284"/>
      <c r="EC12" s="284"/>
      <c r="ED12" s="284"/>
      <c r="EE12" s="284"/>
      <c r="EF12" s="284"/>
      <c r="EG12" s="284"/>
      <c r="EH12" s="284"/>
      <c r="EI12" s="284"/>
      <c r="EJ12" s="284"/>
      <c r="EK12" s="284"/>
      <c r="EL12" s="284"/>
      <c r="EM12" s="284"/>
      <c r="EN12" s="284"/>
      <c r="EO12" s="284"/>
      <c r="EP12" s="284"/>
      <c r="EQ12" s="284"/>
      <c r="ER12" s="284"/>
      <c r="ES12" s="284"/>
      <c r="ET12" s="284"/>
    </row>
    <row r="13" spans="1:150" s="85" customFormat="1" ht="10.35" customHeight="1" x14ac:dyDescent="0.2">
      <c r="A13" s="88">
        <v>1</v>
      </c>
      <c r="B13" s="284">
        <f>ROUND('нетто 15'!B13*0.8,)</f>
        <v>20560</v>
      </c>
      <c r="C13" s="284">
        <f>ROUND('нетто 15'!C13*0.8,)</f>
        <v>20560</v>
      </c>
      <c r="D13" s="284">
        <f>ROUND('нетто 15'!D13*0.8,)</f>
        <v>20560</v>
      </c>
      <c r="E13" s="284">
        <f>ROUND('нетто 15'!E13*0.8,)</f>
        <v>18640</v>
      </c>
      <c r="F13" s="284">
        <f>ROUND('нетто 15'!F13*0.8,)</f>
        <v>15200</v>
      </c>
      <c r="G13" s="284">
        <f>ROUND('нетто 15'!G13*0.8,)</f>
        <v>15760</v>
      </c>
      <c r="H13" s="284">
        <f>ROUND('нетто 15'!H13*0.8,)</f>
        <v>15200</v>
      </c>
      <c r="I13" s="284">
        <f>ROUND('нетто 15'!I13*0.8,)</f>
        <v>16720</v>
      </c>
      <c r="J13" s="284">
        <f>ROUND('нетто 15'!J13*0.8,)</f>
        <v>16720</v>
      </c>
      <c r="K13" s="284">
        <f>ROUND('нетто 15'!K13*0.8,)</f>
        <v>14080</v>
      </c>
      <c r="L13" s="284">
        <f>ROUND('нетто 15'!L13*0.8,)</f>
        <v>14080</v>
      </c>
      <c r="M13" s="284">
        <f>ROUND('нетто 15'!M13*0.8,)</f>
        <v>14080</v>
      </c>
      <c r="N13" s="284">
        <f>ROUND('нетто 15'!N13*0.8,)</f>
        <v>14640</v>
      </c>
      <c r="O13" s="284">
        <f>ROUND('нетто 15'!O13*0.8,)</f>
        <v>14080</v>
      </c>
      <c r="P13" s="284">
        <f>ROUND('нетто 15'!P13*0.8,)</f>
        <v>14640</v>
      </c>
      <c r="Q13" s="284">
        <f>ROUND('нетто 15'!Q13*0.8,)</f>
        <v>14640</v>
      </c>
      <c r="R13" s="284">
        <f>ROUND('нетто 15'!R13*0.8,)</f>
        <v>15200</v>
      </c>
      <c r="S13" s="284">
        <f>ROUND('нетто 15'!S13*0.8,)</f>
        <v>15760</v>
      </c>
      <c r="T13" s="284">
        <f>ROUND('нетто 15'!T13*0.8,)</f>
        <v>15760</v>
      </c>
      <c r="U13" s="284">
        <f>ROUND('нетто 15'!U13*0.8,)</f>
        <v>16720</v>
      </c>
      <c r="V13" s="284">
        <f>ROUND('нетто 15'!V13*0.8,)</f>
        <v>16720</v>
      </c>
      <c r="W13" s="284">
        <f>ROUND('нетто 15'!W13*0.8,)</f>
        <v>15200</v>
      </c>
      <c r="X13" s="284">
        <f>ROUND('нетто 15'!X13*0.8,)</f>
        <v>15200</v>
      </c>
      <c r="Y13" s="284">
        <f>ROUND('нетто 15'!Y13*0.8,)</f>
        <v>14080</v>
      </c>
      <c r="Z13" s="284">
        <f>ROUND('нетто 15'!Z13*0.8,)</f>
        <v>14080</v>
      </c>
      <c r="AA13" s="284">
        <f>ROUND('нетто 15'!AA13*0.8,)</f>
        <v>14080</v>
      </c>
      <c r="AB13" s="284">
        <f>ROUND('нетто 15'!AB13*0.8,)</f>
        <v>14080</v>
      </c>
      <c r="AC13" s="284">
        <f>ROUND('нетто 15'!AC13*0.8,)</f>
        <v>14080</v>
      </c>
      <c r="AD13" s="284">
        <f>ROUND('нетто 15'!AD13*0.8,)</f>
        <v>14640</v>
      </c>
      <c r="AE13" s="284">
        <f>ROUND('нетто 15'!AE13*0.8,)</f>
        <v>14640</v>
      </c>
      <c r="AF13" s="284">
        <f>ROUND('нетто 15'!AF13*0.8,)</f>
        <v>14080</v>
      </c>
      <c r="AG13" s="284">
        <f>ROUND('нетто 15'!AG13*0.8,)</f>
        <v>15680</v>
      </c>
      <c r="AH13" s="284">
        <f>ROUND('нетто 15'!AH13*0.8,)</f>
        <v>15680</v>
      </c>
      <c r="AI13" s="284">
        <f>ROUND('нетто 15'!AI13*0.8,)</f>
        <v>15680</v>
      </c>
      <c r="AJ13" s="284">
        <f>ROUND('нетто 15'!AJ13*0.8,)</f>
        <v>15680</v>
      </c>
      <c r="AK13" s="284">
        <f>ROUND('нетто 15'!AK13*0.8,)</f>
        <v>15680</v>
      </c>
      <c r="AL13" s="284">
        <f>ROUND('нетто 15'!AL13*0.8,)</f>
        <v>15680</v>
      </c>
      <c r="AM13" s="284">
        <f>ROUND('нетто 15'!AM13*0.8,)</f>
        <v>14240</v>
      </c>
      <c r="AN13" s="284">
        <f>ROUND('нетто 15'!AN13*0.8,)</f>
        <v>14240</v>
      </c>
      <c r="AO13" s="284">
        <f>ROUND('нетто 15'!AO13*0.8,)</f>
        <v>14240</v>
      </c>
      <c r="AP13" s="284">
        <f>ROUND('нетто 15'!AP13*0.8,)</f>
        <v>14240</v>
      </c>
      <c r="AQ13" s="284">
        <f>ROUND('нетто 15'!AQ13*0.8,)</f>
        <v>17680</v>
      </c>
      <c r="AR13" s="284">
        <f>ROUND('нетто 15'!AR13*0.8,)</f>
        <v>18960</v>
      </c>
      <c r="AS13" s="284">
        <f>ROUND('нетто 15'!AS13*0.8,)</f>
        <v>18960</v>
      </c>
      <c r="AT13" s="284">
        <f>ROUND('нетто 15'!AT13*0.8,)</f>
        <v>16400</v>
      </c>
      <c r="AU13" s="284">
        <f>ROUND('нетто 15'!AU13*0.8,)</f>
        <v>17680</v>
      </c>
      <c r="AV13" s="284">
        <f>ROUND('нетто 15'!AV13*0.8,)</f>
        <v>17680</v>
      </c>
      <c r="AW13" s="284">
        <f>ROUND('нетто 15'!AW13*0.8,)</f>
        <v>18960</v>
      </c>
      <c r="AX13" s="284">
        <f>ROUND('нетто 15'!AX13*0.8,)</f>
        <v>18960</v>
      </c>
      <c r="AY13" s="284">
        <f>ROUND('нетто 15'!AY13*0.8,)</f>
        <v>18960</v>
      </c>
      <c r="AZ13" s="284">
        <f>ROUND('нетто 15'!AZ13*0.8,)</f>
        <v>21520</v>
      </c>
      <c r="BA13" s="284">
        <f>ROUND('нетто 15'!BA13*0.8,)</f>
        <v>21520</v>
      </c>
      <c r="BB13" s="284">
        <f>ROUND('нетто 15'!BB13*0.8,)</f>
        <v>22800</v>
      </c>
      <c r="BC13" s="284">
        <f>ROUND('нетто 15'!BC13*0.8,)</f>
        <v>22800</v>
      </c>
      <c r="BD13" s="284">
        <f>ROUND('нетто 15'!BD13*0.8,)</f>
        <v>22800</v>
      </c>
      <c r="BE13" s="284">
        <f>ROUND('нетто 15'!BE13*0.8,)</f>
        <v>20240</v>
      </c>
      <c r="BF13" s="284">
        <f>ROUND('нетто 15'!BF13*0.8,)</f>
        <v>32680</v>
      </c>
      <c r="BG13" s="284">
        <f>ROUND('нетто 15'!BG13*0.8,)</f>
        <v>51480</v>
      </c>
      <c r="BH13" s="284">
        <f>ROUND('нетто 15'!BH13*0.8,)</f>
        <v>69480</v>
      </c>
      <c r="BI13" s="284">
        <f>ROUND('нетто 15'!BI13*0.8,)</f>
        <v>69480</v>
      </c>
      <c r="BJ13" s="284">
        <f>ROUND('нетто 15'!BJ13*0.8,)</f>
        <v>65480</v>
      </c>
      <c r="BK13" s="284">
        <f>ROUND('нетто 15'!BK13*0.8,)</f>
        <v>69480</v>
      </c>
      <c r="BL13" s="284">
        <f>ROUND('нетто 15'!BL13*0.8,)</f>
        <v>65480</v>
      </c>
      <c r="BM13" s="284">
        <f>ROUND('нетто 15'!BM13*0.8,)</f>
        <v>54680</v>
      </c>
      <c r="BN13" s="284">
        <f>ROUND('нетто 15'!BN13*0.8,)</f>
        <v>54680</v>
      </c>
      <c r="BO13" s="284">
        <f>ROUND('нетто 15'!BO13*0.8,)</f>
        <v>54680</v>
      </c>
      <c r="BP13" s="284">
        <f>ROUND('нетто 15'!BP13*0.8,)</f>
        <v>48280</v>
      </c>
      <c r="BQ13" s="284">
        <f>ROUND('нетто 15'!BQ13*0.8,)</f>
        <v>34520</v>
      </c>
      <c r="BR13" s="284">
        <f>ROUND('нетто 15'!BR13*0.8,)</f>
        <v>30520</v>
      </c>
      <c r="BS13" s="284">
        <f>ROUND('нетто 15'!BS13*0.8,)</f>
        <v>28920</v>
      </c>
      <c r="BT13" s="284">
        <f>ROUND('нетто 15'!BT13*0.8,)</f>
        <v>28920</v>
      </c>
      <c r="BU13" s="284">
        <f>ROUND('нетто 15'!BU13*0.8,)</f>
        <v>28920</v>
      </c>
      <c r="BV13" s="284">
        <f>ROUND('нетто 15'!BV13*0.8,)</f>
        <v>30520</v>
      </c>
      <c r="BW13" s="284">
        <f>ROUND('нетто 15'!BW13*0.8,)</f>
        <v>30520</v>
      </c>
      <c r="BX13" s="284">
        <f>ROUND('нетто 15'!BX13*0.8,)</f>
        <v>30520</v>
      </c>
      <c r="BY13" s="284">
        <f>ROUND('нетто 15'!BY13*0.8,)</f>
        <v>28920</v>
      </c>
      <c r="BZ13" s="284">
        <f>ROUND('нетто 15'!BZ13*0.8,)</f>
        <v>28920</v>
      </c>
      <c r="CA13" s="284">
        <f>ROUND('нетто 15'!CA13*0.8,)</f>
        <v>28920</v>
      </c>
      <c r="CB13" s="284">
        <f>ROUND('нетто 15'!CB13*0.8,)</f>
        <v>28920</v>
      </c>
      <c r="CC13" s="284">
        <f>ROUND('нетто 15'!CC13*0.8,)</f>
        <v>28920</v>
      </c>
      <c r="CD13" s="284">
        <f>ROUND('нетто 15'!CD13*0.8,)</f>
        <v>28920</v>
      </c>
      <c r="CE13" s="284">
        <f>ROUND('нетто 15'!CE13*0.8,)</f>
        <v>28920</v>
      </c>
      <c r="CF13" s="284">
        <f>ROUND('нетто 15'!CF13*0.8,)</f>
        <v>30520</v>
      </c>
      <c r="CG13" s="284">
        <f>ROUND('нетто 15'!CG13*0.8,)</f>
        <v>30520</v>
      </c>
      <c r="CH13" s="284">
        <f>ROUND('нетто 15'!CH13*0.8,)</f>
        <v>32520</v>
      </c>
      <c r="CI13" s="284">
        <f>ROUND('нетто 15'!CI13*0.8,)</f>
        <v>32520</v>
      </c>
      <c r="CJ13" s="284">
        <f>ROUND('нетто 15'!CJ13*0.8,)</f>
        <v>32520</v>
      </c>
      <c r="CK13" s="284">
        <f>ROUND('нетто 15'!CK13*0.8,)</f>
        <v>32520</v>
      </c>
      <c r="CL13" s="284">
        <f>ROUND('нетто 15'!CL13*0.8,)</f>
        <v>32520</v>
      </c>
      <c r="CM13" s="284">
        <f>ROUND('нетто 15'!CM13*0.8,)</f>
        <v>32520</v>
      </c>
      <c r="CN13" s="284">
        <f>ROUND('нетто 15'!CN13*0.8,)</f>
        <v>34920</v>
      </c>
      <c r="CO13" s="284">
        <f>ROUND('нетто 15'!CO13*0.8,)</f>
        <v>33320</v>
      </c>
      <c r="CP13" s="284">
        <f>ROUND('нетто 15'!CP13*0.8,)</f>
        <v>33320</v>
      </c>
      <c r="CQ13" s="284">
        <f>ROUND('нетто 15'!CQ13*0.8,)</f>
        <v>33320</v>
      </c>
      <c r="CR13" s="284">
        <f>ROUND('нетто 15'!CR13*0.8,)</f>
        <v>33320</v>
      </c>
      <c r="CS13" s="284">
        <f>ROUND('нетто 15'!CS13*0.8,)</f>
        <v>36520</v>
      </c>
      <c r="CT13" s="284">
        <f>ROUND('нетто 15'!CT13*0.8,)</f>
        <v>36520</v>
      </c>
      <c r="CU13" s="284">
        <f>ROUND('нетто 15'!CU13*0.8,)</f>
        <v>33320</v>
      </c>
      <c r="CV13" s="284">
        <f>ROUND('нетто 15'!CV13*0.8,)</f>
        <v>34920</v>
      </c>
      <c r="CW13" s="284">
        <f>ROUND('нетто 15'!CW13*0.8,)</f>
        <v>33320</v>
      </c>
      <c r="CX13" s="284">
        <f>ROUND('нетто 15'!CX13*0.8,)</f>
        <v>33320</v>
      </c>
      <c r="CY13" s="284">
        <f>ROUND('нетто 15'!CY13*0.8,)</f>
        <v>33320</v>
      </c>
      <c r="CZ13" s="284">
        <f>ROUND('нетто 15'!CZ13*0.8,)</f>
        <v>36520</v>
      </c>
      <c r="DA13" s="284">
        <f>ROUND('нетто 15'!DA13*0.8,)</f>
        <v>36520</v>
      </c>
      <c r="DB13" s="284">
        <f>ROUND('нетто 15'!DB13*0.8,)</f>
        <v>40520</v>
      </c>
      <c r="DC13" s="284">
        <f>ROUND('нетто 15'!DC13*0.8,)</f>
        <v>40520</v>
      </c>
      <c r="DD13" s="284">
        <f>ROUND('нетто 15'!DD13*0.8,)</f>
        <v>40520</v>
      </c>
      <c r="DE13" s="284">
        <f>ROUND('нетто 15'!DE13*0.8,)</f>
        <v>40520</v>
      </c>
      <c r="DF13" s="284">
        <f>ROUND('нетто 15'!DF13*0.8,)</f>
        <v>40520</v>
      </c>
      <c r="DG13" s="284">
        <f>ROUND('нетто 15'!DG13*0.8,)</f>
        <v>45320</v>
      </c>
      <c r="DH13" s="284">
        <f>ROUND('нетто 15'!DH13*0.8,)</f>
        <v>45320</v>
      </c>
      <c r="DI13" s="284">
        <f>ROUND('нетто 15'!DI13*0.8,)</f>
        <v>42920</v>
      </c>
      <c r="DJ13" s="284">
        <f>ROUND('нетто 15'!DJ13*0.8,)</f>
        <v>45320</v>
      </c>
      <c r="DK13" s="284">
        <f>ROUND('нетто 15'!DK13*0.8,)</f>
        <v>42920</v>
      </c>
      <c r="DL13" s="284">
        <f>ROUND('нетто 15'!DL13*0.8,)</f>
        <v>45320</v>
      </c>
      <c r="DM13" s="284">
        <f>ROUND('нетто 15'!DM13*0.8,)</f>
        <v>42920</v>
      </c>
      <c r="DN13" s="284">
        <f>ROUND('нетто 15'!DN13*0.8,)</f>
        <v>42920</v>
      </c>
      <c r="DO13" s="284">
        <f>ROUND('нетто 15'!DO13*0.8,)</f>
        <v>38520</v>
      </c>
      <c r="DP13" s="284">
        <f>ROUND('нетто 15'!DP13*0.8,)</f>
        <v>33320</v>
      </c>
      <c r="DQ13" s="284">
        <f>ROUND('нетто 15'!DQ13*0.8,)</f>
        <v>33320</v>
      </c>
      <c r="DR13" s="284">
        <f>ROUND('нетто 15'!DR13*0.8,)</f>
        <v>33320</v>
      </c>
      <c r="DS13" s="284">
        <f>ROUND('нетто 15'!DS13*0.8,)</f>
        <v>31720</v>
      </c>
      <c r="DT13" s="284">
        <f>ROUND('нетто 15'!DT13*0.8,)</f>
        <v>29320</v>
      </c>
      <c r="DU13" s="284">
        <f>ROUND('нетто 15'!DU13*0.8,)</f>
        <v>30520</v>
      </c>
      <c r="DV13" s="284">
        <f>ROUND('нетто 15'!DV13*0.8,)</f>
        <v>30520</v>
      </c>
      <c r="DW13" s="284">
        <f>ROUND('нетто 15'!DW13*0.8,)</f>
        <v>30520</v>
      </c>
      <c r="DX13" s="284">
        <f>ROUND('нетто 15'!DX13*0.8,)</f>
        <v>25720</v>
      </c>
      <c r="DY13" s="284">
        <f>ROUND('нетто 15'!DY13*0.8,)</f>
        <v>25720</v>
      </c>
      <c r="DZ13" s="284">
        <f>ROUND('нетто 15'!DZ13*0.8,)</f>
        <v>25720</v>
      </c>
      <c r="EA13" s="284">
        <f>ROUND('нетто 15'!EA13*0.8,)</f>
        <v>25720</v>
      </c>
      <c r="EB13" s="284">
        <f>ROUND('нетто 15'!EB13*0.8,)</f>
        <v>25720</v>
      </c>
      <c r="EC13" s="284">
        <f>ROUND('нетто 15'!EC13*0.8,)</f>
        <v>25720</v>
      </c>
      <c r="ED13" s="284">
        <f>ROUND('нетто 15'!ED13*0.8,)</f>
        <v>25720</v>
      </c>
      <c r="EE13" s="284">
        <f>ROUND('нетто 15'!EE13*0.8,)</f>
        <v>25720</v>
      </c>
      <c r="EF13" s="284">
        <f>ROUND('нетто 15'!EF13*0.8,)</f>
        <v>25720</v>
      </c>
      <c r="EG13" s="284">
        <f>ROUND('нетто 15'!EG13*0.8,)</f>
        <v>25720</v>
      </c>
      <c r="EH13" s="284">
        <f>ROUND('нетто 15'!EH13*0.8,)</f>
        <v>25720</v>
      </c>
      <c r="EI13" s="284">
        <f>ROUND('нетто 15'!EI13*0.8,)</f>
        <v>25720</v>
      </c>
      <c r="EJ13" s="284">
        <f>ROUND('нетто 15'!EJ13*0.8,)</f>
        <v>25720</v>
      </c>
      <c r="EK13" s="284">
        <f>ROUND('нетто 15'!EK13*0.8,)</f>
        <v>24520</v>
      </c>
      <c r="EL13" s="284">
        <f>ROUND('нетто 15'!EL13*0.8,)</f>
        <v>24520</v>
      </c>
      <c r="EM13" s="284">
        <f>ROUND('нетто 15'!EM13*0.8,)</f>
        <v>24520</v>
      </c>
      <c r="EN13" s="284">
        <f>ROUND('нетто 15'!EN13*0.8,)</f>
        <v>24520</v>
      </c>
      <c r="EO13" s="284">
        <f>ROUND('нетто 15'!EO13*0.8,)</f>
        <v>24520</v>
      </c>
      <c r="EP13" s="284">
        <f>ROUND('нетто 15'!EP13*0.8,)</f>
        <v>24520</v>
      </c>
      <c r="EQ13" s="284">
        <f>ROUND('нетто 15'!EQ13*0.8,)</f>
        <v>24520</v>
      </c>
      <c r="ER13" s="284">
        <f>ROUND('нетто 15'!ER13*0.8,)</f>
        <v>24520</v>
      </c>
      <c r="ES13" s="284">
        <f>ROUND('нетто 15'!ES13*0.8,)</f>
        <v>24520</v>
      </c>
      <c r="ET13" s="284">
        <f>ROUND('нетто 15'!ET13*0.8,)</f>
        <v>24520</v>
      </c>
    </row>
    <row r="14" spans="1:150" s="85" customFormat="1" ht="10.35" customHeight="1" x14ac:dyDescent="0.2">
      <c r="A14" s="88">
        <v>2</v>
      </c>
      <c r="B14" s="284">
        <f>ROUND('нетто 15'!B14*0.8,)</f>
        <v>22080</v>
      </c>
      <c r="C14" s="284">
        <f>ROUND('нетто 15'!C14*0.8,)</f>
        <v>22080</v>
      </c>
      <c r="D14" s="284">
        <f>ROUND('нетто 15'!D14*0.8,)</f>
        <v>22080</v>
      </c>
      <c r="E14" s="284">
        <f>ROUND('нетто 15'!E14*0.8,)</f>
        <v>20160</v>
      </c>
      <c r="F14" s="284">
        <f>ROUND('нетто 15'!F14*0.8,)</f>
        <v>16720</v>
      </c>
      <c r="G14" s="284">
        <f>ROUND('нетто 15'!G14*0.8,)</f>
        <v>17280</v>
      </c>
      <c r="H14" s="284">
        <f>ROUND('нетто 15'!H14*0.8,)</f>
        <v>16720</v>
      </c>
      <c r="I14" s="284">
        <f>ROUND('нетто 15'!I14*0.8,)</f>
        <v>18240</v>
      </c>
      <c r="J14" s="284">
        <f>ROUND('нетто 15'!J14*0.8,)</f>
        <v>18240</v>
      </c>
      <c r="K14" s="284">
        <f>ROUND('нетто 15'!K14*0.8,)</f>
        <v>15600</v>
      </c>
      <c r="L14" s="284">
        <f>ROUND('нетто 15'!L14*0.8,)</f>
        <v>15600</v>
      </c>
      <c r="M14" s="284">
        <f>ROUND('нетто 15'!M14*0.8,)</f>
        <v>15600</v>
      </c>
      <c r="N14" s="284">
        <f>ROUND('нетто 15'!N14*0.8,)</f>
        <v>16160</v>
      </c>
      <c r="O14" s="284">
        <f>ROUND('нетто 15'!O14*0.8,)</f>
        <v>15600</v>
      </c>
      <c r="P14" s="284">
        <f>ROUND('нетто 15'!P14*0.8,)</f>
        <v>16160</v>
      </c>
      <c r="Q14" s="284">
        <f>ROUND('нетто 15'!Q14*0.8,)</f>
        <v>16160</v>
      </c>
      <c r="R14" s="284">
        <f>ROUND('нетто 15'!R14*0.8,)</f>
        <v>16720</v>
      </c>
      <c r="S14" s="284">
        <f>ROUND('нетто 15'!S14*0.8,)</f>
        <v>17280</v>
      </c>
      <c r="T14" s="284">
        <f>ROUND('нетто 15'!T14*0.8,)</f>
        <v>17280</v>
      </c>
      <c r="U14" s="284">
        <f>ROUND('нетто 15'!U14*0.8,)</f>
        <v>18240</v>
      </c>
      <c r="V14" s="284">
        <f>ROUND('нетто 15'!V14*0.8,)</f>
        <v>18240</v>
      </c>
      <c r="W14" s="284">
        <f>ROUND('нетто 15'!W14*0.8,)</f>
        <v>16720</v>
      </c>
      <c r="X14" s="284">
        <f>ROUND('нетто 15'!X14*0.8,)</f>
        <v>16720</v>
      </c>
      <c r="Y14" s="284">
        <f>ROUND('нетто 15'!Y14*0.8,)</f>
        <v>15600</v>
      </c>
      <c r="Z14" s="284">
        <f>ROUND('нетто 15'!Z14*0.8,)</f>
        <v>15600</v>
      </c>
      <c r="AA14" s="284">
        <f>ROUND('нетто 15'!AA14*0.8,)</f>
        <v>15600</v>
      </c>
      <c r="AB14" s="284">
        <f>ROUND('нетто 15'!AB14*0.8,)</f>
        <v>15600</v>
      </c>
      <c r="AC14" s="284">
        <f>ROUND('нетто 15'!AC14*0.8,)</f>
        <v>15600</v>
      </c>
      <c r="AD14" s="284">
        <f>ROUND('нетто 15'!AD14*0.8,)</f>
        <v>16160</v>
      </c>
      <c r="AE14" s="284">
        <f>ROUND('нетто 15'!AE14*0.8,)</f>
        <v>16160</v>
      </c>
      <c r="AF14" s="284">
        <f>ROUND('нетто 15'!AF14*0.8,)</f>
        <v>15600</v>
      </c>
      <c r="AG14" s="284">
        <f>ROUND('нетто 15'!AG14*0.8,)</f>
        <v>17200</v>
      </c>
      <c r="AH14" s="284">
        <f>ROUND('нетто 15'!AH14*0.8,)</f>
        <v>17200</v>
      </c>
      <c r="AI14" s="284">
        <f>ROUND('нетто 15'!AI14*0.8,)</f>
        <v>17200</v>
      </c>
      <c r="AJ14" s="284">
        <f>ROUND('нетто 15'!AJ14*0.8,)</f>
        <v>17200</v>
      </c>
      <c r="AK14" s="284">
        <f>ROUND('нетто 15'!AK14*0.8,)</f>
        <v>17200</v>
      </c>
      <c r="AL14" s="284">
        <f>ROUND('нетто 15'!AL14*0.8,)</f>
        <v>17200</v>
      </c>
      <c r="AM14" s="284">
        <f>ROUND('нетто 15'!AM14*0.8,)</f>
        <v>15760</v>
      </c>
      <c r="AN14" s="284">
        <f>ROUND('нетто 15'!AN14*0.8,)</f>
        <v>15760</v>
      </c>
      <c r="AO14" s="284">
        <f>ROUND('нетто 15'!AO14*0.8,)</f>
        <v>15760</v>
      </c>
      <c r="AP14" s="284">
        <f>ROUND('нетто 15'!AP14*0.8,)</f>
        <v>15760</v>
      </c>
      <c r="AQ14" s="284">
        <f>ROUND('нетто 15'!AQ14*0.8,)</f>
        <v>19200</v>
      </c>
      <c r="AR14" s="284">
        <f>ROUND('нетто 15'!AR14*0.8,)</f>
        <v>20480</v>
      </c>
      <c r="AS14" s="284">
        <f>ROUND('нетто 15'!AS14*0.8,)</f>
        <v>20480</v>
      </c>
      <c r="AT14" s="284">
        <f>ROUND('нетто 15'!AT14*0.8,)</f>
        <v>17920</v>
      </c>
      <c r="AU14" s="284">
        <f>ROUND('нетто 15'!AU14*0.8,)</f>
        <v>19200</v>
      </c>
      <c r="AV14" s="284">
        <f>ROUND('нетто 15'!AV14*0.8,)</f>
        <v>19200</v>
      </c>
      <c r="AW14" s="284">
        <f>ROUND('нетто 15'!AW14*0.8,)</f>
        <v>20480</v>
      </c>
      <c r="AX14" s="284">
        <f>ROUND('нетто 15'!AX14*0.8,)</f>
        <v>20480</v>
      </c>
      <c r="AY14" s="284">
        <f>ROUND('нетто 15'!AY14*0.8,)</f>
        <v>20480</v>
      </c>
      <c r="AZ14" s="284">
        <f>ROUND('нетто 15'!AZ14*0.8,)</f>
        <v>23040</v>
      </c>
      <c r="BA14" s="284">
        <f>ROUND('нетто 15'!BA14*0.8,)</f>
        <v>23040</v>
      </c>
      <c r="BB14" s="284">
        <f>ROUND('нетто 15'!BB14*0.8,)</f>
        <v>24320</v>
      </c>
      <c r="BC14" s="284">
        <f>ROUND('нетто 15'!BC14*0.8,)</f>
        <v>24320</v>
      </c>
      <c r="BD14" s="284">
        <f>ROUND('нетто 15'!BD14*0.8,)</f>
        <v>24320</v>
      </c>
      <c r="BE14" s="284">
        <f>ROUND('нетто 15'!BE14*0.8,)</f>
        <v>21760</v>
      </c>
      <c r="BF14" s="284">
        <f>ROUND('нетто 15'!BF14*0.8,)</f>
        <v>34960</v>
      </c>
      <c r="BG14" s="284">
        <f>ROUND('нетто 15'!BG14*0.8,)</f>
        <v>53760</v>
      </c>
      <c r="BH14" s="284">
        <f>ROUND('нетто 15'!BH14*0.8,)</f>
        <v>71760</v>
      </c>
      <c r="BI14" s="284">
        <f>ROUND('нетто 15'!BI14*0.8,)</f>
        <v>71760</v>
      </c>
      <c r="BJ14" s="284">
        <f>ROUND('нетто 15'!BJ14*0.8,)</f>
        <v>67760</v>
      </c>
      <c r="BK14" s="284">
        <f>ROUND('нетто 15'!BK14*0.8,)</f>
        <v>71760</v>
      </c>
      <c r="BL14" s="284">
        <f>ROUND('нетто 15'!BL14*0.8,)</f>
        <v>67760</v>
      </c>
      <c r="BM14" s="284">
        <f>ROUND('нетто 15'!BM14*0.8,)</f>
        <v>56960</v>
      </c>
      <c r="BN14" s="284">
        <f>ROUND('нетто 15'!BN14*0.8,)</f>
        <v>56960</v>
      </c>
      <c r="BO14" s="284">
        <f>ROUND('нетто 15'!BO14*0.8,)</f>
        <v>56960</v>
      </c>
      <c r="BP14" s="284">
        <f>ROUND('нетто 15'!BP14*0.8,)</f>
        <v>50560</v>
      </c>
      <c r="BQ14" s="284">
        <f>ROUND('нетто 15'!BQ14*0.8,)</f>
        <v>36640</v>
      </c>
      <c r="BR14" s="284">
        <f>ROUND('нетто 15'!BR14*0.8,)</f>
        <v>32640</v>
      </c>
      <c r="BS14" s="284">
        <f>ROUND('нетто 15'!BS14*0.8,)</f>
        <v>31040</v>
      </c>
      <c r="BT14" s="284">
        <f>ROUND('нетто 15'!BT14*0.8,)</f>
        <v>31040</v>
      </c>
      <c r="BU14" s="284">
        <f>ROUND('нетто 15'!BU14*0.8,)</f>
        <v>31040</v>
      </c>
      <c r="BV14" s="284">
        <f>ROUND('нетто 15'!BV14*0.8,)</f>
        <v>32640</v>
      </c>
      <c r="BW14" s="284">
        <f>ROUND('нетто 15'!BW14*0.8,)</f>
        <v>32640</v>
      </c>
      <c r="BX14" s="284">
        <f>ROUND('нетто 15'!BX14*0.8,)</f>
        <v>32640</v>
      </c>
      <c r="BY14" s="284">
        <f>ROUND('нетто 15'!BY14*0.8,)</f>
        <v>31040</v>
      </c>
      <c r="BZ14" s="284">
        <f>ROUND('нетто 15'!BZ14*0.8,)</f>
        <v>31040</v>
      </c>
      <c r="CA14" s="284">
        <f>ROUND('нетто 15'!CA14*0.8,)</f>
        <v>31040</v>
      </c>
      <c r="CB14" s="284">
        <f>ROUND('нетто 15'!CB14*0.8,)</f>
        <v>31040</v>
      </c>
      <c r="CC14" s="284">
        <f>ROUND('нетто 15'!CC14*0.8,)</f>
        <v>31040</v>
      </c>
      <c r="CD14" s="284">
        <f>ROUND('нетто 15'!CD14*0.8,)</f>
        <v>31040</v>
      </c>
      <c r="CE14" s="284">
        <f>ROUND('нетто 15'!CE14*0.8,)</f>
        <v>31040</v>
      </c>
      <c r="CF14" s="284">
        <f>ROUND('нетто 15'!CF14*0.8,)</f>
        <v>32640</v>
      </c>
      <c r="CG14" s="284">
        <f>ROUND('нетто 15'!CG14*0.8,)</f>
        <v>32640</v>
      </c>
      <c r="CH14" s="284">
        <f>ROUND('нетто 15'!CH14*0.8,)</f>
        <v>34640</v>
      </c>
      <c r="CI14" s="284">
        <f>ROUND('нетто 15'!CI14*0.8,)</f>
        <v>34640</v>
      </c>
      <c r="CJ14" s="284">
        <f>ROUND('нетто 15'!CJ14*0.8,)</f>
        <v>34640</v>
      </c>
      <c r="CK14" s="284">
        <f>ROUND('нетто 15'!CK14*0.8,)</f>
        <v>34640</v>
      </c>
      <c r="CL14" s="284">
        <f>ROUND('нетто 15'!CL14*0.8,)</f>
        <v>34640</v>
      </c>
      <c r="CM14" s="284">
        <f>ROUND('нетто 15'!CM14*0.8,)</f>
        <v>34640</v>
      </c>
      <c r="CN14" s="284">
        <f>ROUND('нетто 15'!CN14*0.8,)</f>
        <v>37040</v>
      </c>
      <c r="CO14" s="284">
        <f>ROUND('нетто 15'!CO14*0.8,)</f>
        <v>35440</v>
      </c>
      <c r="CP14" s="284">
        <f>ROUND('нетто 15'!CP14*0.8,)</f>
        <v>35440</v>
      </c>
      <c r="CQ14" s="284">
        <f>ROUND('нетто 15'!CQ14*0.8,)</f>
        <v>35440</v>
      </c>
      <c r="CR14" s="284">
        <f>ROUND('нетто 15'!CR14*0.8,)</f>
        <v>35440</v>
      </c>
      <c r="CS14" s="284">
        <f>ROUND('нетто 15'!CS14*0.8,)</f>
        <v>38640</v>
      </c>
      <c r="CT14" s="284">
        <f>ROUND('нетто 15'!CT14*0.8,)</f>
        <v>38640</v>
      </c>
      <c r="CU14" s="284">
        <f>ROUND('нетто 15'!CU14*0.8,)</f>
        <v>35440</v>
      </c>
      <c r="CV14" s="284">
        <f>ROUND('нетто 15'!CV14*0.8,)</f>
        <v>37040</v>
      </c>
      <c r="CW14" s="284">
        <f>ROUND('нетто 15'!CW14*0.8,)</f>
        <v>35440</v>
      </c>
      <c r="CX14" s="284">
        <f>ROUND('нетто 15'!CX14*0.8,)</f>
        <v>35440</v>
      </c>
      <c r="CY14" s="284">
        <f>ROUND('нетто 15'!CY14*0.8,)</f>
        <v>35440</v>
      </c>
      <c r="CZ14" s="284">
        <f>ROUND('нетто 15'!CZ14*0.8,)</f>
        <v>38640</v>
      </c>
      <c r="DA14" s="284">
        <f>ROUND('нетто 15'!DA14*0.8,)</f>
        <v>38640</v>
      </c>
      <c r="DB14" s="284">
        <f>ROUND('нетто 15'!DB14*0.8,)</f>
        <v>42640</v>
      </c>
      <c r="DC14" s="284">
        <f>ROUND('нетто 15'!DC14*0.8,)</f>
        <v>42640</v>
      </c>
      <c r="DD14" s="284">
        <f>ROUND('нетто 15'!DD14*0.8,)</f>
        <v>42640</v>
      </c>
      <c r="DE14" s="284">
        <f>ROUND('нетто 15'!DE14*0.8,)</f>
        <v>42640</v>
      </c>
      <c r="DF14" s="284">
        <f>ROUND('нетто 15'!DF14*0.8,)</f>
        <v>42640</v>
      </c>
      <c r="DG14" s="284">
        <f>ROUND('нетто 15'!DG14*0.8,)</f>
        <v>47440</v>
      </c>
      <c r="DH14" s="284">
        <f>ROUND('нетто 15'!DH14*0.8,)</f>
        <v>47440</v>
      </c>
      <c r="DI14" s="284">
        <f>ROUND('нетто 15'!DI14*0.8,)</f>
        <v>45040</v>
      </c>
      <c r="DJ14" s="284">
        <f>ROUND('нетто 15'!DJ14*0.8,)</f>
        <v>47440</v>
      </c>
      <c r="DK14" s="284">
        <f>ROUND('нетто 15'!DK14*0.8,)</f>
        <v>45040</v>
      </c>
      <c r="DL14" s="284">
        <f>ROUND('нетто 15'!DL14*0.8,)</f>
        <v>47440</v>
      </c>
      <c r="DM14" s="284">
        <f>ROUND('нетто 15'!DM14*0.8,)</f>
        <v>45040</v>
      </c>
      <c r="DN14" s="284">
        <f>ROUND('нетто 15'!DN14*0.8,)</f>
        <v>45040</v>
      </c>
      <c r="DO14" s="284">
        <f>ROUND('нетто 15'!DO14*0.8,)</f>
        <v>40640</v>
      </c>
      <c r="DP14" s="284">
        <f>ROUND('нетто 15'!DP14*0.8,)</f>
        <v>35440</v>
      </c>
      <c r="DQ14" s="284">
        <f>ROUND('нетто 15'!DQ14*0.8,)</f>
        <v>35440</v>
      </c>
      <c r="DR14" s="284">
        <f>ROUND('нетто 15'!DR14*0.8,)</f>
        <v>35440</v>
      </c>
      <c r="DS14" s="284">
        <f>ROUND('нетто 15'!DS14*0.8,)</f>
        <v>33840</v>
      </c>
      <c r="DT14" s="284">
        <f>ROUND('нетто 15'!DT14*0.8,)</f>
        <v>31440</v>
      </c>
      <c r="DU14" s="284">
        <f>ROUND('нетто 15'!DU14*0.8,)</f>
        <v>32640</v>
      </c>
      <c r="DV14" s="284">
        <f>ROUND('нетто 15'!DV14*0.8,)</f>
        <v>32640</v>
      </c>
      <c r="DW14" s="284">
        <f>ROUND('нетто 15'!DW14*0.8,)</f>
        <v>32640</v>
      </c>
      <c r="DX14" s="284">
        <f>ROUND('нетто 15'!DX14*0.8,)</f>
        <v>27840</v>
      </c>
      <c r="DY14" s="284">
        <f>ROUND('нетто 15'!DY14*0.8,)</f>
        <v>27840</v>
      </c>
      <c r="DZ14" s="284">
        <f>ROUND('нетто 15'!DZ14*0.8,)</f>
        <v>27840</v>
      </c>
      <c r="EA14" s="284">
        <f>ROUND('нетто 15'!EA14*0.8,)</f>
        <v>27840</v>
      </c>
      <c r="EB14" s="284">
        <f>ROUND('нетто 15'!EB14*0.8,)</f>
        <v>27840</v>
      </c>
      <c r="EC14" s="284">
        <f>ROUND('нетто 15'!EC14*0.8,)</f>
        <v>27840</v>
      </c>
      <c r="ED14" s="284">
        <f>ROUND('нетто 15'!ED14*0.8,)</f>
        <v>27840</v>
      </c>
      <c r="EE14" s="284">
        <f>ROUND('нетто 15'!EE14*0.8,)</f>
        <v>27840</v>
      </c>
      <c r="EF14" s="284">
        <f>ROUND('нетто 15'!EF14*0.8,)</f>
        <v>27840</v>
      </c>
      <c r="EG14" s="284">
        <f>ROUND('нетто 15'!EG14*0.8,)</f>
        <v>27840</v>
      </c>
      <c r="EH14" s="284">
        <f>ROUND('нетто 15'!EH14*0.8,)</f>
        <v>27840</v>
      </c>
      <c r="EI14" s="284">
        <f>ROUND('нетто 15'!EI14*0.8,)</f>
        <v>27840</v>
      </c>
      <c r="EJ14" s="284">
        <f>ROUND('нетто 15'!EJ14*0.8,)</f>
        <v>27840</v>
      </c>
      <c r="EK14" s="284">
        <f>ROUND('нетто 15'!EK14*0.8,)</f>
        <v>26640</v>
      </c>
      <c r="EL14" s="284">
        <f>ROUND('нетто 15'!EL14*0.8,)</f>
        <v>26640</v>
      </c>
      <c r="EM14" s="284">
        <f>ROUND('нетто 15'!EM14*0.8,)</f>
        <v>26640</v>
      </c>
      <c r="EN14" s="284">
        <f>ROUND('нетто 15'!EN14*0.8,)</f>
        <v>26640</v>
      </c>
      <c r="EO14" s="284">
        <f>ROUND('нетто 15'!EO14*0.8,)</f>
        <v>26640</v>
      </c>
      <c r="EP14" s="284">
        <f>ROUND('нетто 15'!EP14*0.8,)</f>
        <v>26640</v>
      </c>
      <c r="EQ14" s="284">
        <f>ROUND('нетто 15'!EQ14*0.8,)</f>
        <v>26640</v>
      </c>
      <c r="ER14" s="284">
        <f>ROUND('нетто 15'!ER14*0.8,)</f>
        <v>26640</v>
      </c>
      <c r="ES14" s="284">
        <f>ROUND('нетто 15'!ES14*0.8,)</f>
        <v>26640</v>
      </c>
      <c r="ET14" s="284">
        <f>ROUND('нетто 15'!ET14*0.8,)</f>
        <v>26640</v>
      </c>
    </row>
    <row r="15" spans="1:150" s="85" customFormat="1" ht="10.35" customHeight="1" x14ac:dyDescent="0.2">
      <c r="A15" s="86" t="s">
        <v>136</v>
      </c>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row>
    <row r="16" spans="1:150" s="85" customFormat="1" ht="10.35" customHeight="1" x14ac:dyDescent="0.2">
      <c r="A16" s="88">
        <v>1</v>
      </c>
      <c r="B16" s="284">
        <f>ROUND('нетто 15'!B16*0.8,)</f>
        <v>24560</v>
      </c>
      <c r="C16" s="284">
        <f>ROUND('нетто 15'!C16*0.8,)</f>
        <v>24560</v>
      </c>
      <c r="D16" s="284">
        <f>ROUND('нетто 15'!D16*0.8,)</f>
        <v>24560</v>
      </c>
      <c r="E16" s="284">
        <f>ROUND('нетто 15'!E16*0.8,)</f>
        <v>22640</v>
      </c>
      <c r="F16" s="284">
        <f>ROUND('нетто 15'!F16*0.8,)</f>
        <v>19200</v>
      </c>
      <c r="G16" s="284">
        <f>ROUND('нетто 15'!G16*0.8,)</f>
        <v>19760</v>
      </c>
      <c r="H16" s="284">
        <f>ROUND('нетто 15'!H16*0.8,)</f>
        <v>19200</v>
      </c>
      <c r="I16" s="284">
        <f>ROUND('нетто 15'!I16*0.8,)</f>
        <v>20720</v>
      </c>
      <c r="J16" s="284">
        <f>ROUND('нетто 15'!J16*0.8,)</f>
        <v>20720</v>
      </c>
      <c r="K16" s="284">
        <f>ROUND('нетто 15'!K16*0.8,)</f>
        <v>18080</v>
      </c>
      <c r="L16" s="284">
        <f>ROUND('нетто 15'!L16*0.8,)</f>
        <v>18080</v>
      </c>
      <c r="M16" s="284">
        <f>ROUND('нетто 15'!M16*0.8,)</f>
        <v>18080</v>
      </c>
      <c r="N16" s="284">
        <f>ROUND('нетто 15'!N16*0.8,)</f>
        <v>18640</v>
      </c>
      <c r="O16" s="284">
        <f>ROUND('нетто 15'!O16*0.8,)</f>
        <v>18080</v>
      </c>
      <c r="P16" s="284">
        <f>ROUND('нетто 15'!P16*0.8,)</f>
        <v>18640</v>
      </c>
      <c r="Q16" s="284">
        <f>ROUND('нетто 15'!Q16*0.8,)</f>
        <v>18640</v>
      </c>
      <c r="R16" s="284">
        <f>ROUND('нетто 15'!R16*0.8,)</f>
        <v>19200</v>
      </c>
      <c r="S16" s="284">
        <f>ROUND('нетто 15'!S16*0.8,)</f>
        <v>19760</v>
      </c>
      <c r="T16" s="284">
        <f>ROUND('нетто 15'!T16*0.8,)</f>
        <v>19760</v>
      </c>
      <c r="U16" s="284">
        <f>ROUND('нетто 15'!U16*0.8,)</f>
        <v>20720</v>
      </c>
      <c r="V16" s="284">
        <f>ROUND('нетто 15'!V16*0.8,)</f>
        <v>20720</v>
      </c>
      <c r="W16" s="284">
        <f>ROUND('нетто 15'!W16*0.8,)</f>
        <v>19200</v>
      </c>
      <c r="X16" s="284">
        <f>ROUND('нетто 15'!X16*0.8,)</f>
        <v>19200</v>
      </c>
      <c r="Y16" s="284">
        <f>ROUND('нетто 15'!Y16*0.8,)</f>
        <v>18080</v>
      </c>
      <c r="Z16" s="284">
        <f>ROUND('нетто 15'!Z16*0.8,)</f>
        <v>18080</v>
      </c>
      <c r="AA16" s="284">
        <f>ROUND('нетто 15'!AA16*0.8,)</f>
        <v>18080</v>
      </c>
      <c r="AB16" s="284">
        <f>ROUND('нетто 15'!AB16*0.8,)</f>
        <v>18080</v>
      </c>
      <c r="AC16" s="284">
        <f>ROUND('нетто 15'!AC16*0.8,)</f>
        <v>18080</v>
      </c>
      <c r="AD16" s="284">
        <f>ROUND('нетто 15'!AD16*0.8,)</f>
        <v>18640</v>
      </c>
      <c r="AE16" s="284">
        <f>ROUND('нетто 15'!AE16*0.8,)</f>
        <v>18640</v>
      </c>
      <c r="AF16" s="284">
        <f>ROUND('нетто 15'!AF16*0.8,)</f>
        <v>18080</v>
      </c>
      <c r="AG16" s="284">
        <f>ROUND('нетто 15'!AG16*0.8,)</f>
        <v>19680</v>
      </c>
      <c r="AH16" s="284">
        <f>ROUND('нетто 15'!AH16*0.8,)</f>
        <v>19680</v>
      </c>
      <c r="AI16" s="284">
        <f>ROUND('нетто 15'!AI16*0.8,)</f>
        <v>19680</v>
      </c>
      <c r="AJ16" s="284">
        <f>ROUND('нетто 15'!AJ16*0.8,)</f>
        <v>19680</v>
      </c>
      <c r="AK16" s="284">
        <f>ROUND('нетто 15'!AK16*0.8,)</f>
        <v>19680</v>
      </c>
      <c r="AL16" s="284">
        <f>ROUND('нетто 15'!AL16*0.8,)</f>
        <v>19680</v>
      </c>
      <c r="AM16" s="284">
        <f>ROUND('нетто 15'!AM16*0.8,)</f>
        <v>18240</v>
      </c>
      <c r="AN16" s="284">
        <f>ROUND('нетто 15'!AN16*0.8,)</f>
        <v>18240</v>
      </c>
      <c r="AO16" s="284">
        <f>ROUND('нетто 15'!AO16*0.8,)</f>
        <v>18240</v>
      </c>
      <c r="AP16" s="284">
        <f>ROUND('нетто 15'!AP16*0.8,)</f>
        <v>18240</v>
      </c>
      <c r="AQ16" s="284">
        <f>ROUND('нетто 15'!AQ16*0.8,)</f>
        <v>21680</v>
      </c>
      <c r="AR16" s="284">
        <f>ROUND('нетто 15'!AR16*0.8,)</f>
        <v>22960</v>
      </c>
      <c r="AS16" s="284">
        <f>ROUND('нетто 15'!AS16*0.8,)</f>
        <v>22960</v>
      </c>
      <c r="AT16" s="284">
        <f>ROUND('нетто 15'!AT16*0.8,)</f>
        <v>20400</v>
      </c>
      <c r="AU16" s="284">
        <f>ROUND('нетто 15'!AU16*0.8,)</f>
        <v>21680</v>
      </c>
      <c r="AV16" s="284">
        <f>ROUND('нетто 15'!AV16*0.8,)</f>
        <v>21680</v>
      </c>
      <c r="AW16" s="284">
        <f>ROUND('нетто 15'!AW16*0.8,)</f>
        <v>22960</v>
      </c>
      <c r="AX16" s="284">
        <f>ROUND('нетто 15'!AX16*0.8,)</f>
        <v>22960</v>
      </c>
      <c r="AY16" s="284">
        <f>ROUND('нетто 15'!AY16*0.8,)</f>
        <v>22960</v>
      </c>
      <c r="AZ16" s="284">
        <f>ROUND('нетто 15'!AZ16*0.8,)</f>
        <v>25520</v>
      </c>
      <c r="BA16" s="284">
        <f>ROUND('нетто 15'!BA16*0.8,)</f>
        <v>25520</v>
      </c>
      <c r="BB16" s="284">
        <f>ROUND('нетто 15'!BB16*0.8,)</f>
        <v>26800</v>
      </c>
      <c r="BC16" s="284">
        <f>ROUND('нетто 15'!BC16*0.8,)</f>
        <v>26800</v>
      </c>
      <c r="BD16" s="284">
        <f>ROUND('нетто 15'!BD16*0.8,)</f>
        <v>26800</v>
      </c>
      <c r="BE16" s="284">
        <f>ROUND('нетто 15'!BE16*0.8,)</f>
        <v>24240</v>
      </c>
      <c r="BF16" s="284">
        <f>ROUND('нетто 15'!BF16*0.8,)</f>
        <v>39880</v>
      </c>
      <c r="BG16" s="284">
        <f>ROUND('нетто 15'!BG16*0.8,)</f>
        <v>58680</v>
      </c>
      <c r="BH16" s="284">
        <f>ROUND('нетто 15'!BH16*0.8,)</f>
        <v>76680</v>
      </c>
      <c r="BI16" s="284">
        <f>ROUND('нетто 15'!BI16*0.8,)</f>
        <v>76680</v>
      </c>
      <c r="BJ16" s="284">
        <f>ROUND('нетто 15'!BJ16*0.8,)</f>
        <v>72680</v>
      </c>
      <c r="BK16" s="284">
        <f>ROUND('нетто 15'!BK16*0.8,)</f>
        <v>76680</v>
      </c>
      <c r="BL16" s="284">
        <f>ROUND('нетто 15'!BL16*0.8,)</f>
        <v>72680</v>
      </c>
      <c r="BM16" s="284">
        <f>ROUND('нетто 15'!BM16*0.8,)</f>
        <v>61880</v>
      </c>
      <c r="BN16" s="284">
        <f>ROUND('нетто 15'!BN16*0.8,)</f>
        <v>61880</v>
      </c>
      <c r="BO16" s="284">
        <f>ROUND('нетто 15'!BO16*0.8,)</f>
        <v>61880</v>
      </c>
      <c r="BP16" s="284">
        <f>ROUND('нетто 15'!BP16*0.8,)</f>
        <v>55480</v>
      </c>
      <c r="BQ16" s="284">
        <f>ROUND('нетто 15'!BQ16*0.8,)</f>
        <v>39320</v>
      </c>
      <c r="BR16" s="284">
        <f>ROUND('нетто 15'!BR16*0.8,)</f>
        <v>35320</v>
      </c>
      <c r="BS16" s="284">
        <f>ROUND('нетто 15'!BS16*0.8,)</f>
        <v>33720</v>
      </c>
      <c r="BT16" s="284">
        <f>ROUND('нетто 15'!BT16*0.8,)</f>
        <v>33720</v>
      </c>
      <c r="BU16" s="284">
        <f>ROUND('нетто 15'!BU16*0.8,)</f>
        <v>33720</v>
      </c>
      <c r="BV16" s="284">
        <f>ROUND('нетто 15'!BV16*0.8,)</f>
        <v>35320</v>
      </c>
      <c r="BW16" s="284">
        <f>ROUND('нетто 15'!BW16*0.8,)</f>
        <v>35320</v>
      </c>
      <c r="BX16" s="284">
        <f>ROUND('нетто 15'!BX16*0.8,)</f>
        <v>35320</v>
      </c>
      <c r="BY16" s="284">
        <f>ROUND('нетто 15'!BY16*0.8,)</f>
        <v>33720</v>
      </c>
      <c r="BZ16" s="284">
        <f>ROUND('нетто 15'!BZ16*0.8,)</f>
        <v>33720</v>
      </c>
      <c r="CA16" s="284">
        <f>ROUND('нетто 15'!CA16*0.8,)</f>
        <v>33720</v>
      </c>
      <c r="CB16" s="284">
        <f>ROUND('нетто 15'!CB16*0.8,)</f>
        <v>33720</v>
      </c>
      <c r="CC16" s="284">
        <f>ROUND('нетто 15'!CC16*0.8,)</f>
        <v>33720</v>
      </c>
      <c r="CD16" s="284">
        <f>ROUND('нетто 15'!CD16*0.8,)</f>
        <v>33720</v>
      </c>
      <c r="CE16" s="284">
        <f>ROUND('нетто 15'!CE16*0.8,)</f>
        <v>33720</v>
      </c>
      <c r="CF16" s="284">
        <f>ROUND('нетто 15'!CF16*0.8,)</f>
        <v>35320</v>
      </c>
      <c r="CG16" s="284">
        <f>ROUND('нетто 15'!CG16*0.8,)</f>
        <v>35320</v>
      </c>
      <c r="CH16" s="284">
        <f>ROUND('нетто 15'!CH16*0.8,)</f>
        <v>37320</v>
      </c>
      <c r="CI16" s="284">
        <f>ROUND('нетто 15'!CI16*0.8,)</f>
        <v>37320</v>
      </c>
      <c r="CJ16" s="284">
        <f>ROUND('нетто 15'!CJ16*0.8,)</f>
        <v>37320</v>
      </c>
      <c r="CK16" s="284">
        <f>ROUND('нетто 15'!CK16*0.8,)</f>
        <v>37320</v>
      </c>
      <c r="CL16" s="284">
        <f>ROUND('нетто 15'!CL16*0.8,)</f>
        <v>37320</v>
      </c>
      <c r="CM16" s="284">
        <f>ROUND('нетто 15'!CM16*0.8,)</f>
        <v>37320</v>
      </c>
      <c r="CN16" s="284">
        <f>ROUND('нетто 15'!CN16*0.8,)</f>
        <v>42120</v>
      </c>
      <c r="CO16" s="284">
        <f>ROUND('нетто 15'!CO16*0.8,)</f>
        <v>40520</v>
      </c>
      <c r="CP16" s="284">
        <f>ROUND('нетто 15'!CP16*0.8,)</f>
        <v>40520</v>
      </c>
      <c r="CQ16" s="284">
        <f>ROUND('нетто 15'!CQ16*0.8,)</f>
        <v>40520</v>
      </c>
      <c r="CR16" s="284">
        <f>ROUND('нетто 15'!CR16*0.8,)</f>
        <v>40520</v>
      </c>
      <c r="CS16" s="284">
        <f>ROUND('нетто 15'!CS16*0.8,)</f>
        <v>43720</v>
      </c>
      <c r="CT16" s="284">
        <f>ROUND('нетто 15'!CT16*0.8,)</f>
        <v>43720</v>
      </c>
      <c r="CU16" s="284">
        <f>ROUND('нетто 15'!CU16*0.8,)</f>
        <v>40520</v>
      </c>
      <c r="CV16" s="284">
        <f>ROUND('нетто 15'!CV16*0.8,)</f>
        <v>42120</v>
      </c>
      <c r="CW16" s="284">
        <f>ROUND('нетто 15'!CW16*0.8,)</f>
        <v>40520</v>
      </c>
      <c r="CX16" s="284">
        <f>ROUND('нетто 15'!CX16*0.8,)</f>
        <v>40520</v>
      </c>
      <c r="CY16" s="284">
        <f>ROUND('нетто 15'!CY16*0.8,)</f>
        <v>40520</v>
      </c>
      <c r="CZ16" s="284">
        <f>ROUND('нетто 15'!CZ16*0.8,)</f>
        <v>43720</v>
      </c>
      <c r="DA16" s="284">
        <f>ROUND('нетто 15'!DA16*0.8,)</f>
        <v>43720</v>
      </c>
      <c r="DB16" s="284">
        <f>ROUND('нетто 15'!DB16*0.8,)</f>
        <v>47720</v>
      </c>
      <c r="DC16" s="284">
        <f>ROUND('нетто 15'!DC16*0.8,)</f>
        <v>47720</v>
      </c>
      <c r="DD16" s="284">
        <f>ROUND('нетто 15'!DD16*0.8,)</f>
        <v>47720</v>
      </c>
      <c r="DE16" s="284">
        <f>ROUND('нетто 15'!DE16*0.8,)</f>
        <v>47720</v>
      </c>
      <c r="DF16" s="284">
        <f>ROUND('нетто 15'!DF16*0.8,)</f>
        <v>47720</v>
      </c>
      <c r="DG16" s="284">
        <f>ROUND('нетто 15'!DG16*0.8,)</f>
        <v>52520</v>
      </c>
      <c r="DH16" s="284">
        <f>ROUND('нетто 15'!DH16*0.8,)</f>
        <v>52520</v>
      </c>
      <c r="DI16" s="284">
        <f>ROUND('нетто 15'!DI16*0.8,)</f>
        <v>50120</v>
      </c>
      <c r="DJ16" s="284">
        <f>ROUND('нетто 15'!DJ16*0.8,)</f>
        <v>52520</v>
      </c>
      <c r="DK16" s="284">
        <f>ROUND('нетто 15'!DK16*0.8,)</f>
        <v>50120</v>
      </c>
      <c r="DL16" s="284">
        <f>ROUND('нетто 15'!DL16*0.8,)</f>
        <v>52520</v>
      </c>
      <c r="DM16" s="284">
        <f>ROUND('нетто 15'!DM16*0.8,)</f>
        <v>50120</v>
      </c>
      <c r="DN16" s="284">
        <f>ROUND('нетто 15'!DN16*0.8,)</f>
        <v>50120</v>
      </c>
      <c r="DO16" s="284">
        <f>ROUND('нетто 15'!DO16*0.8,)</f>
        <v>45720</v>
      </c>
      <c r="DP16" s="284">
        <f>ROUND('нетто 15'!DP16*0.8,)</f>
        <v>40520</v>
      </c>
      <c r="DQ16" s="284">
        <f>ROUND('нетто 15'!DQ16*0.8,)</f>
        <v>40520</v>
      </c>
      <c r="DR16" s="284">
        <f>ROUND('нетто 15'!DR16*0.8,)</f>
        <v>40520</v>
      </c>
      <c r="DS16" s="284">
        <f>ROUND('нетто 15'!DS16*0.8,)</f>
        <v>38920</v>
      </c>
      <c r="DT16" s="284">
        <f>ROUND('нетто 15'!DT16*0.8,)</f>
        <v>36520</v>
      </c>
      <c r="DU16" s="284">
        <f>ROUND('нетто 15'!DU16*0.8,)</f>
        <v>37720</v>
      </c>
      <c r="DV16" s="284">
        <f>ROUND('нетто 15'!DV16*0.8,)</f>
        <v>37720</v>
      </c>
      <c r="DW16" s="284">
        <f>ROUND('нетто 15'!DW16*0.8,)</f>
        <v>37720</v>
      </c>
      <c r="DX16" s="284">
        <f>ROUND('нетто 15'!DX16*0.8,)</f>
        <v>30520</v>
      </c>
      <c r="DY16" s="284">
        <f>ROUND('нетто 15'!DY16*0.8,)</f>
        <v>30520</v>
      </c>
      <c r="DZ16" s="284">
        <f>ROUND('нетто 15'!DZ16*0.8,)</f>
        <v>30520</v>
      </c>
      <c r="EA16" s="284">
        <f>ROUND('нетто 15'!EA16*0.8,)</f>
        <v>30520</v>
      </c>
      <c r="EB16" s="284">
        <f>ROUND('нетто 15'!EB16*0.8,)</f>
        <v>30520</v>
      </c>
      <c r="EC16" s="284">
        <f>ROUND('нетто 15'!EC16*0.8,)</f>
        <v>30520</v>
      </c>
      <c r="ED16" s="284">
        <f>ROUND('нетто 15'!ED16*0.8,)</f>
        <v>30520</v>
      </c>
      <c r="EE16" s="284">
        <f>ROUND('нетто 15'!EE16*0.8,)</f>
        <v>30520</v>
      </c>
      <c r="EF16" s="284">
        <f>ROUND('нетто 15'!EF16*0.8,)</f>
        <v>30520</v>
      </c>
      <c r="EG16" s="284">
        <f>ROUND('нетто 15'!EG16*0.8,)</f>
        <v>30520</v>
      </c>
      <c r="EH16" s="284">
        <f>ROUND('нетто 15'!EH16*0.8,)</f>
        <v>30520</v>
      </c>
      <c r="EI16" s="284">
        <f>ROUND('нетто 15'!EI16*0.8,)</f>
        <v>30520</v>
      </c>
      <c r="EJ16" s="284">
        <f>ROUND('нетто 15'!EJ16*0.8,)</f>
        <v>30520</v>
      </c>
      <c r="EK16" s="284">
        <f>ROUND('нетто 15'!EK16*0.8,)</f>
        <v>29320</v>
      </c>
      <c r="EL16" s="284">
        <f>ROUND('нетто 15'!EL16*0.8,)</f>
        <v>29320</v>
      </c>
      <c r="EM16" s="284">
        <f>ROUND('нетто 15'!EM16*0.8,)</f>
        <v>29320</v>
      </c>
      <c r="EN16" s="284">
        <f>ROUND('нетто 15'!EN16*0.8,)</f>
        <v>29320</v>
      </c>
      <c r="EO16" s="284">
        <f>ROUND('нетто 15'!EO16*0.8,)</f>
        <v>29320</v>
      </c>
      <c r="EP16" s="284">
        <f>ROUND('нетто 15'!EP16*0.8,)</f>
        <v>29320</v>
      </c>
      <c r="EQ16" s="284">
        <f>ROUND('нетто 15'!EQ16*0.8,)</f>
        <v>29320</v>
      </c>
      <c r="ER16" s="284">
        <f>ROUND('нетто 15'!ER16*0.8,)</f>
        <v>29320</v>
      </c>
      <c r="ES16" s="284">
        <f>ROUND('нетто 15'!ES16*0.8,)</f>
        <v>29320</v>
      </c>
      <c r="ET16" s="284">
        <f>ROUND('нетто 15'!ET16*0.8,)</f>
        <v>29320</v>
      </c>
    </row>
    <row r="17" spans="1:150" s="85" customFormat="1" ht="10.35" customHeight="1" x14ac:dyDescent="0.2">
      <c r="A17" s="88">
        <v>2</v>
      </c>
      <c r="B17" s="284">
        <f>ROUND('нетто 15'!B17*0.8,)</f>
        <v>26080</v>
      </c>
      <c r="C17" s="284">
        <f>ROUND('нетто 15'!C17*0.8,)</f>
        <v>26080</v>
      </c>
      <c r="D17" s="284">
        <f>ROUND('нетто 15'!D17*0.8,)</f>
        <v>26080</v>
      </c>
      <c r="E17" s="284">
        <f>ROUND('нетто 15'!E17*0.8,)</f>
        <v>24160</v>
      </c>
      <c r="F17" s="284">
        <f>ROUND('нетто 15'!F17*0.8,)</f>
        <v>20720</v>
      </c>
      <c r="G17" s="284">
        <f>ROUND('нетто 15'!G17*0.8,)</f>
        <v>21280</v>
      </c>
      <c r="H17" s="284">
        <f>ROUND('нетто 15'!H17*0.8,)</f>
        <v>20720</v>
      </c>
      <c r="I17" s="284">
        <f>ROUND('нетто 15'!I17*0.8,)</f>
        <v>22240</v>
      </c>
      <c r="J17" s="284">
        <f>ROUND('нетто 15'!J17*0.8,)</f>
        <v>22240</v>
      </c>
      <c r="K17" s="284">
        <f>ROUND('нетто 15'!K17*0.8,)</f>
        <v>19600</v>
      </c>
      <c r="L17" s="284">
        <f>ROUND('нетто 15'!L17*0.8,)</f>
        <v>19600</v>
      </c>
      <c r="M17" s="284">
        <f>ROUND('нетто 15'!M17*0.8,)</f>
        <v>19600</v>
      </c>
      <c r="N17" s="284">
        <f>ROUND('нетто 15'!N17*0.8,)</f>
        <v>20160</v>
      </c>
      <c r="O17" s="284">
        <f>ROUND('нетто 15'!O17*0.8,)</f>
        <v>19600</v>
      </c>
      <c r="P17" s="284">
        <f>ROUND('нетто 15'!P17*0.8,)</f>
        <v>20160</v>
      </c>
      <c r="Q17" s="284">
        <f>ROUND('нетто 15'!Q17*0.8,)</f>
        <v>20160</v>
      </c>
      <c r="R17" s="284">
        <f>ROUND('нетто 15'!R17*0.8,)</f>
        <v>20720</v>
      </c>
      <c r="S17" s="284">
        <f>ROUND('нетто 15'!S17*0.8,)</f>
        <v>21280</v>
      </c>
      <c r="T17" s="284">
        <f>ROUND('нетто 15'!T17*0.8,)</f>
        <v>21280</v>
      </c>
      <c r="U17" s="284">
        <f>ROUND('нетто 15'!U17*0.8,)</f>
        <v>22240</v>
      </c>
      <c r="V17" s="284">
        <f>ROUND('нетто 15'!V17*0.8,)</f>
        <v>22240</v>
      </c>
      <c r="W17" s="284">
        <f>ROUND('нетто 15'!W17*0.8,)</f>
        <v>20720</v>
      </c>
      <c r="X17" s="284">
        <f>ROUND('нетто 15'!X17*0.8,)</f>
        <v>20720</v>
      </c>
      <c r="Y17" s="284">
        <f>ROUND('нетто 15'!Y17*0.8,)</f>
        <v>19600</v>
      </c>
      <c r="Z17" s="284">
        <f>ROUND('нетто 15'!Z17*0.8,)</f>
        <v>19600</v>
      </c>
      <c r="AA17" s="284">
        <f>ROUND('нетто 15'!AA17*0.8,)</f>
        <v>19600</v>
      </c>
      <c r="AB17" s="284">
        <f>ROUND('нетто 15'!AB17*0.8,)</f>
        <v>19600</v>
      </c>
      <c r="AC17" s="284">
        <f>ROUND('нетто 15'!AC17*0.8,)</f>
        <v>19600</v>
      </c>
      <c r="AD17" s="284">
        <f>ROUND('нетто 15'!AD17*0.8,)</f>
        <v>20160</v>
      </c>
      <c r="AE17" s="284">
        <f>ROUND('нетто 15'!AE17*0.8,)</f>
        <v>20160</v>
      </c>
      <c r="AF17" s="284">
        <f>ROUND('нетто 15'!AF17*0.8,)</f>
        <v>19600</v>
      </c>
      <c r="AG17" s="284">
        <f>ROUND('нетто 15'!AG17*0.8,)</f>
        <v>21200</v>
      </c>
      <c r="AH17" s="284">
        <f>ROUND('нетто 15'!AH17*0.8,)</f>
        <v>21200</v>
      </c>
      <c r="AI17" s="284">
        <f>ROUND('нетто 15'!AI17*0.8,)</f>
        <v>21200</v>
      </c>
      <c r="AJ17" s="284">
        <f>ROUND('нетто 15'!AJ17*0.8,)</f>
        <v>21200</v>
      </c>
      <c r="AK17" s="284">
        <f>ROUND('нетто 15'!AK17*0.8,)</f>
        <v>21200</v>
      </c>
      <c r="AL17" s="284">
        <f>ROUND('нетто 15'!AL17*0.8,)</f>
        <v>21200</v>
      </c>
      <c r="AM17" s="284">
        <f>ROUND('нетто 15'!AM17*0.8,)</f>
        <v>19760</v>
      </c>
      <c r="AN17" s="284">
        <f>ROUND('нетто 15'!AN17*0.8,)</f>
        <v>19760</v>
      </c>
      <c r="AO17" s="284">
        <f>ROUND('нетто 15'!AO17*0.8,)</f>
        <v>19760</v>
      </c>
      <c r="AP17" s="284">
        <f>ROUND('нетто 15'!AP17*0.8,)</f>
        <v>19760</v>
      </c>
      <c r="AQ17" s="284">
        <f>ROUND('нетто 15'!AQ17*0.8,)</f>
        <v>23200</v>
      </c>
      <c r="AR17" s="284">
        <f>ROUND('нетто 15'!AR17*0.8,)</f>
        <v>24480</v>
      </c>
      <c r="AS17" s="284">
        <f>ROUND('нетто 15'!AS17*0.8,)</f>
        <v>24480</v>
      </c>
      <c r="AT17" s="284">
        <f>ROUND('нетто 15'!AT17*0.8,)</f>
        <v>21920</v>
      </c>
      <c r="AU17" s="284">
        <f>ROUND('нетто 15'!AU17*0.8,)</f>
        <v>23200</v>
      </c>
      <c r="AV17" s="284">
        <f>ROUND('нетто 15'!AV17*0.8,)</f>
        <v>23200</v>
      </c>
      <c r="AW17" s="284">
        <f>ROUND('нетто 15'!AW17*0.8,)</f>
        <v>24480</v>
      </c>
      <c r="AX17" s="284">
        <f>ROUND('нетто 15'!AX17*0.8,)</f>
        <v>24480</v>
      </c>
      <c r="AY17" s="284">
        <f>ROUND('нетто 15'!AY17*0.8,)</f>
        <v>24480</v>
      </c>
      <c r="AZ17" s="284">
        <f>ROUND('нетто 15'!AZ17*0.8,)</f>
        <v>27040</v>
      </c>
      <c r="BA17" s="284">
        <f>ROUND('нетто 15'!BA17*0.8,)</f>
        <v>27040</v>
      </c>
      <c r="BB17" s="284">
        <f>ROUND('нетто 15'!BB17*0.8,)</f>
        <v>28320</v>
      </c>
      <c r="BC17" s="284">
        <f>ROUND('нетто 15'!BC17*0.8,)</f>
        <v>28320</v>
      </c>
      <c r="BD17" s="284">
        <f>ROUND('нетто 15'!BD17*0.8,)</f>
        <v>28320</v>
      </c>
      <c r="BE17" s="284">
        <f>ROUND('нетто 15'!BE17*0.8,)</f>
        <v>25760</v>
      </c>
      <c r="BF17" s="284">
        <f>ROUND('нетто 15'!BF17*0.8,)</f>
        <v>42160</v>
      </c>
      <c r="BG17" s="284">
        <f>ROUND('нетто 15'!BG17*0.8,)</f>
        <v>60960</v>
      </c>
      <c r="BH17" s="284">
        <f>ROUND('нетто 15'!BH17*0.8,)</f>
        <v>78960</v>
      </c>
      <c r="BI17" s="284">
        <f>ROUND('нетто 15'!BI17*0.8,)</f>
        <v>78960</v>
      </c>
      <c r="BJ17" s="284">
        <f>ROUND('нетто 15'!BJ17*0.8,)</f>
        <v>74960</v>
      </c>
      <c r="BK17" s="284">
        <f>ROUND('нетто 15'!BK17*0.8,)</f>
        <v>78960</v>
      </c>
      <c r="BL17" s="284">
        <f>ROUND('нетто 15'!BL17*0.8,)</f>
        <v>74960</v>
      </c>
      <c r="BM17" s="284">
        <f>ROUND('нетто 15'!BM17*0.8,)</f>
        <v>64160</v>
      </c>
      <c r="BN17" s="284">
        <f>ROUND('нетто 15'!BN17*0.8,)</f>
        <v>64160</v>
      </c>
      <c r="BO17" s="284">
        <f>ROUND('нетто 15'!BO17*0.8,)</f>
        <v>64160</v>
      </c>
      <c r="BP17" s="284">
        <f>ROUND('нетто 15'!BP17*0.8,)</f>
        <v>57760</v>
      </c>
      <c r="BQ17" s="284">
        <f>ROUND('нетто 15'!BQ17*0.8,)</f>
        <v>41440</v>
      </c>
      <c r="BR17" s="284">
        <f>ROUND('нетто 15'!BR17*0.8,)</f>
        <v>37440</v>
      </c>
      <c r="BS17" s="284">
        <f>ROUND('нетто 15'!BS17*0.8,)</f>
        <v>35840</v>
      </c>
      <c r="BT17" s="284">
        <f>ROUND('нетто 15'!BT17*0.8,)</f>
        <v>35840</v>
      </c>
      <c r="BU17" s="284">
        <f>ROUND('нетто 15'!BU17*0.8,)</f>
        <v>35840</v>
      </c>
      <c r="BV17" s="284">
        <f>ROUND('нетто 15'!BV17*0.8,)</f>
        <v>37440</v>
      </c>
      <c r="BW17" s="284">
        <f>ROUND('нетто 15'!BW17*0.8,)</f>
        <v>37440</v>
      </c>
      <c r="BX17" s="284">
        <f>ROUND('нетто 15'!BX17*0.8,)</f>
        <v>37440</v>
      </c>
      <c r="BY17" s="284">
        <f>ROUND('нетто 15'!BY17*0.8,)</f>
        <v>35840</v>
      </c>
      <c r="BZ17" s="284">
        <f>ROUND('нетто 15'!BZ17*0.8,)</f>
        <v>35840</v>
      </c>
      <c r="CA17" s="284">
        <f>ROUND('нетто 15'!CA17*0.8,)</f>
        <v>35840</v>
      </c>
      <c r="CB17" s="284">
        <f>ROUND('нетто 15'!CB17*0.8,)</f>
        <v>35840</v>
      </c>
      <c r="CC17" s="284">
        <f>ROUND('нетто 15'!CC17*0.8,)</f>
        <v>35840</v>
      </c>
      <c r="CD17" s="284">
        <f>ROUND('нетто 15'!CD17*0.8,)</f>
        <v>35840</v>
      </c>
      <c r="CE17" s="284">
        <f>ROUND('нетто 15'!CE17*0.8,)</f>
        <v>35840</v>
      </c>
      <c r="CF17" s="284">
        <f>ROUND('нетто 15'!CF17*0.8,)</f>
        <v>37440</v>
      </c>
      <c r="CG17" s="284">
        <f>ROUND('нетто 15'!CG17*0.8,)</f>
        <v>37440</v>
      </c>
      <c r="CH17" s="284">
        <f>ROUND('нетто 15'!CH17*0.8,)</f>
        <v>39440</v>
      </c>
      <c r="CI17" s="284">
        <f>ROUND('нетто 15'!CI17*0.8,)</f>
        <v>39440</v>
      </c>
      <c r="CJ17" s="284">
        <f>ROUND('нетто 15'!CJ17*0.8,)</f>
        <v>39440</v>
      </c>
      <c r="CK17" s="284">
        <f>ROUND('нетто 15'!CK17*0.8,)</f>
        <v>39440</v>
      </c>
      <c r="CL17" s="284">
        <f>ROUND('нетто 15'!CL17*0.8,)</f>
        <v>39440</v>
      </c>
      <c r="CM17" s="284">
        <f>ROUND('нетто 15'!CM17*0.8,)</f>
        <v>39440</v>
      </c>
      <c r="CN17" s="284">
        <f>ROUND('нетто 15'!CN17*0.8,)</f>
        <v>44240</v>
      </c>
      <c r="CO17" s="284">
        <f>ROUND('нетто 15'!CO17*0.8,)</f>
        <v>42640</v>
      </c>
      <c r="CP17" s="284">
        <f>ROUND('нетто 15'!CP17*0.8,)</f>
        <v>42640</v>
      </c>
      <c r="CQ17" s="284">
        <f>ROUND('нетто 15'!CQ17*0.8,)</f>
        <v>42640</v>
      </c>
      <c r="CR17" s="284">
        <f>ROUND('нетто 15'!CR17*0.8,)</f>
        <v>42640</v>
      </c>
      <c r="CS17" s="284">
        <f>ROUND('нетто 15'!CS17*0.8,)</f>
        <v>45840</v>
      </c>
      <c r="CT17" s="284">
        <f>ROUND('нетто 15'!CT17*0.8,)</f>
        <v>45840</v>
      </c>
      <c r="CU17" s="284">
        <f>ROUND('нетто 15'!CU17*0.8,)</f>
        <v>42640</v>
      </c>
      <c r="CV17" s="284">
        <f>ROUND('нетто 15'!CV17*0.8,)</f>
        <v>44240</v>
      </c>
      <c r="CW17" s="284">
        <f>ROUND('нетто 15'!CW17*0.8,)</f>
        <v>42640</v>
      </c>
      <c r="CX17" s="284">
        <f>ROUND('нетто 15'!CX17*0.8,)</f>
        <v>42640</v>
      </c>
      <c r="CY17" s="284">
        <f>ROUND('нетто 15'!CY17*0.8,)</f>
        <v>42640</v>
      </c>
      <c r="CZ17" s="284">
        <f>ROUND('нетто 15'!CZ17*0.8,)</f>
        <v>45840</v>
      </c>
      <c r="DA17" s="284">
        <f>ROUND('нетто 15'!DA17*0.8,)</f>
        <v>45840</v>
      </c>
      <c r="DB17" s="284">
        <f>ROUND('нетто 15'!DB17*0.8,)</f>
        <v>49840</v>
      </c>
      <c r="DC17" s="284">
        <f>ROUND('нетто 15'!DC17*0.8,)</f>
        <v>49840</v>
      </c>
      <c r="DD17" s="284">
        <f>ROUND('нетто 15'!DD17*0.8,)</f>
        <v>49840</v>
      </c>
      <c r="DE17" s="284">
        <f>ROUND('нетто 15'!DE17*0.8,)</f>
        <v>49840</v>
      </c>
      <c r="DF17" s="284">
        <f>ROUND('нетто 15'!DF17*0.8,)</f>
        <v>49840</v>
      </c>
      <c r="DG17" s="284">
        <f>ROUND('нетто 15'!DG17*0.8,)</f>
        <v>54640</v>
      </c>
      <c r="DH17" s="284">
        <f>ROUND('нетто 15'!DH17*0.8,)</f>
        <v>54640</v>
      </c>
      <c r="DI17" s="284">
        <f>ROUND('нетто 15'!DI17*0.8,)</f>
        <v>52240</v>
      </c>
      <c r="DJ17" s="284">
        <f>ROUND('нетто 15'!DJ17*0.8,)</f>
        <v>54640</v>
      </c>
      <c r="DK17" s="284">
        <f>ROUND('нетто 15'!DK17*0.8,)</f>
        <v>52240</v>
      </c>
      <c r="DL17" s="284">
        <f>ROUND('нетто 15'!DL17*0.8,)</f>
        <v>54640</v>
      </c>
      <c r="DM17" s="284">
        <f>ROUND('нетто 15'!DM17*0.8,)</f>
        <v>52240</v>
      </c>
      <c r="DN17" s="284">
        <f>ROUND('нетто 15'!DN17*0.8,)</f>
        <v>52240</v>
      </c>
      <c r="DO17" s="284">
        <f>ROUND('нетто 15'!DO17*0.8,)</f>
        <v>47840</v>
      </c>
      <c r="DP17" s="284">
        <f>ROUND('нетто 15'!DP17*0.8,)</f>
        <v>42640</v>
      </c>
      <c r="DQ17" s="284">
        <f>ROUND('нетто 15'!DQ17*0.8,)</f>
        <v>42640</v>
      </c>
      <c r="DR17" s="284">
        <f>ROUND('нетто 15'!DR17*0.8,)</f>
        <v>42640</v>
      </c>
      <c r="DS17" s="284">
        <f>ROUND('нетто 15'!DS17*0.8,)</f>
        <v>41040</v>
      </c>
      <c r="DT17" s="284">
        <f>ROUND('нетто 15'!DT17*0.8,)</f>
        <v>38640</v>
      </c>
      <c r="DU17" s="284">
        <f>ROUND('нетто 15'!DU17*0.8,)</f>
        <v>39840</v>
      </c>
      <c r="DV17" s="284">
        <f>ROUND('нетто 15'!DV17*0.8,)</f>
        <v>39840</v>
      </c>
      <c r="DW17" s="284">
        <f>ROUND('нетто 15'!DW17*0.8,)</f>
        <v>39840</v>
      </c>
      <c r="DX17" s="284">
        <f>ROUND('нетто 15'!DX17*0.8,)</f>
        <v>32640</v>
      </c>
      <c r="DY17" s="284">
        <f>ROUND('нетто 15'!DY17*0.8,)</f>
        <v>32640</v>
      </c>
      <c r="DZ17" s="284">
        <f>ROUND('нетто 15'!DZ17*0.8,)</f>
        <v>32640</v>
      </c>
      <c r="EA17" s="284">
        <f>ROUND('нетто 15'!EA17*0.8,)</f>
        <v>32640</v>
      </c>
      <c r="EB17" s="284">
        <f>ROUND('нетто 15'!EB17*0.8,)</f>
        <v>32640</v>
      </c>
      <c r="EC17" s="284">
        <f>ROUND('нетто 15'!EC17*0.8,)</f>
        <v>32640</v>
      </c>
      <c r="ED17" s="284">
        <f>ROUND('нетто 15'!ED17*0.8,)</f>
        <v>32640</v>
      </c>
      <c r="EE17" s="284">
        <f>ROUND('нетто 15'!EE17*0.8,)</f>
        <v>32640</v>
      </c>
      <c r="EF17" s="284">
        <f>ROUND('нетто 15'!EF17*0.8,)</f>
        <v>32640</v>
      </c>
      <c r="EG17" s="284">
        <f>ROUND('нетто 15'!EG17*0.8,)</f>
        <v>32640</v>
      </c>
      <c r="EH17" s="284">
        <f>ROUND('нетто 15'!EH17*0.8,)</f>
        <v>32640</v>
      </c>
      <c r="EI17" s="284">
        <f>ROUND('нетто 15'!EI17*0.8,)</f>
        <v>32640</v>
      </c>
      <c r="EJ17" s="284">
        <f>ROUND('нетто 15'!EJ17*0.8,)</f>
        <v>32640</v>
      </c>
      <c r="EK17" s="284">
        <f>ROUND('нетто 15'!EK17*0.8,)</f>
        <v>31440</v>
      </c>
      <c r="EL17" s="284">
        <f>ROUND('нетто 15'!EL17*0.8,)</f>
        <v>31440</v>
      </c>
      <c r="EM17" s="284">
        <f>ROUND('нетто 15'!EM17*0.8,)</f>
        <v>31440</v>
      </c>
      <c r="EN17" s="284">
        <f>ROUND('нетто 15'!EN17*0.8,)</f>
        <v>31440</v>
      </c>
      <c r="EO17" s="284">
        <f>ROUND('нетто 15'!EO17*0.8,)</f>
        <v>31440</v>
      </c>
      <c r="EP17" s="284">
        <f>ROUND('нетто 15'!EP17*0.8,)</f>
        <v>31440</v>
      </c>
      <c r="EQ17" s="284">
        <f>ROUND('нетто 15'!EQ17*0.8,)</f>
        <v>31440</v>
      </c>
      <c r="ER17" s="284">
        <f>ROUND('нетто 15'!ER17*0.8,)</f>
        <v>31440</v>
      </c>
      <c r="ES17" s="284">
        <f>ROUND('нетто 15'!ES17*0.8,)</f>
        <v>31440</v>
      </c>
      <c r="ET17" s="284">
        <f>ROUND('нетто 15'!ET17*0.8,)</f>
        <v>31440</v>
      </c>
    </row>
    <row r="18" spans="1:150" s="85" customFormat="1" ht="10.35" customHeight="1" x14ac:dyDescent="0.2">
      <c r="A18" s="86" t="s">
        <v>138</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row>
    <row r="19" spans="1:150" s="85" customFormat="1" ht="10.35" customHeight="1" x14ac:dyDescent="0.2">
      <c r="A19" s="87" t="s">
        <v>78</v>
      </c>
      <c r="B19" s="284">
        <f>ROUND('нетто 15'!B19*0.8,)</f>
        <v>42880</v>
      </c>
      <c r="C19" s="284">
        <f>ROUND('нетто 15'!C19*0.8,)</f>
        <v>42880</v>
      </c>
      <c r="D19" s="284">
        <f>ROUND('нетто 15'!D19*0.8,)</f>
        <v>42880</v>
      </c>
      <c r="E19" s="284">
        <f>ROUND('нетто 15'!E19*0.8,)</f>
        <v>40960</v>
      </c>
      <c r="F19" s="284">
        <f>ROUND('нетто 15'!F19*0.8,)</f>
        <v>37520</v>
      </c>
      <c r="G19" s="284">
        <f>ROUND('нетто 15'!G19*0.8,)</f>
        <v>38080</v>
      </c>
      <c r="H19" s="284">
        <f>ROUND('нетто 15'!H19*0.8,)</f>
        <v>37520</v>
      </c>
      <c r="I19" s="284">
        <f>ROUND('нетто 15'!I19*0.8,)</f>
        <v>39040</v>
      </c>
      <c r="J19" s="284">
        <f>ROUND('нетто 15'!J19*0.8,)</f>
        <v>39040</v>
      </c>
      <c r="K19" s="284">
        <f>ROUND('нетто 15'!K19*0.8,)</f>
        <v>36400</v>
      </c>
      <c r="L19" s="284">
        <f>ROUND('нетто 15'!L19*0.8,)</f>
        <v>36400</v>
      </c>
      <c r="M19" s="284">
        <f>ROUND('нетто 15'!M19*0.8,)</f>
        <v>36400</v>
      </c>
      <c r="N19" s="284">
        <f>ROUND('нетто 15'!N19*0.8,)</f>
        <v>36960</v>
      </c>
      <c r="O19" s="284">
        <f>ROUND('нетто 15'!O19*0.8,)</f>
        <v>36400</v>
      </c>
      <c r="P19" s="284">
        <f>ROUND('нетто 15'!P19*0.8,)</f>
        <v>36960</v>
      </c>
      <c r="Q19" s="284">
        <f>ROUND('нетто 15'!Q19*0.8,)</f>
        <v>36960</v>
      </c>
      <c r="R19" s="284">
        <f>ROUND('нетто 15'!R19*0.8,)</f>
        <v>37520</v>
      </c>
      <c r="S19" s="284">
        <f>ROUND('нетто 15'!S19*0.8,)</f>
        <v>38080</v>
      </c>
      <c r="T19" s="284">
        <f>ROUND('нетто 15'!T19*0.8,)</f>
        <v>38080</v>
      </c>
      <c r="U19" s="284">
        <f>ROUND('нетто 15'!U19*0.8,)</f>
        <v>39040</v>
      </c>
      <c r="V19" s="284">
        <f>ROUND('нетто 15'!V19*0.8,)</f>
        <v>39040</v>
      </c>
      <c r="W19" s="284">
        <f>ROUND('нетто 15'!W19*0.8,)</f>
        <v>37520</v>
      </c>
      <c r="X19" s="284">
        <f>ROUND('нетто 15'!X19*0.8,)</f>
        <v>37520</v>
      </c>
      <c r="Y19" s="284">
        <f>ROUND('нетто 15'!Y19*0.8,)</f>
        <v>36400</v>
      </c>
      <c r="Z19" s="284">
        <f>ROUND('нетто 15'!Z19*0.8,)</f>
        <v>36400</v>
      </c>
      <c r="AA19" s="284">
        <f>ROUND('нетто 15'!AA19*0.8,)</f>
        <v>36400</v>
      </c>
      <c r="AB19" s="284">
        <f>ROUND('нетто 15'!AB19*0.8,)</f>
        <v>36400</v>
      </c>
      <c r="AC19" s="284">
        <f>ROUND('нетто 15'!AC19*0.8,)</f>
        <v>36400</v>
      </c>
      <c r="AD19" s="284">
        <f>ROUND('нетто 15'!AD19*0.8,)</f>
        <v>36960</v>
      </c>
      <c r="AE19" s="284">
        <f>ROUND('нетто 15'!AE19*0.8,)</f>
        <v>36960</v>
      </c>
      <c r="AF19" s="284">
        <f>ROUND('нетто 15'!AF19*0.8,)</f>
        <v>36400</v>
      </c>
      <c r="AG19" s="284">
        <f>ROUND('нетто 15'!AG19*0.8,)</f>
        <v>46000</v>
      </c>
      <c r="AH19" s="284">
        <f>ROUND('нетто 15'!AH19*0.8,)</f>
        <v>46000</v>
      </c>
      <c r="AI19" s="284">
        <f>ROUND('нетто 15'!AI19*0.8,)</f>
        <v>46000</v>
      </c>
      <c r="AJ19" s="284">
        <f>ROUND('нетто 15'!AJ19*0.8,)</f>
        <v>46000</v>
      </c>
      <c r="AK19" s="284">
        <f>ROUND('нетто 15'!AK19*0.8,)</f>
        <v>46000</v>
      </c>
      <c r="AL19" s="284">
        <f>ROUND('нетто 15'!AL19*0.8,)</f>
        <v>46000</v>
      </c>
      <c r="AM19" s="284">
        <f>ROUND('нетто 15'!AM19*0.8,)</f>
        <v>44560</v>
      </c>
      <c r="AN19" s="284">
        <f>ROUND('нетто 15'!AN19*0.8,)</f>
        <v>44560</v>
      </c>
      <c r="AO19" s="284">
        <f>ROUND('нетто 15'!AO19*0.8,)</f>
        <v>44560</v>
      </c>
      <c r="AP19" s="284">
        <f>ROUND('нетто 15'!AP19*0.8,)</f>
        <v>44560</v>
      </c>
      <c r="AQ19" s="284">
        <f>ROUND('нетто 15'!AQ19*0.8,)</f>
        <v>48000</v>
      </c>
      <c r="AR19" s="284">
        <f>ROUND('нетто 15'!AR19*0.8,)</f>
        <v>49280</v>
      </c>
      <c r="AS19" s="284">
        <f>ROUND('нетто 15'!AS19*0.8,)</f>
        <v>49280</v>
      </c>
      <c r="AT19" s="284">
        <f>ROUND('нетто 15'!AT19*0.8,)</f>
        <v>46720</v>
      </c>
      <c r="AU19" s="284">
        <f>ROUND('нетто 15'!AU19*0.8,)</f>
        <v>48000</v>
      </c>
      <c r="AV19" s="284">
        <f>ROUND('нетто 15'!AV19*0.8,)</f>
        <v>48000</v>
      </c>
      <c r="AW19" s="284">
        <f>ROUND('нетто 15'!AW19*0.8,)</f>
        <v>49280</v>
      </c>
      <c r="AX19" s="284">
        <f>ROUND('нетто 15'!AX19*0.8,)</f>
        <v>49280</v>
      </c>
      <c r="AY19" s="284">
        <f>ROUND('нетто 15'!AY19*0.8,)</f>
        <v>49280</v>
      </c>
      <c r="AZ19" s="284">
        <f>ROUND('нетто 15'!AZ19*0.8,)</f>
        <v>51840</v>
      </c>
      <c r="BA19" s="284">
        <f>ROUND('нетто 15'!BA19*0.8,)</f>
        <v>51840</v>
      </c>
      <c r="BB19" s="284">
        <f>ROUND('нетто 15'!BB19*0.8,)</f>
        <v>53120</v>
      </c>
      <c r="BC19" s="284">
        <f>ROUND('нетто 15'!BC19*0.8,)</f>
        <v>53120</v>
      </c>
      <c r="BD19" s="284">
        <f>ROUND('нетто 15'!BD19*0.8,)</f>
        <v>53120</v>
      </c>
      <c r="BE19" s="284">
        <f>ROUND('нетто 15'!BE19*0.8,)</f>
        <v>50560</v>
      </c>
      <c r="BF19" s="284">
        <f>ROUND('нетто 15'!BF19*0.8,)</f>
        <v>78160</v>
      </c>
      <c r="BG19" s="284">
        <f>ROUND('нетто 15'!BG19*0.8,)</f>
        <v>96960</v>
      </c>
      <c r="BH19" s="284">
        <f>ROUND('нетто 15'!BH19*0.8,)</f>
        <v>114960</v>
      </c>
      <c r="BI19" s="284">
        <f>ROUND('нетто 15'!BI19*0.8,)</f>
        <v>114960</v>
      </c>
      <c r="BJ19" s="284">
        <f>ROUND('нетто 15'!BJ19*0.8,)</f>
        <v>110960</v>
      </c>
      <c r="BK19" s="284">
        <f>ROUND('нетто 15'!BK19*0.8,)</f>
        <v>114960</v>
      </c>
      <c r="BL19" s="284">
        <f>ROUND('нетто 15'!BL19*0.8,)</f>
        <v>110960</v>
      </c>
      <c r="BM19" s="284">
        <f>ROUND('нетто 15'!BM19*0.8,)</f>
        <v>100160</v>
      </c>
      <c r="BN19" s="284">
        <f>ROUND('нетто 15'!BN19*0.8,)</f>
        <v>100160</v>
      </c>
      <c r="BO19" s="284">
        <f>ROUND('нетто 15'!BO19*0.8,)</f>
        <v>100160</v>
      </c>
      <c r="BP19" s="284">
        <f>ROUND('нетто 15'!BP19*0.8,)</f>
        <v>93760</v>
      </c>
      <c r="BQ19" s="284">
        <f>ROUND('нетто 15'!BQ19*0.8,)</f>
        <v>61440</v>
      </c>
      <c r="BR19" s="284">
        <f>ROUND('нетто 15'!BR19*0.8,)</f>
        <v>57440</v>
      </c>
      <c r="BS19" s="284">
        <f>ROUND('нетто 15'!BS19*0.8,)</f>
        <v>55840</v>
      </c>
      <c r="BT19" s="284">
        <f>ROUND('нетто 15'!BT19*0.8,)</f>
        <v>55840</v>
      </c>
      <c r="BU19" s="284">
        <f>ROUND('нетто 15'!BU19*0.8,)</f>
        <v>55840</v>
      </c>
      <c r="BV19" s="284">
        <f>ROUND('нетто 15'!BV19*0.8,)</f>
        <v>57440</v>
      </c>
      <c r="BW19" s="284">
        <f>ROUND('нетто 15'!BW19*0.8,)</f>
        <v>57440</v>
      </c>
      <c r="BX19" s="284">
        <f>ROUND('нетто 15'!BX19*0.8,)</f>
        <v>57440</v>
      </c>
      <c r="BY19" s="284">
        <f>ROUND('нетто 15'!BY19*0.8,)</f>
        <v>55840</v>
      </c>
      <c r="BZ19" s="284">
        <f>ROUND('нетто 15'!BZ19*0.8,)</f>
        <v>55840</v>
      </c>
      <c r="CA19" s="284">
        <f>ROUND('нетто 15'!CA19*0.8,)</f>
        <v>55840</v>
      </c>
      <c r="CB19" s="284">
        <f>ROUND('нетто 15'!CB19*0.8,)</f>
        <v>55840</v>
      </c>
      <c r="CC19" s="284">
        <f>ROUND('нетто 15'!CC19*0.8,)</f>
        <v>55840</v>
      </c>
      <c r="CD19" s="284">
        <f>ROUND('нетто 15'!CD19*0.8,)</f>
        <v>55840</v>
      </c>
      <c r="CE19" s="284">
        <f>ROUND('нетто 15'!CE19*0.8,)</f>
        <v>55840</v>
      </c>
      <c r="CF19" s="284">
        <f>ROUND('нетто 15'!CF19*0.8,)</f>
        <v>57440</v>
      </c>
      <c r="CG19" s="284">
        <f>ROUND('нетто 15'!CG19*0.8,)</f>
        <v>57440</v>
      </c>
      <c r="CH19" s="284">
        <f>ROUND('нетто 15'!CH19*0.8,)</f>
        <v>59440</v>
      </c>
      <c r="CI19" s="284">
        <f>ROUND('нетто 15'!CI19*0.8,)</f>
        <v>59440</v>
      </c>
      <c r="CJ19" s="284">
        <f>ROUND('нетто 15'!CJ19*0.8,)</f>
        <v>59440</v>
      </c>
      <c r="CK19" s="284">
        <f>ROUND('нетто 15'!CK19*0.8,)</f>
        <v>59440</v>
      </c>
      <c r="CL19" s="284">
        <f>ROUND('нетто 15'!CL19*0.8,)</f>
        <v>59440</v>
      </c>
      <c r="CM19" s="284">
        <f>ROUND('нетто 15'!CM19*0.8,)</f>
        <v>59440</v>
      </c>
      <c r="CN19" s="284">
        <f>ROUND('нетто 15'!CN19*0.8,)</f>
        <v>64240</v>
      </c>
      <c r="CO19" s="284">
        <f>ROUND('нетто 15'!CO19*0.8,)</f>
        <v>62640</v>
      </c>
      <c r="CP19" s="284">
        <f>ROUND('нетто 15'!CP19*0.8,)</f>
        <v>62640</v>
      </c>
      <c r="CQ19" s="284">
        <f>ROUND('нетто 15'!CQ19*0.8,)</f>
        <v>62640</v>
      </c>
      <c r="CR19" s="284">
        <f>ROUND('нетто 15'!CR19*0.8,)</f>
        <v>62640</v>
      </c>
      <c r="CS19" s="284">
        <f>ROUND('нетто 15'!CS19*0.8,)</f>
        <v>65840</v>
      </c>
      <c r="CT19" s="284">
        <f>ROUND('нетто 15'!CT19*0.8,)</f>
        <v>65840</v>
      </c>
      <c r="CU19" s="284">
        <f>ROUND('нетто 15'!CU19*0.8,)</f>
        <v>62640</v>
      </c>
      <c r="CV19" s="284">
        <f>ROUND('нетто 15'!CV19*0.8,)</f>
        <v>64240</v>
      </c>
      <c r="CW19" s="284">
        <f>ROUND('нетто 15'!CW19*0.8,)</f>
        <v>62640</v>
      </c>
      <c r="CX19" s="284">
        <f>ROUND('нетто 15'!CX19*0.8,)</f>
        <v>62640</v>
      </c>
      <c r="CY19" s="284">
        <f>ROUND('нетто 15'!CY19*0.8,)</f>
        <v>62640</v>
      </c>
      <c r="CZ19" s="284">
        <f>ROUND('нетто 15'!CZ19*0.8,)</f>
        <v>65840</v>
      </c>
      <c r="DA19" s="284">
        <f>ROUND('нетто 15'!DA19*0.8,)</f>
        <v>65840</v>
      </c>
      <c r="DB19" s="284">
        <f>ROUND('нетто 15'!DB19*0.8,)</f>
        <v>69840</v>
      </c>
      <c r="DC19" s="284">
        <f>ROUND('нетто 15'!DC19*0.8,)</f>
        <v>69840</v>
      </c>
      <c r="DD19" s="284">
        <f>ROUND('нетто 15'!DD19*0.8,)</f>
        <v>69840</v>
      </c>
      <c r="DE19" s="284">
        <f>ROUND('нетто 15'!DE19*0.8,)</f>
        <v>69840</v>
      </c>
      <c r="DF19" s="284">
        <f>ROUND('нетто 15'!DF19*0.8,)</f>
        <v>69840</v>
      </c>
      <c r="DG19" s="284">
        <f>ROUND('нетто 15'!DG19*0.8,)</f>
        <v>74640</v>
      </c>
      <c r="DH19" s="284">
        <f>ROUND('нетто 15'!DH19*0.8,)</f>
        <v>74640</v>
      </c>
      <c r="DI19" s="284">
        <f>ROUND('нетто 15'!DI19*0.8,)</f>
        <v>72240</v>
      </c>
      <c r="DJ19" s="284">
        <f>ROUND('нетто 15'!DJ19*0.8,)</f>
        <v>74640</v>
      </c>
      <c r="DK19" s="284">
        <f>ROUND('нетто 15'!DK19*0.8,)</f>
        <v>72240</v>
      </c>
      <c r="DL19" s="284">
        <f>ROUND('нетто 15'!DL19*0.8,)</f>
        <v>74640</v>
      </c>
      <c r="DM19" s="284">
        <f>ROUND('нетто 15'!DM19*0.8,)</f>
        <v>72240</v>
      </c>
      <c r="DN19" s="284">
        <f>ROUND('нетто 15'!DN19*0.8,)</f>
        <v>72240</v>
      </c>
      <c r="DO19" s="284">
        <f>ROUND('нетто 15'!DO19*0.8,)</f>
        <v>67840</v>
      </c>
      <c r="DP19" s="284">
        <f>ROUND('нетто 15'!DP19*0.8,)</f>
        <v>62640</v>
      </c>
      <c r="DQ19" s="284">
        <f>ROUND('нетто 15'!DQ19*0.8,)</f>
        <v>62640</v>
      </c>
      <c r="DR19" s="284">
        <f>ROUND('нетто 15'!DR19*0.8,)</f>
        <v>62640</v>
      </c>
      <c r="DS19" s="284">
        <f>ROUND('нетто 15'!DS19*0.8,)</f>
        <v>61040</v>
      </c>
      <c r="DT19" s="284">
        <f>ROUND('нетто 15'!DT19*0.8,)</f>
        <v>58640</v>
      </c>
      <c r="DU19" s="284">
        <f>ROUND('нетто 15'!DU19*0.8,)</f>
        <v>59840</v>
      </c>
      <c r="DV19" s="284">
        <f>ROUND('нетто 15'!DV19*0.8,)</f>
        <v>59840</v>
      </c>
      <c r="DW19" s="284">
        <f>ROUND('нетто 15'!DW19*0.8,)</f>
        <v>59840</v>
      </c>
      <c r="DX19" s="284">
        <f>ROUND('нетто 15'!DX19*0.8,)</f>
        <v>52640</v>
      </c>
      <c r="DY19" s="284">
        <f>ROUND('нетто 15'!DY19*0.8,)</f>
        <v>52640</v>
      </c>
      <c r="DZ19" s="284">
        <f>ROUND('нетто 15'!DZ19*0.8,)</f>
        <v>52640</v>
      </c>
      <c r="EA19" s="284">
        <f>ROUND('нетто 15'!EA19*0.8,)</f>
        <v>52640</v>
      </c>
      <c r="EB19" s="284">
        <f>ROUND('нетто 15'!EB19*0.8,)</f>
        <v>52640</v>
      </c>
      <c r="EC19" s="284">
        <f>ROUND('нетто 15'!EC19*0.8,)</f>
        <v>52640</v>
      </c>
      <c r="ED19" s="284">
        <f>ROUND('нетто 15'!ED19*0.8,)</f>
        <v>52640</v>
      </c>
      <c r="EE19" s="284">
        <f>ROUND('нетто 15'!EE19*0.8,)</f>
        <v>52640</v>
      </c>
      <c r="EF19" s="284">
        <f>ROUND('нетто 15'!EF19*0.8,)</f>
        <v>52640</v>
      </c>
      <c r="EG19" s="284">
        <f>ROUND('нетто 15'!EG19*0.8,)</f>
        <v>52640</v>
      </c>
      <c r="EH19" s="284">
        <f>ROUND('нетто 15'!EH19*0.8,)</f>
        <v>52640</v>
      </c>
      <c r="EI19" s="284">
        <f>ROUND('нетто 15'!EI19*0.8,)</f>
        <v>52640</v>
      </c>
      <c r="EJ19" s="284">
        <f>ROUND('нетто 15'!EJ19*0.8,)</f>
        <v>52640</v>
      </c>
      <c r="EK19" s="284">
        <f>ROUND('нетто 15'!EK19*0.8,)</f>
        <v>51440</v>
      </c>
      <c r="EL19" s="284">
        <f>ROUND('нетто 15'!EL19*0.8,)</f>
        <v>51440</v>
      </c>
      <c r="EM19" s="284">
        <f>ROUND('нетто 15'!EM19*0.8,)</f>
        <v>51440</v>
      </c>
      <c r="EN19" s="284">
        <f>ROUND('нетто 15'!EN19*0.8,)</f>
        <v>51440</v>
      </c>
      <c r="EO19" s="284">
        <f>ROUND('нетто 15'!EO19*0.8,)</f>
        <v>51440</v>
      </c>
      <c r="EP19" s="284">
        <f>ROUND('нетто 15'!EP19*0.8,)</f>
        <v>51440</v>
      </c>
      <c r="EQ19" s="284">
        <f>ROUND('нетто 15'!EQ19*0.8,)</f>
        <v>51440</v>
      </c>
      <c r="ER19" s="284">
        <f>ROUND('нетто 15'!ER19*0.8,)</f>
        <v>51440</v>
      </c>
      <c r="ES19" s="284">
        <f>ROUND('нетто 15'!ES19*0.8,)</f>
        <v>51440</v>
      </c>
      <c r="ET19" s="284">
        <f>ROUND('нетто 15'!ET19*0.8,)</f>
        <v>51440</v>
      </c>
    </row>
    <row r="20" spans="1:150" s="85" customFormat="1" ht="10.35" customHeight="1" x14ac:dyDescent="0.2">
      <c r="A20" s="86" t="s">
        <v>137</v>
      </c>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row>
    <row r="21" spans="1:150" s="85" customFormat="1" ht="9.6" customHeight="1" x14ac:dyDescent="0.2">
      <c r="A21" s="87" t="s">
        <v>67</v>
      </c>
      <c r="B21" s="284">
        <f>ROUND('нетто 15'!B21*0.8,)</f>
        <v>58880</v>
      </c>
      <c r="C21" s="284">
        <f>ROUND('нетто 15'!C21*0.8,)</f>
        <v>58880</v>
      </c>
      <c r="D21" s="284">
        <f>ROUND('нетто 15'!D21*0.8,)</f>
        <v>58880</v>
      </c>
      <c r="E21" s="284">
        <f>ROUND('нетто 15'!E21*0.8,)</f>
        <v>56960</v>
      </c>
      <c r="F21" s="284">
        <f>ROUND('нетто 15'!F21*0.8,)</f>
        <v>53520</v>
      </c>
      <c r="G21" s="284">
        <f>ROUND('нетто 15'!G21*0.8,)</f>
        <v>54080</v>
      </c>
      <c r="H21" s="284">
        <f>ROUND('нетто 15'!H21*0.8,)</f>
        <v>53520</v>
      </c>
      <c r="I21" s="284">
        <f>ROUND('нетто 15'!I21*0.8,)</f>
        <v>55040</v>
      </c>
      <c r="J21" s="284">
        <f>ROUND('нетто 15'!J21*0.8,)</f>
        <v>55040</v>
      </c>
      <c r="K21" s="284">
        <f>ROUND('нетто 15'!K21*0.8,)</f>
        <v>52400</v>
      </c>
      <c r="L21" s="284">
        <f>ROUND('нетто 15'!L21*0.8,)</f>
        <v>52400</v>
      </c>
      <c r="M21" s="284">
        <f>ROUND('нетто 15'!M21*0.8,)</f>
        <v>52400</v>
      </c>
      <c r="N21" s="284">
        <f>ROUND('нетто 15'!N21*0.8,)</f>
        <v>52960</v>
      </c>
      <c r="O21" s="284">
        <f>ROUND('нетто 15'!O21*0.8,)</f>
        <v>52400</v>
      </c>
      <c r="P21" s="284">
        <f>ROUND('нетто 15'!P21*0.8,)</f>
        <v>52960</v>
      </c>
      <c r="Q21" s="284">
        <f>ROUND('нетто 15'!Q21*0.8,)</f>
        <v>52960</v>
      </c>
      <c r="R21" s="284">
        <f>ROUND('нетто 15'!R21*0.8,)</f>
        <v>53520</v>
      </c>
      <c r="S21" s="284">
        <f>ROUND('нетто 15'!S21*0.8,)</f>
        <v>54080</v>
      </c>
      <c r="T21" s="284">
        <f>ROUND('нетто 15'!T21*0.8,)</f>
        <v>54080</v>
      </c>
      <c r="U21" s="284">
        <f>ROUND('нетто 15'!U21*0.8,)</f>
        <v>55040</v>
      </c>
      <c r="V21" s="284">
        <f>ROUND('нетто 15'!V21*0.8,)</f>
        <v>55040</v>
      </c>
      <c r="W21" s="284">
        <f>ROUND('нетто 15'!W21*0.8,)</f>
        <v>53520</v>
      </c>
      <c r="X21" s="284">
        <f>ROUND('нетто 15'!X21*0.8,)</f>
        <v>53520</v>
      </c>
      <c r="Y21" s="284">
        <f>ROUND('нетто 15'!Y21*0.8,)</f>
        <v>52400</v>
      </c>
      <c r="Z21" s="284">
        <f>ROUND('нетто 15'!Z21*0.8,)</f>
        <v>52400</v>
      </c>
      <c r="AA21" s="284">
        <f>ROUND('нетто 15'!AA21*0.8,)</f>
        <v>52400</v>
      </c>
      <c r="AB21" s="284">
        <f>ROUND('нетто 15'!AB21*0.8,)</f>
        <v>52400</v>
      </c>
      <c r="AC21" s="284">
        <f>ROUND('нетто 15'!AC21*0.8,)</f>
        <v>52400</v>
      </c>
      <c r="AD21" s="284">
        <f>ROUND('нетто 15'!AD21*0.8,)</f>
        <v>52960</v>
      </c>
      <c r="AE21" s="284">
        <f>ROUND('нетто 15'!AE21*0.8,)</f>
        <v>52960</v>
      </c>
      <c r="AF21" s="284">
        <f>ROUND('нетто 15'!AF21*0.8,)</f>
        <v>52400</v>
      </c>
      <c r="AG21" s="284">
        <f>ROUND('нетто 15'!AG21*0.8,)</f>
        <v>66000</v>
      </c>
      <c r="AH21" s="284">
        <f>ROUND('нетто 15'!AH21*0.8,)</f>
        <v>66000</v>
      </c>
      <c r="AI21" s="284">
        <f>ROUND('нетто 15'!AI21*0.8,)</f>
        <v>66000</v>
      </c>
      <c r="AJ21" s="284">
        <f>ROUND('нетто 15'!AJ21*0.8,)</f>
        <v>66000</v>
      </c>
      <c r="AK21" s="284">
        <f>ROUND('нетто 15'!AK21*0.8,)</f>
        <v>66000</v>
      </c>
      <c r="AL21" s="284">
        <f>ROUND('нетто 15'!AL21*0.8,)</f>
        <v>66000</v>
      </c>
      <c r="AM21" s="284">
        <f>ROUND('нетто 15'!AM21*0.8,)</f>
        <v>64560</v>
      </c>
      <c r="AN21" s="284">
        <f>ROUND('нетто 15'!AN21*0.8,)</f>
        <v>64560</v>
      </c>
      <c r="AO21" s="284">
        <f>ROUND('нетто 15'!AO21*0.8,)</f>
        <v>64560</v>
      </c>
      <c r="AP21" s="284">
        <f>ROUND('нетто 15'!AP21*0.8,)</f>
        <v>64560</v>
      </c>
      <c r="AQ21" s="284">
        <f>ROUND('нетто 15'!AQ21*0.8,)</f>
        <v>68000</v>
      </c>
      <c r="AR21" s="284">
        <f>ROUND('нетто 15'!AR21*0.8,)</f>
        <v>69280</v>
      </c>
      <c r="AS21" s="284">
        <f>ROUND('нетто 15'!AS21*0.8,)</f>
        <v>69280</v>
      </c>
      <c r="AT21" s="284">
        <f>ROUND('нетто 15'!AT21*0.8,)</f>
        <v>66720</v>
      </c>
      <c r="AU21" s="284">
        <f>ROUND('нетто 15'!AU21*0.8,)</f>
        <v>68000</v>
      </c>
      <c r="AV21" s="284">
        <f>ROUND('нетто 15'!AV21*0.8,)</f>
        <v>68000</v>
      </c>
      <c r="AW21" s="284">
        <f>ROUND('нетто 15'!AW21*0.8,)</f>
        <v>69280</v>
      </c>
      <c r="AX21" s="284">
        <f>ROUND('нетто 15'!AX21*0.8,)</f>
        <v>69280</v>
      </c>
      <c r="AY21" s="284">
        <f>ROUND('нетто 15'!AY21*0.8,)</f>
        <v>69280</v>
      </c>
      <c r="AZ21" s="284">
        <f>ROUND('нетто 15'!AZ21*0.8,)</f>
        <v>71840</v>
      </c>
      <c r="BA21" s="284">
        <f>ROUND('нетто 15'!BA21*0.8,)</f>
        <v>71840</v>
      </c>
      <c r="BB21" s="284">
        <f>ROUND('нетто 15'!BB21*0.8,)</f>
        <v>73120</v>
      </c>
      <c r="BC21" s="284">
        <f>ROUND('нетто 15'!BC21*0.8,)</f>
        <v>73120</v>
      </c>
      <c r="BD21" s="284">
        <f>ROUND('нетто 15'!BD21*0.8,)</f>
        <v>73120</v>
      </c>
      <c r="BE21" s="284">
        <f>ROUND('нетто 15'!BE21*0.8,)</f>
        <v>70560</v>
      </c>
      <c r="BF21" s="284">
        <f>ROUND('нетто 15'!BF21*0.8,)</f>
        <v>118160</v>
      </c>
      <c r="BG21" s="284">
        <f>ROUND('нетто 15'!BG21*0.8,)</f>
        <v>136960</v>
      </c>
      <c r="BH21" s="284">
        <f>ROUND('нетто 15'!BH21*0.8,)</f>
        <v>154960</v>
      </c>
      <c r="BI21" s="284">
        <f>ROUND('нетто 15'!BI21*0.8,)</f>
        <v>154960</v>
      </c>
      <c r="BJ21" s="284">
        <f>ROUND('нетто 15'!BJ21*0.8,)</f>
        <v>150960</v>
      </c>
      <c r="BK21" s="284">
        <f>ROUND('нетто 15'!BK21*0.8,)</f>
        <v>154960</v>
      </c>
      <c r="BL21" s="284">
        <f>ROUND('нетто 15'!BL21*0.8,)</f>
        <v>150960</v>
      </c>
      <c r="BM21" s="284">
        <f>ROUND('нетто 15'!BM21*0.8,)</f>
        <v>140160</v>
      </c>
      <c r="BN21" s="284">
        <f>ROUND('нетто 15'!BN21*0.8,)</f>
        <v>140160</v>
      </c>
      <c r="BO21" s="284">
        <f>ROUND('нетто 15'!BO21*0.8,)</f>
        <v>140160</v>
      </c>
      <c r="BP21" s="284">
        <f>ROUND('нетто 15'!BP21*0.8,)</f>
        <v>133760</v>
      </c>
      <c r="BQ21" s="284">
        <f>ROUND('нетто 15'!BQ21*0.8,)</f>
        <v>85440</v>
      </c>
      <c r="BR21" s="284">
        <f>ROUND('нетто 15'!BR21*0.8,)</f>
        <v>81440</v>
      </c>
      <c r="BS21" s="284">
        <f>ROUND('нетто 15'!BS21*0.8,)</f>
        <v>79840</v>
      </c>
      <c r="BT21" s="284">
        <f>ROUND('нетто 15'!BT21*0.8,)</f>
        <v>79840</v>
      </c>
      <c r="BU21" s="284">
        <f>ROUND('нетто 15'!BU21*0.8,)</f>
        <v>79840</v>
      </c>
      <c r="BV21" s="284">
        <f>ROUND('нетто 15'!BV21*0.8,)</f>
        <v>81440</v>
      </c>
      <c r="BW21" s="284">
        <f>ROUND('нетто 15'!BW21*0.8,)</f>
        <v>81440</v>
      </c>
      <c r="BX21" s="284">
        <f>ROUND('нетто 15'!BX21*0.8,)</f>
        <v>81440</v>
      </c>
      <c r="BY21" s="284">
        <f>ROUND('нетто 15'!BY21*0.8,)</f>
        <v>79840</v>
      </c>
      <c r="BZ21" s="284">
        <f>ROUND('нетто 15'!BZ21*0.8,)</f>
        <v>79840</v>
      </c>
      <c r="CA21" s="284">
        <f>ROUND('нетто 15'!CA21*0.8,)</f>
        <v>79840</v>
      </c>
      <c r="CB21" s="284">
        <f>ROUND('нетто 15'!CB21*0.8,)</f>
        <v>79840</v>
      </c>
      <c r="CC21" s="284">
        <f>ROUND('нетто 15'!CC21*0.8,)</f>
        <v>79840</v>
      </c>
      <c r="CD21" s="284">
        <f>ROUND('нетто 15'!CD21*0.8,)</f>
        <v>79840</v>
      </c>
      <c r="CE21" s="284">
        <f>ROUND('нетто 15'!CE21*0.8,)</f>
        <v>79840</v>
      </c>
      <c r="CF21" s="284">
        <f>ROUND('нетто 15'!CF21*0.8,)</f>
        <v>81440</v>
      </c>
      <c r="CG21" s="284">
        <f>ROUND('нетто 15'!CG21*0.8,)</f>
        <v>81440</v>
      </c>
      <c r="CH21" s="284">
        <f>ROUND('нетто 15'!CH21*0.8,)</f>
        <v>83440</v>
      </c>
      <c r="CI21" s="284">
        <f>ROUND('нетто 15'!CI21*0.8,)</f>
        <v>83440</v>
      </c>
      <c r="CJ21" s="284">
        <f>ROUND('нетто 15'!CJ21*0.8,)</f>
        <v>83440</v>
      </c>
      <c r="CK21" s="284">
        <f>ROUND('нетто 15'!CK21*0.8,)</f>
        <v>83440</v>
      </c>
      <c r="CL21" s="284">
        <f>ROUND('нетто 15'!CL21*0.8,)</f>
        <v>83440</v>
      </c>
      <c r="CM21" s="284">
        <f>ROUND('нетто 15'!CM21*0.8,)</f>
        <v>83440</v>
      </c>
      <c r="CN21" s="284">
        <f>ROUND('нетто 15'!CN21*0.8,)</f>
        <v>88240</v>
      </c>
      <c r="CO21" s="284">
        <f>ROUND('нетто 15'!CO21*0.8,)</f>
        <v>86640</v>
      </c>
      <c r="CP21" s="284">
        <f>ROUND('нетто 15'!CP21*0.8,)</f>
        <v>86640</v>
      </c>
      <c r="CQ21" s="284">
        <f>ROUND('нетто 15'!CQ21*0.8,)</f>
        <v>86640</v>
      </c>
      <c r="CR21" s="284">
        <f>ROUND('нетто 15'!CR21*0.8,)</f>
        <v>86640</v>
      </c>
      <c r="CS21" s="284">
        <f>ROUND('нетто 15'!CS21*0.8,)</f>
        <v>89840</v>
      </c>
      <c r="CT21" s="284">
        <f>ROUND('нетто 15'!CT21*0.8,)</f>
        <v>89840</v>
      </c>
      <c r="CU21" s="284">
        <f>ROUND('нетто 15'!CU21*0.8,)</f>
        <v>86640</v>
      </c>
      <c r="CV21" s="284">
        <f>ROUND('нетто 15'!CV21*0.8,)</f>
        <v>88240</v>
      </c>
      <c r="CW21" s="284">
        <f>ROUND('нетто 15'!CW21*0.8,)</f>
        <v>86640</v>
      </c>
      <c r="CX21" s="284">
        <f>ROUND('нетто 15'!CX21*0.8,)</f>
        <v>86640</v>
      </c>
      <c r="CY21" s="284">
        <f>ROUND('нетто 15'!CY21*0.8,)</f>
        <v>86640</v>
      </c>
      <c r="CZ21" s="284">
        <f>ROUND('нетто 15'!CZ21*0.8,)</f>
        <v>89840</v>
      </c>
      <c r="DA21" s="284">
        <f>ROUND('нетто 15'!DA21*0.8,)</f>
        <v>89840</v>
      </c>
      <c r="DB21" s="284">
        <f>ROUND('нетто 15'!DB21*0.8,)</f>
        <v>93840</v>
      </c>
      <c r="DC21" s="284">
        <f>ROUND('нетто 15'!DC21*0.8,)</f>
        <v>93840</v>
      </c>
      <c r="DD21" s="284">
        <f>ROUND('нетто 15'!DD21*0.8,)</f>
        <v>93840</v>
      </c>
      <c r="DE21" s="284">
        <f>ROUND('нетто 15'!DE21*0.8,)</f>
        <v>93840</v>
      </c>
      <c r="DF21" s="284">
        <f>ROUND('нетто 15'!DF21*0.8,)</f>
        <v>93840</v>
      </c>
      <c r="DG21" s="284">
        <f>ROUND('нетто 15'!DG21*0.8,)</f>
        <v>98640</v>
      </c>
      <c r="DH21" s="284">
        <f>ROUND('нетто 15'!DH21*0.8,)</f>
        <v>98640</v>
      </c>
      <c r="DI21" s="284">
        <f>ROUND('нетто 15'!DI21*0.8,)</f>
        <v>96240</v>
      </c>
      <c r="DJ21" s="284">
        <f>ROUND('нетто 15'!DJ21*0.8,)</f>
        <v>98640</v>
      </c>
      <c r="DK21" s="284">
        <f>ROUND('нетто 15'!DK21*0.8,)</f>
        <v>96240</v>
      </c>
      <c r="DL21" s="284">
        <f>ROUND('нетто 15'!DL21*0.8,)</f>
        <v>98640</v>
      </c>
      <c r="DM21" s="284">
        <f>ROUND('нетто 15'!DM21*0.8,)</f>
        <v>96240</v>
      </c>
      <c r="DN21" s="284">
        <f>ROUND('нетто 15'!DN21*0.8,)</f>
        <v>96240</v>
      </c>
      <c r="DO21" s="284">
        <f>ROUND('нетто 15'!DO21*0.8,)</f>
        <v>91840</v>
      </c>
      <c r="DP21" s="284">
        <f>ROUND('нетто 15'!DP21*0.8,)</f>
        <v>86640</v>
      </c>
      <c r="DQ21" s="284">
        <f>ROUND('нетто 15'!DQ21*0.8,)</f>
        <v>86640</v>
      </c>
      <c r="DR21" s="284">
        <f>ROUND('нетто 15'!DR21*0.8,)</f>
        <v>86640</v>
      </c>
      <c r="DS21" s="284">
        <f>ROUND('нетто 15'!DS21*0.8,)</f>
        <v>85040</v>
      </c>
      <c r="DT21" s="284">
        <f>ROUND('нетто 15'!DT21*0.8,)</f>
        <v>82640</v>
      </c>
      <c r="DU21" s="284">
        <f>ROUND('нетто 15'!DU21*0.8,)</f>
        <v>83840</v>
      </c>
      <c r="DV21" s="284">
        <f>ROUND('нетто 15'!DV21*0.8,)</f>
        <v>83840</v>
      </c>
      <c r="DW21" s="284">
        <f>ROUND('нетто 15'!DW21*0.8,)</f>
        <v>83840</v>
      </c>
      <c r="DX21" s="284">
        <f>ROUND('нетто 15'!DX21*0.8,)</f>
        <v>76640</v>
      </c>
      <c r="DY21" s="284">
        <f>ROUND('нетто 15'!DY21*0.8,)</f>
        <v>76640</v>
      </c>
      <c r="DZ21" s="284">
        <f>ROUND('нетто 15'!DZ21*0.8,)</f>
        <v>76640</v>
      </c>
      <c r="EA21" s="284">
        <f>ROUND('нетто 15'!EA21*0.8,)</f>
        <v>76640</v>
      </c>
      <c r="EB21" s="284">
        <f>ROUND('нетто 15'!EB21*0.8,)</f>
        <v>76640</v>
      </c>
      <c r="EC21" s="284">
        <f>ROUND('нетто 15'!EC21*0.8,)</f>
        <v>76640</v>
      </c>
      <c r="ED21" s="284">
        <f>ROUND('нетто 15'!ED21*0.8,)</f>
        <v>76640</v>
      </c>
      <c r="EE21" s="284">
        <f>ROUND('нетто 15'!EE21*0.8,)</f>
        <v>76640</v>
      </c>
      <c r="EF21" s="284">
        <f>ROUND('нетто 15'!EF21*0.8,)</f>
        <v>76640</v>
      </c>
      <c r="EG21" s="284">
        <f>ROUND('нетто 15'!EG21*0.8,)</f>
        <v>76640</v>
      </c>
      <c r="EH21" s="284">
        <f>ROUND('нетто 15'!EH21*0.8,)</f>
        <v>76640</v>
      </c>
      <c r="EI21" s="284">
        <f>ROUND('нетто 15'!EI21*0.8,)</f>
        <v>76640</v>
      </c>
      <c r="EJ21" s="284">
        <f>ROUND('нетто 15'!EJ21*0.8,)</f>
        <v>76640</v>
      </c>
      <c r="EK21" s="284">
        <f>ROUND('нетто 15'!EK21*0.8,)</f>
        <v>75440</v>
      </c>
      <c r="EL21" s="284">
        <f>ROUND('нетто 15'!EL21*0.8,)</f>
        <v>75440</v>
      </c>
      <c r="EM21" s="284">
        <f>ROUND('нетто 15'!EM21*0.8,)</f>
        <v>75440</v>
      </c>
      <c r="EN21" s="284">
        <f>ROUND('нетто 15'!EN21*0.8,)</f>
        <v>75440</v>
      </c>
      <c r="EO21" s="284">
        <f>ROUND('нетто 15'!EO21*0.8,)</f>
        <v>75440</v>
      </c>
      <c r="EP21" s="284">
        <f>ROUND('нетто 15'!EP21*0.8,)</f>
        <v>75440</v>
      </c>
      <c r="EQ21" s="284">
        <f>ROUND('нетто 15'!EQ21*0.8,)</f>
        <v>75440</v>
      </c>
      <c r="ER21" s="284">
        <f>ROUND('нетто 15'!ER21*0.8,)</f>
        <v>75440</v>
      </c>
      <c r="ES21" s="284">
        <f>ROUND('нетто 15'!ES21*0.8,)</f>
        <v>75440</v>
      </c>
      <c r="ET21" s="284">
        <f>ROUND('нетто 15'!ET21*0.8,)</f>
        <v>75440</v>
      </c>
    </row>
    <row r="22" spans="1:150" ht="9.6" customHeight="1" x14ac:dyDescent="0.2"/>
    <row r="23" spans="1:150" ht="9" hidden="1" customHeight="1" x14ac:dyDescent="0.2">
      <c r="A23" s="71"/>
    </row>
    <row r="24" spans="1:150" ht="10.7" customHeight="1" thickBot="1" x14ac:dyDescent="0.25">
      <c r="A24" s="71"/>
    </row>
    <row r="25" spans="1:150" ht="12.75" thickBot="1" x14ac:dyDescent="0.25">
      <c r="A25" s="148" t="s">
        <v>127</v>
      </c>
    </row>
    <row r="26" spans="1:150" ht="13.35" customHeight="1" x14ac:dyDescent="0.2">
      <c r="A26" s="148" t="s">
        <v>127</v>
      </c>
    </row>
    <row r="27" spans="1:150" ht="13.35" customHeight="1" x14ac:dyDescent="0.2">
      <c r="A27" s="223" t="s">
        <v>128</v>
      </c>
    </row>
    <row r="28" spans="1:150" ht="12.6" customHeight="1" x14ac:dyDescent="0.2">
      <c r="A28" s="223" t="s">
        <v>129</v>
      </c>
    </row>
    <row r="29" spans="1:150" ht="13.35" customHeight="1" x14ac:dyDescent="0.2">
      <c r="A29" s="97" t="s">
        <v>130</v>
      </c>
    </row>
    <row r="30" spans="1:150" ht="11.45" customHeight="1" thickBot="1" x14ac:dyDescent="0.25">
      <c r="A30" s="223" t="s">
        <v>243</v>
      </c>
    </row>
    <row r="31" spans="1:150" ht="12.75" thickBot="1" x14ac:dyDescent="0.25">
      <c r="A31" s="148" t="s">
        <v>132</v>
      </c>
    </row>
    <row r="32" spans="1:150" ht="144.75" thickBot="1" x14ac:dyDescent="0.25">
      <c r="A32" s="259" t="s">
        <v>373</v>
      </c>
    </row>
  </sheetData>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ET55"/>
  <sheetViews>
    <sheetView zoomScale="90" zoomScaleNormal="9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0.5703125" style="268" customWidth="1"/>
    <col min="2" max="3" width="9" style="268"/>
    <col min="4" max="9" width="9" style="318"/>
    <col min="10" max="28" width="9" style="268"/>
    <col min="29" max="39" width="9" style="268" customWidth="1"/>
    <col min="40" max="57" width="9" style="268"/>
    <col min="58" max="68" width="0" style="268" hidden="1" customWidth="1"/>
    <col min="69" max="16384" width="9" style="268"/>
  </cols>
  <sheetData>
    <row r="1" spans="1:150" ht="11.45" customHeight="1" x14ac:dyDescent="0.2">
      <c r="A1" s="83" t="s">
        <v>133</v>
      </c>
    </row>
    <row r="2" spans="1:150" ht="15" customHeight="1" x14ac:dyDescent="0.2">
      <c r="A2" s="207" t="s">
        <v>185</v>
      </c>
    </row>
    <row r="3" spans="1:150" s="34" customFormat="1" ht="21.6" customHeight="1" x14ac:dyDescent="0.2">
      <c r="A3" s="67" t="s">
        <v>124</v>
      </c>
      <c r="B3" s="320">
        <f>'C завтраками| Bed and breakfast'!B4</f>
        <v>45961</v>
      </c>
      <c r="C3" s="320">
        <f>'C завтраками| Bed and breakfast'!C4</f>
        <v>45962</v>
      </c>
      <c r="D3" s="320">
        <f>'C завтраками| Bed and breakfast'!D4</f>
        <v>45963</v>
      </c>
      <c r="E3" s="320">
        <f>'C завтраками| Bed and breakfast'!E4</f>
        <v>45964</v>
      </c>
      <c r="F3" s="320">
        <f>'C завтраками| Bed and breakfast'!F4</f>
        <v>45965</v>
      </c>
      <c r="G3" s="320">
        <f>'C завтраками| Bed and breakfast'!G4</f>
        <v>45966</v>
      </c>
      <c r="H3" s="320">
        <f>'C завтраками| Bed and breakfast'!H4</f>
        <v>45967</v>
      </c>
      <c r="I3" s="320">
        <f>'C завтраками| Bed and breakfast'!I4</f>
        <v>45968</v>
      </c>
      <c r="J3" s="320">
        <f>'C завтраками| Bed and breakfast'!J4</f>
        <v>45969</v>
      </c>
      <c r="K3" s="320">
        <f>'C завтраками| Bed and breakfast'!K4</f>
        <v>45970</v>
      </c>
      <c r="L3" s="320">
        <f>'C завтраками| Bed and breakfast'!L4</f>
        <v>45971</v>
      </c>
      <c r="M3" s="320">
        <f>'C завтраками| Bed and breakfast'!M4</f>
        <v>45972</v>
      </c>
      <c r="N3" s="320">
        <f>'C завтраками| Bed and breakfast'!N4</f>
        <v>45973</v>
      </c>
      <c r="O3" s="320">
        <f>'C завтраками| Bed and breakfast'!O4</f>
        <v>45974</v>
      </c>
      <c r="P3" s="320">
        <f>'C завтраками| Bed and breakfast'!P4</f>
        <v>45975</v>
      </c>
      <c r="Q3" s="320">
        <f>'C завтраками| Bed and breakfast'!Q4</f>
        <v>45976</v>
      </c>
      <c r="R3" s="320">
        <f>'C завтраками| Bed and breakfast'!R4</f>
        <v>45977</v>
      </c>
      <c r="S3" s="320">
        <f>'C завтраками| Bed and breakfast'!S4</f>
        <v>45978</v>
      </c>
      <c r="T3" s="320">
        <f>'C завтраками| Bed and breakfast'!T4</f>
        <v>45979</v>
      </c>
      <c r="U3" s="320">
        <f>'C завтраками| Bed and breakfast'!U4</f>
        <v>45980</v>
      </c>
      <c r="V3" s="320">
        <f>'C завтраками| Bed and breakfast'!V4</f>
        <v>45981</v>
      </c>
      <c r="W3" s="320">
        <f>'C завтраками| Bed and breakfast'!W4</f>
        <v>45982</v>
      </c>
      <c r="X3" s="320">
        <f>'C завтраками| Bed and breakfast'!X4</f>
        <v>45983</v>
      </c>
      <c r="Y3" s="320">
        <f>'C завтраками| Bed and breakfast'!Y4</f>
        <v>45984</v>
      </c>
      <c r="Z3" s="320">
        <f>'C завтраками| Bed and breakfast'!Z4</f>
        <v>45985</v>
      </c>
      <c r="AA3" s="320">
        <f>'C завтраками| Bed and breakfast'!AA4</f>
        <v>45986</v>
      </c>
      <c r="AB3" s="320">
        <f>'C завтраками| Bed and breakfast'!AB4</f>
        <v>45987</v>
      </c>
      <c r="AC3" s="320">
        <f>'C завтраками| Bed and breakfast'!AC4</f>
        <v>45988</v>
      </c>
      <c r="AD3" s="320">
        <f>'C завтраками| Bed and breakfast'!AD4</f>
        <v>45989</v>
      </c>
      <c r="AE3" s="320">
        <f>'C завтраками| Bed and breakfast'!AE4</f>
        <v>45990</v>
      </c>
      <c r="AF3" s="320">
        <f>'C завтраками| Bed and breakfast'!AF4</f>
        <v>45991</v>
      </c>
      <c r="AG3" s="320">
        <f>'C завтраками| Bed and breakfast'!AG4</f>
        <v>45992</v>
      </c>
      <c r="AH3" s="320">
        <f>'C завтраками| Bed and breakfast'!AH4</f>
        <v>45993</v>
      </c>
      <c r="AI3" s="320">
        <f>'C завтраками| Bed and breakfast'!AI4</f>
        <v>45994</v>
      </c>
      <c r="AJ3" s="320">
        <f>'C завтраками| Bed and breakfast'!AJ4</f>
        <v>45995</v>
      </c>
      <c r="AK3" s="320">
        <f>'C завтраками| Bed and breakfast'!AK4</f>
        <v>45996</v>
      </c>
      <c r="AL3" s="320">
        <f>'C завтраками| Bed and breakfast'!AL4</f>
        <v>45997</v>
      </c>
      <c r="AM3" s="320">
        <f>'C завтраками| Bed and breakfast'!AM4</f>
        <v>45998</v>
      </c>
      <c r="AN3" s="320">
        <f>'C завтраками| Bed and breakfast'!AN4</f>
        <v>45999</v>
      </c>
      <c r="AO3" s="320">
        <f>'C завтраками| Bed and breakfast'!AO4</f>
        <v>46000</v>
      </c>
      <c r="AP3" s="320">
        <f>'C завтраками| Bed and breakfast'!AP4</f>
        <v>46001</v>
      </c>
      <c r="AQ3" s="320">
        <f>'C завтраками| Bed and breakfast'!AQ4</f>
        <v>46002</v>
      </c>
      <c r="AR3" s="320">
        <f>'C завтраками| Bed and breakfast'!AR4</f>
        <v>46003</v>
      </c>
      <c r="AS3" s="320">
        <f>'C завтраками| Bed and breakfast'!AS4</f>
        <v>46004</v>
      </c>
      <c r="AT3" s="320">
        <f>'C завтраками| Bed and breakfast'!AT4</f>
        <v>46005</v>
      </c>
      <c r="AU3" s="320">
        <f>'C завтраками| Bed and breakfast'!AU4</f>
        <v>46006</v>
      </c>
      <c r="AV3" s="320">
        <f>'C завтраками| Bed and breakfast'!AV4</f>
        <v>46010</v>
      </c>
      <c r="AW3" s="320">
        <f>'C завтраками| Bed and breakfast'!AW4</f>
        <v>46011</v>
      </c>
      <c r="AX3" s="320">
        <f>'C завтраками| Bed and breakfast'!AX4</f>
        <v>46012</v>
      </c>
      <c r="AY3" s="320">
        <f>'C завтраками| Bed and breakfast'!AY4</f>
        <v>46013</v>
      </c>
      <c r="AZ3" s="320">
        <f>'C завтраками| Bed and breakfast'!AZ4</f>
        <v>46014</v>
      </c>
      <c r="BA3" s="320">
        <f>'C завтраками| Bed and breakfast'!BA4</f>
        <v>46015</v>
      </c>
      <c r="BB3" s="320">
        <f>'C завтраками| Bed and breakfast'!BB4</f>
        <v>46016</v>
      </c>
      <c r="BC3" s="320">
        <f>'C завтраками| Bed and breakfast'!BC4</f>
        <v>46017</v>
      </c>
      <c r="BD3" s="320">
        <f>'C завтраками| Bed and breakfast'!BD4</f>
        <v>46018</v>
      </c>
      <c r="BE3" s="320">
        <f>'C завтраками| Bed and breakfast'!BE4</f>
        <v>46019</v>
      </c>
      <c r="BF3" s="320">
        <f>'C завтраками| Bed and breakfast'!BF4</f>
        <v>46020</v>
      </c>
      <c r="BG3" s="320">
        <f>'C завтраками| Bed and breakfast'!BG4</f>
        <v>46021</v>
      </c>
      <c r="BH3" s="320">
        <f>'C завтраками| Bed and breakfast'!BH4</f>
        <v>46022</v>
      </c>
      <c r="BI3" s="320">
        <f>'C завтраками| Bed and breakfast'!BI4</f>
        <v>46023</v>
      </c>
      <c r="BJ3" s="320">
        <f>'C завтраками| Bed and breakfast'!BJ4</f>
        <v>46024</v>
      </c>
      <c r="BK3" s="320">
        <f>'C завтраками| Bed and breakfast'!BK4</f>
        <v>46025</v>
      </c>
      <c r="BL3" s="320">
        <f>'C завтраками| Bed and breakfast'!BL4</f>
        <v>46026</v>
      </c>
      <c r="BM3" s="320">
        <f>'C завтраками| Bed and breakfast'!BM4</f>
        <v>46027</v>
      </c>
      <c r="BN3" s="320">
        <f>'C завтраками| Bed and breakfast'!BN4</f>
        <v>46028</v>
      </c>
      <c r="BO3" s="320">
        <f>'C завтраками| Bed and breakfast'!BO4</f>
        <v>46029</v>
      </c>
      <c r="BP3" s="320">
        <f>'C завтраками| Bed and breakfast'!BP4</f>
        <v>46030</v>
      </c>
      <c r="BQ3" s="320">
        <f>'C завтраками| Bed and breakfast'!BQ4</f>
        <v>46031</v>
      </c>
      <c r="BR3" s="320">
        <f>'C завтраками| Bed and breakfast'!BR4</f>
        <v>46032</v>
      </c>
      <c r="BS3" s="320">
        <f>'C завтраками| Bed and breakfast'!BS4</f>
        <v>46033</v>
      </c>
      <c r="BT3" s="320">
        <f>'C завтраками| Bed and breakfast'!BT4</f>
        <v>46034</v>
      </c>
      <c r="BU3" s="320">
        <f>'C завтраками| Bed and breakfast'!BU4</f>
        <v>46035</v>
      </c>
      <c r="BV3" s="320">
        <f>'C завтраками| Bed and breakfast'!BV4</f>
        <v>46036</v>
      </c>
      <c r="BW3" s="320">
        <f>'C завтраками| Bed and breakfast'!BW4</f>
        <v>46037</v>
      </c>
      <c r="BX3" s="320">
        <f>'C завтраками| Bed and breakfast'!BX4</f>
        <v>46038</v>
      </c>
      <c r="BY3" s="320">
        <f>'C завтраками| Bed and breakfast'!BY4</f>
        <v>46039</v>
      </c>
      <c r="BZ3" s="320">
        <f>'C завтраками| Bed and breakfast'!BZ4</f>
        <v>46040</v>
      </c>
      <c r="CA3" s="320">
        <f>'C завтраками| Bed and breakfast'!CA4</f>
        <v>46041</v>
      </c>
      <c r="CB3" s="320">
        <f>'C завтраками| Bed and breakfast'!CB4</f>
        <v>46042</v>
      </c>
      <c r="CC3" s="320">
        <f>'C завтраками| Bed and breakfast'!CC4</f>
        <v>46043</v>
      </c>
      <c r="CD3" s="320">
        <f>'C завтраками| Bed and breakfast'!CD4</f>
        <v>46044</v>
      </c>
      <c r="CE3" s="320">
        <f>'C завтраками| Bed and breakfast'!CE4</f>
        <v>46045</v>
      </c>
      <c r="CF3" s="320">
        <f>'C завтраками| Bed and breakfast'!CF4</f>
        <v>46046</v>
      </c>
      <c r="CG3" s="320">
        <f>'C завтраками| Bed and breakfast'!CG4</f>
        <v>46047</v>
      </c>
      <c r="CH3" s="320">
        <f>'C завтраками| Bed and breakfast'!CH4</f>
        <v>46048</v>
      </c>
      <c r="CI3" s="320">
        <f>'C завтраками| Bed and breakfast'!CI4</f>
        <v>46049</v>
      </c>
      <c r="CJ3" s="320">
        <f>'C завтраками| Bed and breakfast'!CJ4</f>
        <v>46050</v>
      </c>
      <c r="CK3" s="320">
        <f>'C завтраками| Bed and breakfast'!CK4</f>
        <v>46051</v>
      </c>
      <c r="CL3" s="320">
        <f>'C завтраками| Bed and breakfast'!CL4</f>
        <v>46052</v>
      </c>
      <c r="CM3" s="320">
        <f>'C завтраками| Bed and breakfast'!CM4</f>
        <v>46053</v>
      </c>
      <c r="CN3" s="320">
        <f>'C завтраками| Bed and breakfast'!CN4</f>
        <v>46054</v>
      </c>
      <c r="CO3" s="320">
        <f>'C завтраками| Bed and breakfast'!CO4</f>
        <v>46055</v>
      </c>
      <c r="CP3" s="320">
        <f>'C завтраками| Bed and breakfast'!CP4</f>
        <v>46056</v>
      </c>
      <c r="CQ3" s="320">
        <f>'C завтраками| Bed and breakfast'!CQ4</f>
        <v>46057</v>
      </c>
      <c r="CR3" s="320">
        <f>'C завтраками| Bed and breakfast'!CR4</f>
        <v>46058</v>
      </c>
      <c r="CS3" s="320">
        <f>'C завтраками| Bed and breakfast'!CS4</f>
        <v>46059</v>
      </c>
      <c r="CT3" s="320">
        <f>'C завтраками| Bed and breakfast'!CT4</f>
        <v>46060</v>
      </c>
      <c r="CU3" s="320">
        <f>'C завтраками| Bed and breakfast'!CU4</f>
        <v>46061</v>
      </c>
      <c r="CV3" s="320">
        <f>'C завтраками| Bed and breakfast'!CV4</f>
        <v>46062</v>
      </c>
      <c r="CW3" s="320">
        <f>'C завтраками| Bed and breakfast'!CW4</f>
        <v>46063</v>
      </c>
      <c r="CX3" s="320">
        <f>'C завтраками| Bed and breakfast'!CX4</f>
        <v>46064</v>
      </c>
      <c r="CY3" s="320">
        <f>'C завтраками| Bed and breakfast'!CY4</f>
        <v>46065</v>
      </c>
      <c r="CZ3" s="320">
        <f>'C завтраками| Bed and breakfast'!CZ4</f>
        <v>46066</v>
      </c>
      <c r="DA3" s="320">
        <f>'C завтраками| Bed and breakfast'!DA4</f>
        <v>46067</v>
      </c>
      <c r="DB3" s="320">
        <f>'C завтраками| Bed and breakfast'!DB4</f>
        <v>46068</v>
      </c>
      <c r="DC3" s="320">
        <f>'C завтраками| Bed and breakfast'!DC4</f>
        <v>46069</v>
      </c>
      <c r="DD3" s="320">
        <f>'C завтраками| Bed and breakfast'!DD4</f>
        <v>46070</v>
      </c>
      <c r="DE3" s="320">
        <f>'C завтраками| Bed and breakfast'!DE4</f>
        <v>46071</v>
      </c>
      <c r="DF3" s="320">
        <f>'C завтраками| Bed and breakfast'!DF4</f>
        <v>46072</v>
      </c>
      <c r="DG3" s="320">
        <f>'C завтраками| Bed and breakfast'!DG4</f>
        <v>46073</v>
      </c>
      <c r="DH3" s="320">
        <f>'C завтраками| Bed and breakfast'!DH4</f>
        <v>46074</v>
      </c>
      <c r="DI3" s="320">
        <f>'C завтраками| Bed and breakfast'!DI4</f>
        <v>46075</v>
      </c>
      <c r="DJ3" s="320">
        <f>'C завтраками| Bed and breakfast'!DJ4</f>
        <v>46076</v>
      </c>
      <c r="DK3" s="320">
        <f>'C завтраками| Bed and breakfast'!DK4</f>
        <v>46077</v>
      </c>
      <c r="DL3" s="320">
        <f>'C завтраками| Bed and breakfast'!DL4</f>
        <v>46078</v>
      </c>
      <c r="DM3" s="320">
        <f>'C завтраками| Bed and breakfast'!DM4</f>
        <v>46079</v>
      </c>
      <c r="DN3" s="320">
        <f>'C завтраками| Bed and breakfast'!DN4</f>
        <v>46080</v>
      </c>
      <c r="DO3" s="320">
        <f>'C завтраками| Bed and breakfast'!DO4</f>
        <v>46081</v>
      </c>
      <c r="DP3" s="320">
        <f>'C завтраками| Bed and breakfast'!DP4</f>
        <v>46082</v>
      </c>
      <c r="DQ3" s="320">
        <f>'C завтраками| Bed and breakfast'!DQ4</f>
        <v>46083</v>
      </c>
      <c r="DR3" s="320">
        <f>'C завтраками| Bed and breakfast'!DR4</f>
        <v>46084</v>
      </c>
      <c r="DS3" s="320">
        <f>'C завтраками| Bed and breakfast'!DS4</f>
        <v>46085</v>
      </c>
      <c r="DT3" s="320">
        <f>'C завтраками| Bed and breakfast'!DT4</f>
        <v>46086</v>
      </c>
      <c r="DU3" s="320">
        <f>'C завтраками| Bed and breakfast'!DU4</f>
        <v>46087</v>
      </c>
      <c r="DV3" s="320">
        <f>'C завтраками| Bed and breakfast'!DV4</f>
        <v>46088</v>
      </c>
      <c r="DW3" s="320">
        <f>'C завтраками| Bed and breakfast'!DW4</f>
        <v>46089</v>
      </c>
      <c r="DX3" s="320">
        <f>'C завтраками| Bed and breakfast'!DX4</f>
        <v>46090</v>
      </c>
      <c r="DY3" s="320">
        <f>'C завтраками| Bed and breakfast'!DY4</f>
        <v>46091</v>
      </c>
      <c r="DZ3" s="320">
        <f>'C завтраками| Bed and breakfast'!DZ4</f>
        <v>46092</v>
      </c>
      <c r="EA3" s="320">
        <f>'C завтраками| Bed and breakfast'!EA4</f>
        <v>46093</v>
      </c>
      <c r="EB3" s="320">
        <f>'C завтраками| Bed and breakfast'!EB4</f>
        <v>46094</v>
      </c>
      <c r="EC3" s="320">
        <f>'C завтраками| Bed and breakfast'!EC4</f>
        <v>46095</v>
      </c>
      <c r="ED3" s="320">
        <f>'C завтраками| Bed and breakfast'!ED4</f>
        <v>46096</v>
      </c>
      <c r="EE3" s="320">
        <f>'C завтраками| Bed and breakfast'!EE4</f>
        <v>46097</v>
      </c>
      <c r="EF3" s="320">
        <f>'C завтраками| Bed and breakfast'!EF4</f>
        <v>46098</v>
      </c>
      <c r="EG3" s="320">
        <f>'C завтраками| Bed and breakfast'!EG4</f>
        <v>46099</v>
      </c>
      <c r="EH3" s="320">
        <f>'C завтраками| Bed and breakfast'!EH4</f>
        <v>46100</v>
      </c>
      <c r="EI3" s="320">
        <f>'C завтраками| Bed and breakfast'!EI4</f>
        <v>46101</v>
      </c>
      <c r="EJ3" s="320">
        <f>'C завтраками| Bed and breakfast'!EJ4</f>
        <v>46102</v>
      </c>
      <c r="EK3" s="320">
        <f>'C завтраками| Bed and breakfast'!EK4</f>
        <v>46103</v>
      </c>
      <c r="EL3" s="320">
        <f>'C завтраками| Bed and breakfast'!EL4</f>
        <v>46104</v>
      </c>
      <c r="EM3" s="320">
        <f>'C завтраками| Bed and breakfast'!EM4</f>
        <v>46105</v>
      </c>
      <c r="EN3" s="320">
        <f>'C завтраками| Bed and breakfast'!EN4</f>
        <v>46106</v>
      </c>
      <c r="EO3" s="320">
        <f>'C завтраками| Bed and breakfast'!EO4</f>
        <v>46107</v>
      </c>
      <c r="EP3" s="320">
        <f>'C завтраками| Bed and breakfast'!EP4</f>
        <v>46108</v>
      </c>
      <c r="EQ3" s="320">
        <f>'C завтраками| Bed and breakfast'!EQ4</f>
        <v>46109</v>
      </c>
      <c r="ER3" s="320">
        <f>'C завтраками| Bed and breakfast'!ER4</f>
        <v>46110</v>
      </c>
      <c r="ES3" s="320">
        <f>'C завтраками| Bed and breakfast'!ES4</f>
        <v>46111</v>
      </c>
      <c r="ET3" s="320">
        <f>'C завтраками| Bed and breakfast'!ET4</f>
        <v>46112</v>
      </c>
    </row>
    <row r="4" spans="1:150" s="34" customFormat="1" ht="21.6" customHeight="1" x14ac:dyDescent="0.2">
      <c r="A4" s="299"/>
      <c r="B4" s="320">
        <f>'C завтраками| Bed and breakfast'!B5</f>
        <v>45961</v>
      </c>
      <c r="C4" s="320">
        <f>'C завтраками| Bed and breakfast'!C5</f>
        <v>45962</v>
      </c>
      <c r="D4" s="320">
        <f>'C завтраками| Bed and breakfast'!D5</f>
        <v>45963</v>
      </c>
      <c r="E4" s="320">
        <f>'C завтраками| Bed and breakfast'!E5</f>
        <v>45964</v>
      </c>
      <c r="F4" s="320">
        <f>'C завтраками| Bed and breakfast'!F5</f>
        <v>45965</v>
      </c>
      <c r="G4" s="320">
        <f>'C завтраками| Bed and breakfast'!G5</f>
        <v>45966</v>
      </c>
      <c r="H4" s="320">
        <f>'C завтраками| Bed and breakfast'!H5</f>
        <v>45967</v>
      </c>
      <c r="I4" s="320">
        <f>'C завтраками| Bed and breakfast'!I5</f>
        <v>45968</v>
      </c>
      <c r="J4" s="320">
        <f>'C завтраками| Bed and breakfast'!J5</f>
        <v>45969</v>
      </c>
      <c r="K4" s="320">
        <f>'C завтраками| Bed and breakfast'!K5</f>
        <v>45970</v>
      </c>
      <c r="L4" s="320">
        <f>'C завтраками| Bed and breakfast'!L5</f>
        <v>45971</v>
      </c>
      <c r="M4" s="320">
        <f>'C завтраками| Bed and breakfast'!M5</f>
        <v>45972</v>
      </c>
      <c r="N4" s="320">
        <f>'C завтраками| Bed and breakfast'!N5</f>
        <v>45973</v>
      </c>
      <c r="O4" s="320">
        <f>'C завтраками| Bed and breakfast'!O5</f>
        <v>45974</v>
      </c>
      <c r="P4" s="320">
        <f>'C завтраками| Bed and breakfast'!P5</f>
        <v>45975</v>
      </c>
      <c r="Q4" s="320">
        <f>'C завтраками| Bed and breakfast'!Q5</f>
        <v>45976</v>
      </c>
      <c r="R4" s="320">
        <f>'C завтраками| Bed and breakfast'!R5</f>
        <v>45977</v>
      </c>
      <c r="S4" s="320">
        <f>'C завтраками| Bed and breakfast'!S5</f>
        <v>45978</v>
      </c>
      <c r="T4" s="320">
        <f>'C завтраками| Bed and breakfast'!T5</f>
        <v>45979</v>
      </c>
      <c r="U4" s="320">
        <f>'C завтраками| Bed and breakfast'!U5</f>
        <v>45980</v>
      </c>
      <c r="V4" s="320">
        <f>'C завтраками| Bed and breakfast'!V5</f>
        <v>45981</v>
      </c>
      <c r="W4" s="320">
        <f>'C завтраками| Bed and breakfast'!W5</f>
        <v>45982</v>
      </c>
      <c r="X4" s="320">
        <f>'C завтраками| Bed and breakfast'!X5</f>
        <v>45983</v>
      </c>
      <c r="Y4" s="320">
        <f>'C завтраками| Bed and breakfast'!Y5</f>
        <v>45984</v>
      </c>
      <c r="Z4" s="320">
        <f>'C завтраками| Bed and breakfast'!Z5</f>
        <v>45985</v>
      </c>
      <c r="AA4" s="320">
        <f>'C завтраками| Bed and breakfast'!AA5</f>
        <v>45986</v>
      </c>
      <c r="AB4" s="320">
        <f>'C завтраками| Bed and breakfast'!AB5</f>
        <v>45987</v>
      </c>
      <c r="AC4" s="320">
        <f>'C завтраками| Bed and breakfast'!AC5</f>
        <v>45988</v>
      </c>
      <c r="AD4" s="320">
        <f>'C завтраками| Bed and breakfast'!AD5</f>
        <v>45989</v>
      </c>
      <c r="AE4" s="320">
        <f>'C завтраками| Bed and breakfast'!AE5</f>
        <v>45990</v>
      </c>
      <c r="AF4" s="320">
        <f>'C завтраками| Bed and breakfast'!AF5</f>
        <v>45991</v>
      </c>
      <c r="AG4" s="320">
        <f>'C завтраками| Bed and breakfast'!AG5</f>
        <v>45992</v>
      </c>
      <c r="AH4" s="320">
        <f>'C завтраками| Bed and breakfast'!AH5</f>
        <v>45993</v>
      </c>
      <c r="AI4" s="320">
        <f>'C завтраками| Bed and breakfast'!AI5</f>
        <v>45994</v>
      </c>
      <c r="AJ4" s="320">
        <f>'C завтраками| Bed and breakfast'!AJ5</f>
        <v>45995</v>
      </c>
      <c r="AK4" s="320">
        <f>'C завтраками| Bed and breakfast'!AK5</f>
        <v>45996</v>
      </c>
      <c r="AL4" s="320">
        <f>'C завтраками| Bed and breakfast'!AL5</f>
        <v>45997</v>
      </c>
      <c r="AM4" s="320">
        <f>'C завтраками| Bed and breakfast'!AM5</f>
        <v>45998</v>
      </c>
      <c r="AN4" s="320">
        <f>'C завтраками| Bed and breakfast'!AN5</f>
        <v>45999</v>
      </c>
      <c r="AO4" s="320">
        <f>'C завтраками| Bed and breakfast'!AO5</f>
        <v>46000</v>
      </c>
      <c r="AP4" s="320">
        <f>'C завтраками| Bed and breakfast'!AP5</f>
        <v>46001</v>
      </c>
      <c r="AQ4" s="320">
        <f>'C завтраками| Bed and breakfast'!AQ5</f>
        <v>46002</v>
      </c>
      <c r="AR4" s="320">
        <f>'C завтраками| Bed and breakfast'!AR5</f>
        <v>46003</v>
      </c>
      <c r="AS4" s="320">
        <f>'C завтраками| Bed and breakfast'!AS5</f>
        <v>46004</v>
      </c>
      <c r="AT4" s="320">
        <f>'C завтраками| Bed and breakfast'!AT5</f>
        <v>46005</v>
      </c>
      <c r="AU4" s="320">
        <f>'C завтраками| Bed and breakfast'!AU5</f>
        <v>46006</v>
      </c>
      <c r="AV4" s="320">
        <f>'C завтраками| Bed and breakfast'!AV5</f>
        <v>46010</v>
      </c>
      <c r="AW4" s="320">
        <f>'C завтраками| Bed and breakfast'!AW5</f>
        <v>46011</v>
      </c>
      <c r="AX4" s="320">
        <f>'C завтраками| Bed and breakfast'!AX5</f>
        <v>46012</v>
      </c>
      <c r="AY4" s="320">
        <f>'C завтраками| Bed and breakfast'!AY5</f>
        <v>46013</v>
      </c>
      <c r="AZ4" s="320">
        <f>'C завтраками| Bed and breakfast'!AZ5</f>
        <v>46014</v>
      </c>
      <c r="BA4" s="320">
        <f>'C завтраками| Bed and breakfast'!BA5</f>
        <v>46015</v>
      </c>
      <c r="BB4" s="320">
        <f>'C завтраками| Bed and breakfast'!BB5</f>
        <v>46016</v>
      </c>
      <c r="BC4" s="320">
        <f>'C завтраками| Bed and breakfast'!BC5</f>
        <v>46017</v>
      </c>
      <c r="BD4" s="320">
        <f>'C завтраками| Bed and breakfast'!BD5</f>
        <v>46018</v>
      </c>
      <c r="BE4" s="320">
        <f>'C завтраками| Bed and breakfast'!BE5</f>
        <v>46019</v>
      </c>
      <c r="BF4" s="320">
        <f>'C завтраками| Bed and breakfast'!BF5</f>
        <v>46020</v>
      </c>
      <c r="BG4" s="320">
        <f>'C завтраками| Bed and breakfast'!BG5</f>
        <v>46021</v>
      </c>
      <c r="BH4" s="320">
        <f>'C завтраками| Bed and breakfast'!BH5</f>
        <v>46022</v>
      </c>
      <c r="BI4" s="320">
        <f>'C завтраками| Bed and breakfast'!BI5</f>
        <v>46023</v>
      </c>
      <c r="BJ4" s="320">
        <f>'C завтраками| Bed and breakfast'!BJ5</f>
        <v>46024</v>
      </c>
      <c r="BK4" s="320">
        <f>'C завтраками| Bed and breakfast'!BK5</f>
        <v>46025</v>
      </c>
      <c r="BL4" s="320">
        <f>'C завтраками| Bed and breakfast'!BL5</f>
        <v>46026</v>
      </c>
      <c r="BM4" s="320">
        <f>'C завтраками| Bed and breakfast'!BM5</f>
        <v>46027</v>
      </c>
      <c r="BN4" s="320">
        <f>'C завтраками| Bed and breakfast'!BN5</f>
        <v>46028</v>
      </c>
      <c r="BO4" s="320">
        <f>'C завтраками| Bed and breakfast'!BO5</f>
        <v>46029</v>
      </c>
      <c r="BP4" s="320">
        <f>'C завтраками| Bed and breakfast'!BP5</f>
        <v>46030</v>
      </c>
      <c r="BQ4" s="320">
        <f>'C завтраками| Bed and breakfast'!BQ5</f>
        <v>46031</v>
      </c>
      <c r="BR4" s="320">
        <f>'C завтраками| Bed and breakfast'!BR5</f>
        <v>46032</v>
      </c>
      <c r="BS4" s="320">
        <f>'C завтраками| Bed and breakfast'!BS5</f>
        <v>46033</v>
      </c>
      <c r="BT4" s="320">
        <f>'C завтраками| Bed and breakfast'!BT5</f>
        <v>46034</v>
      </c>
      <c r="BU4" s="320">
        <f>'C завтраками| Bed and breakfast'!BU5</f>
        <v>46035</v>
      </c>
      <c r="BV4" s="320">
        <f>'C завтраками| Bed and breakfast'!BV5</f>
        <v>46036</v>
      </c>
      <c r="BW4" s="320">
        <f>'C завтраками| Bed and breakfast'!BW5</f>
        <v>46037</v>
      </c>
      <c r="BX4" s="320">
        <f>'C завтраками| Bed and breakfast'!BX5</f>
        <v>46038</v>
      </c>
      <c r="BY4" s="320">
        <f>'C завтраками| Bed and breakfast'!BY5</f>
        <v>46039</v>
      </c>
      <c r="BZ4" s="320">
        <f>'C завтраками| Bed and breakfast'!BZ5</f>
        <v>46040</v>
      </c>
      <c r="CA4" s="320">
        <f>'C завтраками| Bed and breakfast'!CA5</f>
        <v>46041</v>
      </c>
      <c r="CB4" s="320">
        <f>'C завтраками| Bed and breakfast'!CB5</f>
        <v>46042</v>
      </c>
      <c r="CC4" s="320">
        <f>'C завтраками| Bed and breakfast'!CC5</f>
        <v>46043</v>
      </c>
      <c r="CD4" s="320">
        <f>'C завтраками| Bed and breakfast'!CD5</f>
        <v>46044</v>
      </c>
      <c r="CE4" s="320">
        <f>'C завтраками| Bed and breakfast'!CE5</f>
        <v>46045</v>
      </c>
      <c r="CF4" s="320">
        <f>'C завтраками| Bed and breakfast'!CF5</f>
        <v>46046</v>
      </c>
      <c r="CG4" s="320">
        <f>'C завтраками| Bed and breakfast'!CG5</f>
        <v>46047</v>
      </c>
      <c r="CH4" s="320">
        <f>'C завтраками| Bed and breakfast'!CH5</f>
        <v>46048</v>
      </c>
      <c r="CI4" s="320">
        <f>'C завтраками| Bed and breakfast'!CI5</f>
        <v>46049</v>
      </c>
      <c r="CJ4" s="320">
        <f>'C завтраками| Bed and breakfast'!CJ5</f>
        <v>46050</v>
      </c>
      <c r="CK4" s="320">
        <f>'C завтраками| Bed and breakfast'!CK5</f>
        <v>46051</v>
      </c>
      <c r="CL4" s="320">
        <f>'C завтраками| Bed and breakfast'!CL5</f>
        <v>46052</v>
      </c>
      <c r="CM4" s="320">
        <f>'C завтраками| Bed and breakfast'!CM5</f>
        <v>46053</v>
      </c>
      <c r="CN4" s="320">
        <f>'C завтраками| Bed and breakfast'!CN5</f>
        <v>46054</v>
      </c>
      <c r="CO4" s="320">
        <f>'C завтраками| Bed and breakfast'!CO5</f>
        <v>46055</v>
      </c>
      <c r="CP4" s="320">
        <f>'C завтраками| Bed and breakfast'!CP5</f>
        <v>46056</v>
      </c>
      <c r="CQ4" s="320">
        <f>'C завтраками| Bed and breakfast'!CQ5</f>
        <v>46057</v>
      </c>
      <c r="CR4" s="320">
        <f>'C завтраками| Bed and breakfast'!CR5</f>
        <v>46058</v>
      </c>
      <c r="CS4" s="320">
        <f>'C завтраками| Bed and breakfast'!CS5</f>
        <v>46059</v>
      </c>
      <c r="CT4" s="320">
        <f>'C завтраками| Bed and breakfast'!CT5</f>
        <v>46060</v>
      </c>
      <c r="CU4" s="320">
        <f>'C завтраками| Bed and breakfast'!CU5</f>
        <v>46061</v>
      </c>
      <c r="CV4" s="320">
        <f>'C завтраками| Bed and breakfast'!CV5</f>
        <v>46062</v>
      </c>
      <c r="CW4" s="320">
        <f>'C завтраками| Bed and breakfast'!CW5</f>
        <v>46063</v>
      </c>
      <c r="CX4" s="320">
        <f>'C завтраками| Bed and breakfast'!CX5</f>
        <v>46064</v>
      </c>
      <c r="CY4" s="320">
        <f>'C завтраками| Bed and breakfast'!CY5</f>
        <v>46065</v>
      </c>
      <c r="CZ4" s="320">
        <f>'C завтраками| Bed and breakfast'!CZ5</f>
        <v>46066</v>
      </c>
      <c r="DA4" s="320">
        <f>'C завтраками| Bed and breakfast'!DA5</f>
        <v>46067</v>
      </c>
      <c r="DB4" s="320">
        <f>'C завтраками| Bed and breakfast'!DB5</f>
        <v>46068</v>
      </c>
      <c r="DC4" s="320">
        <f>'C завтраками| Bed and breakfast'!DC5</f>
        <v>46069</v>
      </c>
      <c r="DD4" s="320">
        <f>'C завтраками| Bed and breakfast'!DD5</f>
        <v>46070</v>
      </c>
      <c r="DE4" s="320">
        <f>'C завтраками| Bed and breakfast'!DE5</f>
        <v>46071</v>
      </c>
      <c r="DF4" s="320">
        <f>'C завтраками| Bed and breakfast'!DF5</f>
        <v>46072</v>
      </c>
      <c r="DG4" s="320">
        <f>'C завтраками| Bed and breakfast'!DG5</f>
        <v>46073</v>
      </c>
      <c r="DH4" s="320">
        <f>'C завтраками| Bed and breakfast'!DH5</f>
        <v>46074</v>
      </c>
      <c r="DI4" s="320">
        <f>'C завтраками| Bed and breakfast'!DI5</f>
        <v>46075</v>
      </c>
      <c r="DJ4" s="320">
        <f>'C завтраками| Bed and breakfast'!DJ5</f>
        <v>46076</v>
      </c>
      <c r="DK4" s="320">
        <f>'C завтраками| Bed and breakfast'!DK5</f>
        <v>46077</v>
      </c>
      <c r="DL4" s="320">
        <f>'C завтраками| Bed and breakfast'!DL5</f>
        <v>46078</v>
      </c>
      <c r="DM4" s="320">
        <f>'C завтраками| Bed and breakfast'!DM5</f>
        <v>46079</v>
      </c>
      <c r="DN4" s="320">
        <f>'C завтраками| Bed and breakfast'!DN5</f>
        <v>46080</v>
      </c>
      <c r="DO4" s="320">
        <f>'C завтраками| Bed and breakfast'!DO5</f>
        <v>46081</v>
      </c>
      <c r="DP4" s="320">
        <f>'C завтраками| Bed and breakfast'!DP5</f>
        <v>46082</v>
      </c>
      <c r="DQ4" s="320">
        <f>'C завтраками| Bed and breakfast'!DQ5</f>
        <v>46083</v>
      </c>
      <c r="DR4" s="320">
        <f>'C завтраками| Bed and breakfast'!DR5</f>
        <v>46084</v>
      </c>
      <c r="DS4" s="320">
        <f>'C завтраками| Bed and breakfast'!DS5</f>
        <v>46085</v>
      </c>
      <c r="DT4" s="320">
        <f>'C завтраками| Bed and breakfast'!DT5</f>
        <v>46086</v>
      </c>
      <c r="DU4" s="320">
        <f>'C завтраками| Bed and breakfast'!DU5</f>
        <v>46087</v>
      </c>
      <c r="DV4" s="320">
        <f>'C завтраками| Bed and breakfast'!DV5</f>
        <v>46088</v>
      </c>
      <c r="DW4" s="320">
        <f>'C завтраками| Bed and breakfast'!DW5</f>
        <v>46089</v>
      </c>
      <c r="DX4" s="320">
        <f>'C завтраками| Bed and breakfast'!DX5</f>
        <v>46090</v>
      </c>
      <c r="DY4" s="320">
        <f>'C завтраками| Bed and breakfast'!DY5</f>
        <v>46091</v>
      </c>
      <c r="DZ4" s="320">
        <f>'C завтраками| Bed and breakfast'!DZ5</f>
        <v>46092</v>
      </c>
      <c r="EA4" s="320">
        <f>'C завтраками| Bed and breakfast'!EA5</f>
        <v>46093</v>
      </c>
      <c r="EB4" s="320">
        <f>'C завтраками| Bed and breakfast'!EB5</f>
        <v>46094</v>
      </c>
      <c r="EC4" s="320">
        <f>'C завтраками| Bed and breakfast'!EC5</f>
        <v>46095</v>
      </c>
      <c r="ED4" s="320">
        <f>'C завтраками| Bed and breakfast'!ED5</f>
        <v>46096</v>
      </c>
      <c r="EE4" s="320">
        <f>'C завтраками| Bed and breakfast'!EE5</f>
        <v>46097</v>
      </c>
      <c r="EF4" s="320">
        <f>'C завтраками| Bed and breakfast'!EF5</f>
        <v>46098</v>
      </c>
      <c r="EG4" s="320">
        <f>'C завтраками| Bed and breakfast'!EG5</f>
        <v>46099</v>
      </c>
      <c r="EH4" s="320">
        <f>'C завтраками| Bed and breakfast'!EH5</f>
        <v>46100</v>
      </c>
      <c r="EI4" s="320">
        <f>'C завтраками| Bed and breakfast'!EI5</f>
        <v>46101</v>
      </c>
      <c r="EJ4" s="320">
        <f>'C завтраками| Bed and breakfast'!EJ5</f>
        <v>46102</v>
      </c>
      <c r="EK4" s="320">
        <f>'C завтраками| Bed and breakfast'!EK5</f>
        <v>46103</v>
      </c>
      <c r="EL4" s="320">
        <f>'C завтраками| Bed and breakfast'!EL5</f>
        <v>46104</v>
      </c>
      <c r="EM4" s="320">
        <f>'C завтраками| Bed and breakfast'!EM5</f>
        <v>46105</v>
      </c>
      <c r="EN4" s="320">
        <f>'C завтраками| Bed and breakfast'!EN5</f>
        <v>46106</v>
      </c>
      <c r="EO4" s="320">
        <f>'C завтраками| Bed and breakfast'!EO5</f>
        <v>46107</v>
      </c>
      <c r="EP4" s="320">
        <f>'C завтраками| Bed and breakfast'!EP5</f>
        <v>46108</v>
      </c>
      <c r="EQ4" s="320">
        <f>'C завтраками| Bed and breakfast'!EQ5</f>
        <v>46109</v>
      </c>
      <c r="ER4" s="320">
        <f>'C завтраками| Bed and breakfast'!ER5</f>
        <v>46110</v>
      </c>
      <c r="ES4" s="320">
        <f>'C завтраками| Bed and breakfast'!ES5</f>
        <v>46111</v>
      </c>
      <c r="ET4" s="320">
        <f>'C завтраками| Bed and breakfast'!ET5</f>
        <v>46112</v>
      </c>
    </row>
    <row r="5" spans="1:150" x14ac:dyDescent="0.2">
      <c r="A5" s="73" t="s">
        <v>144</v>
      </c>
      <c r="D5" s="268"/>
      <c r="E5" s="268"/>
      <c r="F5" s="268"/>
      <c r="G5" s="268"/>
      <c r="H5" s="268"/>
      <c r="I5" s="268"/>
    </row>
    <row r="6" spans="1:150" x14ac:dyDescent="0.2">
      <c r="A6" s="269">
        <v>1</v>
      </c>
      <c r="B6" s="290">
        <f>'C завтраками| Bed and breakfast'!B7*0.9</f>
        <v>15030</v>
      </c>
      <c r="C6" s="290">
        <f>'C завтраками| Bed and breakfast'!C7*0.9</f>
        <v>15030</v>
      </c>
      <c r="D6" s="290">
        <f>'C завтраками| Bed and breakfast'!D7*0.9</f>
        <v>15030</v>
      </c>
      <c r="E6" s="290">
        <f>'C завтраками| Bed and breakfast'!E7*0.9</f>
        <v>12870</v>
      </c>
      <c r="F6" s="290">
        <f>'C завтраками| Bed and breakfast'!F7*0.9</f>
        <v>9000</v>
      </c>
      <c r="G6" s="290">
        <f>'C завтраками| Bed and breakfast'!G7*0.9</f>
        <v>9630</v>
      </c>
      <c r="H6" s="290">
        <f>'C завтраками| Bed and breakfast'!H7*0.9</f>
        <v>9000</v>
      </c>
      <c r="I6" s="290">
        <f>'C завтраками| Bed and breakfast'!I7*0.9</f>
        <v>10710</v>
      </c>
      <c r="J6" s="290">
        <f>'C завтраками| Bed and breakfast'!J7*0.9</f>
        <v>10710</v>
      </c>
      <c r="K6" s="290">
        <f>'C завтраками| Bed and breakfast'!K7*0.9</f>
        <v>7740</v>
      </c>
      <c r="L6" s="290">
        <f>'C завтраками| Bed and breakfast'!L7*0.9</f>
        <v>7740</v>
      </c>
      <c r="M6" s="290">
        <f>'C завтраками| Bed and breakfast'!M7*0.9</f>
        <v>7740</v>
      </c>
      <c r="N6" s="290">
        <f>'C завтраками| Bed and breakfast'!N7*0.9</f>
        <v>8370</v>
      </c>
      <c r="O6" s="290">
        <f>'C завтраками| Bed and breakfast'!O7*0.9</f>
        <v>7740</v>
      </c>
      <c r="P6" s="290">
        <f>'C завтраками| Bed and breakfast'!P7*0.9</f>
        <v>8370</v>
      </c>
      <c r="Q6" s="290">
        <f>'C завтраками| Bed and breakfast'!Q7*0.9</f>
        <v>8370</v>
      </c>
      <c r="R6" s="290">
        <f>'C завтраками| Bed and breakfast'!R7*0.9</f>
        <v>9000</v>
      </c>
      <c r="S6" s="290">
        <f>'C завтраками| Bed and breakfast'!S7*0.9</f>
        <v>9630</v>
      </c>
      <c r="T6" s="290">
        <f>'C завтраками| Bed and breakfast'!T7*0.9</f>
        <v>9630</v>
      </c>
      <c r="U6" s="290">
        <f>'C завтраками| Bed and breakfast'!U7*0.9</f>
        <v>10710</v>
      </c>
      <c r="V6" s="290">
        <f>'C завтраками| Bed and breakfast'!V7*0.9</f>
        <v>10710</v>
      </c>
      <c r="W6" s="290">
        <f>'C завтраками| Bed and breakfast'!W7*0.9</f>
        <v>9000</v>
      </c>
      <c r="X6" s="290">
        <f>'C завтраками| Bed and breakfast'!X7*0.9</f>
        <v>9000</v>
      </c>
      <c r="Y6" s="290">
        <f>'C завтраками| Bed and breakfast'!Y7*0.9</f>
        <v>7740</v>
      </c>
      <c r="Z6" s="290">
        <f>'C завтраками| Bed and breakfast'!Z7*0.9</f>
        <v>7740</v>
      </c>
      <c r="AA6" s="290">
        <f>'C завтраками| Bed and breakfast'!AA7*0.9</f>
        <v>7740</v>
      </c>
      <c r="AB6" s="290">
        <f>'C завтраками| Bed and breakfast'!AB7*0.9</f>
        <v>7740</v>
      </c>
      <c r="AC6" s="290">
        <f>'C завтраками| Bed and breakfast'!AC7*0.9</f>
        <v>7740</v>
      </c>
      <c r="AD6" s="290">
        <f>'C завтраками| Bed and breakfast'!AD7*0.9</f>
        <v>8370</v>
      </c>
      <c r="AE6" s="290">
        <f>'C завтраками| Bed and breakfast'!AE7*0.9</f>
        <v>8370</v>
      </c>
      <c r="AF6" s="290">
        <f>'C завтраками| Bed and breakfast'!AF7*0.9</f>
        <v>7740</v>
      </c>
      <c r="AG6" s="290">
        <f>'C завтраками| Bed and breakfast'!AG7*0.9</f>
        <v>9540</v>
      </c>
      <c r="AH6" s="290">
        <f>'C завтраками| Bed and breakfast'!AH7*0.9</f>
        <v>9540</v>
      </c>
      <c r="AI6" s="290">
        <f>'C завтраками| Bed and breakfast'!AI7*0.9</f>
        <v>9540</v>
      </c>
      <c r="AJ6" s="290">
        <f>'C завтраками| Bed and breakfast'!AJ7*0.9</f>
        <v>9540</v>
      </c>
      <c r="AK6" s="290">
        <f>'C завтраками| Bed and breakfast'!AK7*0.9</f>
        <v>9540</v>
      </c>
      <c r="AL6" s="290">
        <f>'C завтраками| Bed and breakfast'!AL7*0.9</f>
        <v>9540</v>
      </c>
      <c r="AM6" s="290">
        <f>'C завтраками| Bed and breakfast'!AM7*0.9</f>
        <v>7920</v>
      </c>
      <c r="AN6" s="290">
        <f>'C завтраками| Bed and breakfast'!AN7*0.9</f>
        <v>7920</v>
      </c>
      <c r="AO6" s="290">
        <f>'C завтраками| Bed and breakfast'!AO7*0.9</f>
        <v>7920</v>
      </c>
      <c r="AP6" s="290">
        <f>'C завтраками| Bed and breakfast'!AP7*0.9</f>
        <v>7920</v>
      </c>
      <c r="AQ6" s="290">
        <f>'C завтраками| Bed and breakfast'!AQ7*0.9</f>
        <v>11790</v>
      </c>
      <c r="AR6" s="290">
        <f>'C завтраками| Bed and breakfast'!AR7*0.9</f>
        <v>13230</v>
      </c>
      <c r="AS6" s="290">
        <f>'C завтраками| Bed and breakfast'!AS7*0.9</f>
        <v>13230</v>
      </c>
      <c r="AT6" s="290">
        <f>'C завтраками| Bed and breakfast'!AT7*0.9</f>
        <v>10350</v>
      </c>
      <c r="AU6" s="290">
        <f>'C завтраками| Bed and breakfast'!AU7*0.9</f>
        <v>11790</v>
      </c>
      <c r="AV6" s="290">
        <f>'C завтраками| Bed and breakfast'!AV7*0.9</f>
        <v>11790</v>
      </c>
      <c r="AW6" s="290">
        <f>'C завтраками| Bed and breakfast'!AW7*0.9</f>
        <v>13230</v>
      </c>
      <c r="AX6" s="290">
        <f>'C завтраками| Bed and breakfast'!AX7*0.9</f>
        <v>13230</v>
      </c>
      <c r="AY6" s="290">
        <f>'C завтраками| Bed and breakfast'!AY7*0.9</f>
        <v>13230</v>
      </c>
      <c r="AZ6" s="290">
        <f>'C завтраками| Bed and breakfast'!AZ7*0.9</f>
        <v>16110</v>
      </c>
      <c r="BA6" s="290">
        <f>'C завтраками| Bed and breakfast'!BA7*0.9</f>
        <v>16110</v>
      </c>
      <c r="BB6" s="290">
        <f>'C завтраками| Bed and breakfast'!BB7*0.9</f>
        <v>17550</v>
      </c>
      <c r="BC6" s="290">
        <f>'C завтраками| Bed and breakfast'!BC7*0.9</f>
        <v>17550</v>
      </c>
      <c r="BD6" s="290">
        <f>'C завтраками| Bed and breakfast'!BD7*0.9</f>
        <v>17550</v>
      </c>
      <c r="BE6" s="290">
        <f>'C завтраками| Bed and breakfast'!BE7*0.9</f>
        <v>14670</v>
      </c>
      <c r="BF6" s="290">
        <f>'C завтраками| Bed and breakfast'!BF7*0.9</f>
        <v>22365</v>
      </c>
      <c r="BG6" s="290">
        <f>'C завтраками| Bed and breakfast'!BG7*0.9</f>
        <v>43515</v>
      </c>
      <c r="BH6" s="290">
        <f>'C завтраками| Bed and breakfast'!BH7*0.9</f>
        <v>63765</v>
      </c>
      <c r="BI6" s="290">
        <f>'C завтраками| Bed and breakfast'!BI7*0.9</f>
        <v>63765</v>
      </c>
      <c r="BJ6" s="290">
        <f>'C завтраками| Bed and breakfast'!BJ7*0.9</f>
        <v>59265</v>
      </c>
      <c r="BK6" s="290">
        <f>'C завтраками| Bed and breakfast'!BK7*0.9</f>
        <v>63765</v>
      </c>
      <c r="BL6" s="290">
        <f>'C завтраками| Bed and breakfast'!BL7*0.9</f>
        <v>59265</v>
      </c>
      <c r="BM6" s="290">
        <f>'C завтраками| Bed and breakfast'!BM7*0.9</f>
        <v>47115</v>
      </c>
      <c r="BN6" s="290">
        <f>'C завтраками| Bed and breakfast'!BN7*0.9</f>
        <v>47115</v>
      </c>
      <c r="BO6" s="290">
        <f>'C завтраками| Bed and breakfast'!BO7*0.9</f>
        <v>47115</v>
      </c>
      <c r="BP6" s="290">
        <f>'C завтраками| Bed and breakfast'!BP7*0.9</f>
        <v>39915</v>
      </c>
      <c r="BQ6" s="290">
        <f>'C завтраками| Bed and breakfast'!BQ7*0.9</f>
        <v>26235</v>
      </c>
      <c r="BR6" s="290">
        <f>'C завтраками| Bed and breakfast'!BR7*0.9</f>
        <v>21735</v>
      </c>
      <c r="BS6" s="290">
        <f>'C завтраками| Bed and breakfast'!BS7*0.9</f>
        <v>19935</v>
      </c>
      <c r="BT6" s="290">
        <f>'C завтраками| Bed and breakfast'!BT7*0.9</f>
        <v>19935</v>
      </c>
      <c r="BU6" s="290">
        <f>'C завтраками| Bed and breakfast'!BU7*0.9</f>
        <v>19935</v>
      </c>
      <c r="BV6" s="290">
        <f>'C завтраками| Bed and breakfast'!BV7*0.9</f>
        <v>21735</v>
      </c>
      <c r="BW6" s="290">
        <f>'C завтраками| Bed and breakfast'!BW7*0.9</f>
        <v>21735</v>
      </c>
      <c r="BX6" s="290">
        <f>'C завтраками| Bed and breakfast'!BX7*0.9</f>
        <v>21735</v>
      </c>
      <c r="BY6" s="290">
        <f>'C завтраками| Bed and breakfast'!BY7*0.9</f>
        <v>19935</v>
      </c>
      <c r="BZ6" s="290">
        <f>'C завтраками| Bed and breakfast'!BZ7*0.9</f>
        <v>19935</v>
      </c>
      <c r="CA6" s="290">
        <f>'C завтраками| Bed and breakfast'!CA7*0.9</f>
        <v>19935</v>
      </c>
      <c r="CB6" s="290">
        <f>'C завтраками| Bed and breakfast'!CB7*0.9</f>
        <v>19935</v>
      </c>
      <c r="CC6" s="290">
        <f>'C завтраками| Bed and breakfast'!CC7*0.9</f>
        <v>19935</v>
      </c>
      <c r="CD6" s="290">
        <f>'C завтраками| Bed and breakfast'!CD7*0.9</f>
        <v>19935</v>
      </c>
      <c r="CE6" s="290">
        <f>'C завтраками| Bed and breakfast'!CE7*0.9</f>
        <v>19935</v>
      </c>
      <c r="CF6" s="290">
        <f>'C завтраками| Bed and breakfast'!CF7*0.9</f>
        <v>21735</v>
      </c>
      <c r="CG6" s="290">
        <f>'C завтраками| Bed and breakfast'!CG7*0.9</f>
        <v>21735</v>
      </c>
      <c r="CH6" s="290">
        <f>'C завтраками| Bed and breakfast'!CH7*0.9</f>
        <v>23985</v>
      </c>
      <c r="CI6" s="290">
        <f>'C завтраками| Bed and breakfast'!CI7*0.9</f>
        <v>23985</v>
      </c>
      <c r="CJ6" s="290">
        <f>'C завтраками| Bed and breakfast'!CJ7*0.9</f>
        <v>23985</v>
      </c>
      <c r="CK6" s="290">
        <f>'C завтраками| Bed and breakfast'!CK7*0.9</f>
        <v>23985</v>
      </c>
      <c r="CL6" s="290">
        <f>'C завтраками| Bed and breakfast'!CL7*0.9</f>
        <v>23985</v>
      </c>
      <c r="CM6" s="290">
        <f>'C завтраками| Bed and breakfast'!CM7*0.9</f>
        <v>23985</v>
      </c>
      <c r="CN6" s="290">
        <f>'C завтраками| Bed and breakfast'!CN7*0.9</f>
        <v>24885</v>
      </c>
      <c r="CO6" s="290">
        <f>'C завтраками| Bed and breakfast'!CO7*0.9</f>
        <v>23085</v>
      </c>
      <c r="CP6" s="290">
        <f>'C завтраками| Bed and breakfast'!CP7*0.9</f>
        <v>23085</v>
      </c>
      <c r="CQ6" s="290">
        <f>'C завтраками| Bed and breakfast'!CQ7*0.9</f>
        <v>23085</v>
      </c>
      <c r="CR6" s="290">
        <f>'C завтраками| Bed and breakfast'!CR7*0.9</f>
        <v>23085</v>
      </c>
      <c r="CS6" s="290">
        <f>'C завтраками| Bed and breakfast'!CS7*0.9</f>
        <v>26685</v>
      </c>
      <c r="CT6" s="290">
        <f>'C завтраками| Bed and breakfast'!CT7*0.9</f>
        <v>26685</v>
      </c>
      <c r="CU6" s="290">
        <f>'C завтраками| Bed and breakfast'!CU7*0.9</f>
        <v>23085</v>
      </c>
      <c r="CV6" s="290">
        <f>'C завтраками| Bed and breakfast'!CV7*0.9</f>
        <v>24885</v>
      </c>
      <c r="CW6" s="290">
        <f>'C завтраками| Bed and breakfast'!CW7*0.9</f>
        <v>23085</v>
      </c>
      <c r="CX6" s="290">
        <f>'C завтраками| Bed and breakfast'!CX7*0.9</f>
        <v>23085</v>
      </c>
      <c r="CY6" s="290">
        <f>'C завтраками| Bed and breakfast'!CY7*0.9</f>
        <v>23085</v>
      </c>
      <c r="CZ6" s="290">
        <f>'C завтраками| Bed and breakfast'!CZ7*0.9</f>
        <v>26685</v>
      </c>
      <c r="DA6" s="290">
        <f>'C завтраками| Bed and breakfast'!DA7*0.9</f>
        <v>26685</v>
      </c>
      <c r="DB6" s="290">
        <f>'C завтраками| Bed and breakfast'!DB7*0.9</f>
        <v>31185</v>
      </c>
      <c r="DC6" s="290">
        <f>'C завтраками| Bed and breakfast'!DC7*0.9</f>
        <v>31185</v>
      </c>
      <c r="DD6" s="290">
        <f>'C завтраками| Bed and breakfast'!DD7*0.9</f>
        <v>31185</v>
      </c>
      <c r="DE6" s="290">
        <f>'C завтраками| Bed and breakfast'!DE7*0.9</f>
        <v>31185</v>
      </c>
      <c r="DF6" s="290">
        <f>'C завтраками| Bed and breakfast'!DF7*0.9</f>
        <v>31185</v>
      </c>
      <c r="DG6" s="290">
        <f>'C завтраками| Bed and breakfast'!DG7*0.9</f>
        <v>36585</v>
      </c>
      <c r="DH6" s="290">
        <f>'C завтраками| Bed and breakfast'!DH7*0.9</f>
        <v>36585</v>
      </c>
      <c r="DI6" s="290">
        <f>'C завтраками| Bed and breakfast'!DI7*0.9</f>
        <v>33885</v>
      </c>
      <c r="DJ6" s="290">
        <f>'C завтраками| Bed and breakfast'!DJ7*0.9</f>
        <v>36585</v>
      </c>
      <c r="DK6" s="290">
        <f>'C завтраками| Bed and breakfast'!DK7*0.9</f>
        <v>33885</v>
      </c>
      <c r="DL6" s="290">
        <f>'C завтраками| Bed and breakfast'!DL7*0.9</f>
        <v>36585</v>
      </c>
      <c r="DM6" s="290">
        <f>'C завтраками| Bed and breakfast'!DM7*0.9</f>
        <v>33885</v>
      </c>
      <c r="DN6" s="290">
        <f>'C завтраками| Bed and breakfast'!DN7*0.9</f>
        <v>33885</v>
      </c>
      <c r="DO6" s="290">
        <f>'C завтраками| Bed and breakfast'!DO7*0.9</f>
        <v>28935</v>
      </c>
      <c r="DP6" s="290">
        <f>'C завтраками| Bed and breakfast'!DP7*0.9</f>
        <v>23085</v>
      </c>
      <c r="DQ6" s="290">
        <f>'C завтраками| Bed and breakfast'!DQ7*0.9</f>
        <v>23085</v>
      </c>
      <c r="DR6" s="290">
        <f>'C завтраками| Bed and breakfast'!DR7*0.9</f>
        <v>23085</v>
      </c>
      <c r="DS6" s="290">
        <f>'C завтраками| Bed and breakfast'!DS7*0.9</f>
        <v>21285</v>
      </c>
      <c r="DT6" s="290">
        <f>'C завтраками| Bed and breakfast'!DT7*0.9</f>
        <v>18585</v>
      </c>
      <c r="DU6" s="290">
        <f>'C завтраками| Bed and breakfast'!DU7*0.9</f>
        <v>19935</v>
      </c>
      <c r="DV6" s="290">
        <f>'C завтраками| Bed and breakfast'!DV7*0.9</f>
        <v>19935</v>
      </c>
      <c r="DW6" s="290">
        <f>'C завтраками| Bed and breakfast'!DW7*0.9</f>
        <v>19935</v>
      </c>
      <c r="DX6" s="290">
        <f>'C завтраками| Bed and breakfast'!DX7*0.9</f>
        <v>16335</v>
      </c>
      <c r="DY6" s="290">
        <f>'C завтраками| Bed and breakfast'!DY7*0.9</f>
        <v>16335</v>
      </c>
      <c r="DZ6" s="290">
        <f>'C завтраками| Bed and breakfast'!DZ7*0.9</f>
        <v>16335</v>
      </c>
      <c r="EA6" s="290">
        <f>'C завтраками| Bed and breakfast'!EA7*0.9</f>
        <v>16335</v>
      </c>
      <c r="EB6" s="290">
        <f>'C завтраками| Bed and breakfast'!EB7*0.9</f>
        <v>16335</v>
      </c>
      <c r="EC6" s="290">
        <f>'C завтраками| Bed and breakfast'!EC7*0.9</f>
        <v>16335</v>
      </c>
      <c r="ED6" s="290">
        <f>'C завтраками| Bed and breakfast'!ED7*0.9</f>
        <v>16335</v>
      </c>
      <c r="EE6" s="290">
        <f>'C завтраками| Bed and breakfast'!EE7*0.9</f>
        <v>16335</v>
      </c>
      <c r="EF6" s="290">
        <f>'C завтраками| Bed and breakfast'!EF7*0.9</f>
        <v>16335</v>
      </c>
      <c r="EG6" s="290">
        <f>'C завтраками| Bed and breakfast'!EG7*0.9</f>
        <v>16335</v>
      </c>
      <c r="EH6" s="290">
        <f>'C завтраками| Bed and breakfast'!EH7*0.9</f>
        <v>16335</v>
      </c>
      <c r="EI6" s="290">
        <f>'C завтраками| Bed and breakfast'!EI7*0.9</f>
        <v>16335</v>
      </c>
      <c r="EJ6" s="290">
        <f>'C завтраками| Bed and breakfast'!EJ7*0.9</f>
        <v>16335</v>
      </c>
      <c r="EK6" s="290">
        <f>'C завтраками| Bed and breakfast'!EK7*0.9</f>
        <v>14985</v>
      </c>
      <c r="EL6" s="290">
        <f>'C завтраками| Bed and breakfast'!EL7*0.9</f>
        <v>14985</v>
      </c>
      <c r="EM6" s="290">
        <f>'C завтраками| Bed and breakfast'!EM7*0.9</f>
        <v>14985</v>
      </c>
      <c r="EN6" s="290">
        <f>'C завтраками| Bed and breakfast'!EN7*0.9</f>
        <v>14985</v>
      </c>
      <c r="EO6" s="290">
        <f>'C завтраками| Bed and breakfast'!EO7*0.9</f>
        <v>14985</v>
      </c>
      <c r="EP6" s="290">
        <f>'C завтраками| Bed and breakfast'!EP7*0.9</f>
        <v>14985</v>
      </c>
      <c r="EQ6" s="290">
        <f>'C завтраками| Bed and breakfast'!EQ7*0.9</f>
        <v>14985</v>
      </c>
      <c r="ER6" s="290">
        <f>'C завтраками| Bed and breakfast'!ER7*0.9</f>
        <v>14985</v>
      </c>
      <c r="ES6" s="290">
        <f>'C завтраками| Bed and breakfast'!ES7*0.9</f>
        <v>14985</v>
      </c>
      <c r="ET6" s="290">
        <f>'C завтраками| Bed and breakfast'!ET7*0.9</f>
        <v>14985</v>
      </c>
    </row>
    <row r="7" spans="1:150" x14ac:dyDescent="0.2">
      <c r="A7" s="269">
        <v>2</v>
      </c>
      <c r="B7" s="290">
        <f>'C завтраками| Bed and breakfast'!B8*0.9</f>
        <v>16740</v>
      </c>
      <c r="C7" s="290">
        <f>'C завтраками| Bed and breakfast'!C8*0.9</f>
        <v>16740</v>
      </c>
      <c r="D7" s="290">
        <f>'C завтраками| Bed and breakfast'!D8*0.9</f>
        <v>16740</v>
      </c>
      <c r="E7" s="290">
        <f>'C завтраками| Bed and breakfast'!E8*0.9</f>
        <v>14580</v>
      </c>
      <c r="F7" s="290">
        <f>'C завтраками| Bed and breakfast'!F8*0.9</f>
        <v>10710</v>
      </c>
      <c r="G7" s="290">
        <f>'C завтраками| Bed and breakfast'!G8*0.9</f>
        <v>11340</v>
      </c>
      <c r="H7" s="290">
        <f>'C завтраками| Bed and breakfast'!H8*0.9</f>
        <v>10710</v>
      </c>
      <c r="I7" s="290">
        <f>'C завтраками| Bed and breakfast'!I8*0.9</f>
        <v>12420</v>
      </c>
      <c r="J7" s="290">
        <f>'C завтраками| Bed and breakfast'!J8*0.9</f>
        <v>12420</v>
      </c>
      <c r="K7" s="290">
        <f>'C завтраками| Bed and breakfast'!K8*0.9</f>
        <v>9450</v>
      </c>
      <c r="L7" s="290">
        <f>'C завтраками| Bed and breakfast'!L8*0.9</f>
        <v>9450</v>
      </c>
      <c r="M7" s="290">
        <f>'C завтраками| Bed and breakfast'!M8*0.9</f>
        <v>9450</v>
      </c>
      <c r="N7" s="290">
        <f>'C завтраками| Bed and breakfast'!N8*0.9</f>
        <v>10080</v>
      </c>
      <c r="O7" s="290">
        <f>'C завтраками| Bed and breakfast'!O8*0.9</f>
        <v>9450</v>
      </c>
      <c r="P7" s="290">
        <f>'C завтраками| Bed and breakfast'!P8*0.9</f>
        <v>10080</v>
      </c>
      <c r="Q7" s="290">
        <f>'C завтраками| Bed and breakfast'!Q8*0.9</f>
        <v>10080</v>
      </c>
      <c r="R7" s="290">
        <f>'C завтраками| Bed and breakfast'!R8*0.9</f>
        <v>10710</v>
      </c>
      <c r="S7" s="290">
        <f>'C завтраками| Bed and breakfast'!S8*0.9</f>
        <v>11340</v>
      </c>
      <c r="T7" s="290">
        <f>'C завтраками| Bed and breakfast'!T8*0.9</f>
        <v>11340</v>
      </c>
      <c r="U7" s="290">
        <f>'C завтраками| Bed and breakfast'!U8*0.9</f>
        <v>12420</v>
      </c>
      <c r="V7" s="290">
        <f>'C завтраками| Bed and breakfast'!V8*0.9</f>
        <v>12420</v>
      </c>
      <c r="W7" s="290">
        <f>'C завтраками| Bed and breakfast'!W8*0.9</f>
        <v>10710</v>
      </c>
      <c r="X7" s="290">
        <f>'C завтраками| Bed and breakfast'!X8*0.9</f>
        <v>10710</v>
      </c>
      <c r="Y7" s="290">
        <f>'C завтраками| Bed and breakfast'!Y8*0.9</f>
        <v>9450</v>
      </c>
      <c r="Z7" s="290">
        <f>'C завтраками| Bed and breakfast'!Z8*0.9</f>
        <v>9450</v>
      </c>
      <c r="AA7" s="290">
        <f>'C завтраками| Bed and breakfast'!AA8*0.9</f>
        <v>9450</v>
      </c>
      <c r="AB7" s="290">
        <f>'C завтраками| Bed and breakfast'!AB8*0.9</f>
        <v>9450</v>
      </c>
      <c r="AC7" s="290">
        <f>'C завтраками| Bed and breakfast'!AC8*0.9</f>
        <v>9450</v>
      </c>
      <c r="AD7" s="290">
        <f>'C завтраками| Bed and breakfast'!AD8*0.9</f>
        <v>10080</v>
      </c>
      <c r="AE7" s="290">
        <f>'C завтраками| Bed and breakfast'!AE8*0.9</f>
        <v>10080</v>
      </c>
      <c r="AF7" s="290">
        <f>'C завтраками| Bed and breakfast'!AF8*0.9</f>
        <v>9450</v>
      </c>
      <c r="AG7" s="290">
        <f>'C завтраками| Bed and breakfast'!AG8*0.9</f>
        <v>11250</v>
      </c>
      <c r="AH7" s="290">
        <f>'C завтраками| Bed and breakfast'!AH8*0.9</f>
        <v>11250</v>
      </c>
      <c r="AI7" s="290">
        <f>'C завтраками| Bed and breakfast'!AI8*0.9</f>
        <v>11250</v>
      </c>
      <c r="AJ7" s="290">
        <f>'C завтраками| Bed and breakfast'!AJ8*0.9</f>
        <v>11250</v>
      </c>
      <c r="AK7" s="290">
        <f>'C завтраками| Bed and breakfast'!AK8*0.9</f>
        <v>11250</v>
      </c>
      <c r="AL7" s="290">
        <f>'C завтраками| Bed and breakfast'!AL8*0.9</f>
        <v>11250</v>
      </c>
      <c r="AM7" s="290">
        <f>'C завтраками| Bed and breakfast'!AM8*0.9</f>
        <v>9630</v>
      </c>
      <c r="AN7" s="290">
        <f>'C завтраками| Bed and breakfast'!AN8*0.9</f>
        <v>9630</v>
      </c>
      <c r="AO7" s="290">
        <f>'C завтраками| Bed and breakfast'!AO8*0.9</f>
        <v>9630</v>
      </c>
      <c r="AP7" s="290">
        <f>'C завтраками| Bed and breakfast'!AP8*0.9</f>
        <v>9630</v>
      </c>
      <c r="AQ7" s="290">
        <f>'C завтраками| Bed and breakfast'!AQ8*0.9</f>
        <v>13500</v>
      </c>
      <c r="AR7" s="290">
        <f>'C завтраками| Bed and breakfast'!AR8*0.9</f>
        <v>14940</v>
      </c>
      <c r="AS7" s="290">
        <f>'C завтраками| Bed and breakfast'!AS8*0.9</f>
        <v>14940</v>
      </c>
      <c r="AT7" s="290">
        <f>'C завтраками| Bed and breakfast'!AT8*0.9</f>
        <v>12060</v>
      </c>
      <c r="AU7" s="290">
        <f>'C завтраками| Bed and breakfast'!AU8*0.9</f>
        <v>13500</v>
      </c>
      <c r="AV7" s="290">
        <f>'C завтраками| Bed and breakfast'!AV8*0.9</f>
        <v>13500</v>
      </c>
      <c r="AW7" s="290">
        <f>'C завтраками| Bed and breakfast'!AW8*0.9</f>
        <v>14940</v>
      </c>
      <c r="AX7" s="290">
        <f>'C завтраками| Bed and breakfast'!AX8*0.9</f>
        <v>14940</v>
      </c>
      <c r="AY7" s="290">
        <f>'C завтраками| Bed and breakfast'!AY8*0.9</f>
        <v>14940</v>
      </c>
      <c r="AZ7" s="290">
        <f>'C завтраками| Bed and breakfast'!AZ8*0.9</f>
        <v>17820</v>
      </c>
      <c r="BA7" s="290">
        <f>'C завтраками| Bed and breakfast'!BA8*0.9</f>
        <v>17820</v>
      </c>
      <c r="BB7" s="290">
        <f>'C завтраками| Bed and breakfast'!BB8*0.9</f>
        <v>19260</v>
      </c>
      <c r="BC7" s="290">
        <f>'C завтраками| Bed and breakfast'!BC8*0.9</f>
        <v>19260</v>
      </c>
      <c r="BD7" s="290">
        <f>'C завтраками| Bed and breakfast'!BD8*0.9</f>
        <v>19260</v>
      </c>
      <c r="BE7" s="290">
        <f>'C завтраками| Bed and breakfast'!BE8*0.9</f>
        <v>16380</v>
      </c>
      <c r="BF7" s="290">
        <f>'C завтраками| Bed and breakfast'!BF8*0.9</f>
        <v>24930</v>
      </c>
      <c r="BG7" s="290">
        <f>'C завтраками| Bed and breakfast'!BG8*0.9</f>
        <v>46080</v>
      </c>
      <c r="BH7" s="290">
        <f>'C завтраками| Bed and breakfast'!BH8*0.9</f>
        <v>66330</v>
      </c>
      <c r="BI7" s="290">
        <f>'C завтраками| Bed and breakfast'!BI8*0.9</f>
        <v>66330</v>
      </c>
      <c r="BJ7" s="290">
        <f>'C завтраками| Bed and breakfast'!BJ8*0.9</f>
        <v>61830</v>
      </c>
      <c r="BK7" s="290">
        <f>'C завтраками| Bed and breakfast'!BK8*0.9</f>
        <v>66330</v>
      </c>
      <c r="BL7" s="290">
        <f>'C завтраками| Bed and breakfast'!BL8*0.9</f>
        <v>61830</v>
      </c>
      <c r="BM7" s="290">
        <f>'C завтраками| Bed and breakfast'!BM8*0.9</f>
        <v>49680</v>
      </c>
      <c r="BN7" s="290">
        <f>'C завтраками| Bed and breakfast'!BN8*0.9</f>
        <v>49680</v>
      </c>
      <c r="BO7" s="290">
        <f>'C завтраками| Bed and breakfast'!BO8*0.9</f>
        <v>49680</v>
      </c>
      <c r="BP7" s="290">
        <f>'C завтраками| Bed and breakfast'!BP8*0.9</f>
        <v>42480</v>
      </c>
      <c r="BQ7" s="290">
        <f>'C завтраками| Bed and breakfast'!BQ8*0.9</f>
        <v>28620</v>
      </c>
      <c r="BR7" s="290">
        <f>'C завтраками| Bed and breakfast'!BR8*0.9</f>
        <v>24120</v>
      </c>
      <c r="BS7" s="290">
        <f>'C завтраками| Bed and breakfast'!BS8*0.9</f>
        <v>22320</v>
      </c>
      <c r="BT7" s="290">
        <f>'C завтраками| Bed and breakfast'!BT8*0.9</f>
        <v>22320</v>
      </c>
      <c r="BU7" s="290">
        <f>'C завтраками| Bed and breakfast'!BU8*0.9</f>
        <v>22320</v>
      </c>
      <c r="BV7" s="290">
        <f>'C завтраками| Bed and breakfast'!BV8*0.9</f>
        <v>24120</v>
      </c>
      <c r="BW7" s="290">
        <f>'C завтраками| Bed and breakfast'!BW8*0.9</f>
        <v>24120</v>
      </c>
      <c r="BX7" s="290">
        <f>'C завтраками| Bed and breakfast'!BX8*0.9</f>
        <v>24120</v>
      </c>
      <c r="BY7" s="290">
        <f>'C завтраками| Bed and breakfast'!BY8*0.9</f>
        <v>22320</v>
      </c>
      <c r="BZ7" s="290">
        <f>'C завтраками| Bed and breakfast'!BZ8*0.9</f>
        <v>22320</v>
      </c>
      <c r="CA7" s="290">
        <f>'C завтраками| Bed and breakfast'!CA8*0.9</f>
        <v>22320</v>
      </c>
      <c r="CB7" s="290">
        <f>'C завтраками| Bed and breakfast'!CB8*0.9</f>
        <v>22320</v>
      </c>
      <c r="CC7" s="290">
        <f>'C завтраками| Bed and breakfast'!CC8*0.9</f>
        <v>22320</v>
      </c>
      <c r="CD7" s="290">
        <f>'C завтраками| Bed and breakfast'!CD8*0.9</f>
        <v>22320</v>
      </c>
      <c r="CE7" s="290">
        <f>'C завтраками| Bed and breakfast'!CE8*0.9</f>
        <v>22320</v>
      </c>
      <c r="CF7" s="290">
        <f>'C завтраками| Bed and breakfast'!CF8*0.9</f>
        <v>24120</v>
      </c>
      <c r="CG7" s="290">
        <f>'C завтраками| Bed and breakfast'!CG8*0.9</f>
        <v>24120</v>
      </c>
      <c r="CH7" s="290">
        <f>'C завтраками| Bed and breakfast'!CH8*0.9</f>
        <v>26370</v>
      </c>
      <c r="CI7" s="290">
        <f>'C завтраками| Bed and breakfast'!CI8*0.9</f>
        <v>26370</v>
      </c>
      <c r="CJ7" s="290">
        <f>'C завтраками| Bed and breakfast'!CJ8*0.9</f>
        <v>26370</v>
      </c>
      <c r="CK7" s="290">
        <f>'C завтраками| Bed and breakfast'!CK8*0.9</f>
        <v>26370</v>
      </c>
      <c r="CL7" s="290">
        <f>'C завтраками| Bed and breakfast'!CL8*0.9</f>
        <v>26370</v>
      </c>
      <c r="CM7" s="290">
        <f>'C завтраками| Bed and breakfast'!CM8*0.9</f>
        <v>26370</v>
      </c>
      <c r="CN7" s="290">
        <f>'C завтраками| Bed and breakfast'!CN8*0.9</f>
        <v>27270</v>
      </c>
      <c r="CO7" s="290">
        <f>'C завтраками| Bed and breakfast'!CO8*0.9</f>
        <v>25470</v>
      </c>
      <c r="CP7" s="290">
        <f>'C завтраками| Bed and breakfast'!CP8*0.9</f>
        <v>25470</v>
      </c>
      <c r="CQ7" s="290">
        <f>'C завтраками| Bed and breakfast'!CQ8*0.9</f>
        <v>25470</v>
      </c>
      <c r="CR7" s="290">
        <f>'C завтраками| Bed and breakfast'!CR8*0.9</f>
        <v>25470</v>
      </c>
      <c r="CS7" s="290">
        <f>'C завтраками| Bed and breakfast'!CS8*0.9</f>
        <v>29070</v>
      </c>
      <c r="CT7" s="290">
        <f>'C завтраками| Bed and breakfast'!CT8*0.9</f>
        <v>29070</v>
      </c>
      <c r="CU7" s="290">
        <f>'C завтраками| Bed and breakfast'!CU8*0.9</f>
        <v>25470</v>
      </c>
      <c r="CV7" s="290">
        <f>'C завтраками| Bed and breakfast'!CV8*0.9</f>
        <v>27270</v>
      </c>
      <c r="CW7" s="290">
        <f>'C завтраками| Bed and breakfast'!CW8*0.9</f>
        <v>25470</v>
      </c>
      <c r="CX7" s="290">
        <f>'C завтраками| Bed and breakfast'!CX8*0.9</f>
        <v>25470</v>
      </c>
      <c r="CY7" s="290">
        <f>'C завтраками| Bed and breakfast'!CY8*0.9</f>
        <v>25470</v>
      </c>
      <c r="CZ7" s="290">
        <f>'C завтраками| Bed and breakfast'!CZ8*0.9</f>
        <v>29070</v>
      </c>
      <c r="DA7" s="290">
        <f>'C завтраками| Bed and breakfast'!DA8*0.9</f>
        <v>29070</v>
      </c>
      <c r="DB7" s="290">
        <f>'C завтраками| Bed and breakfast'!DB8*0.9</f>
        <v>33570</v>
      </c>
      <c r="DC7" s="290">
        <f>'C завтраками| Bed and breakfast'!DC8*0.9</f>
        <v>33570</v>
      </c>
      <c r="DD7" s="290">
        <f>'C завтраками| Bed and breakfast'!DD8*0.9</f>
        <v>33570</v>
      </c>
      <c r="DE7" s="290">
        <f>'C завтраками| Bed and breakfast'!DE8*0.9</f>
        <v>33570</v>
      </c>
      <c r="DF7" s="290">
        <f>'C завтраками| Bed and breakfast'!DF8*0.9</f>
        <v>33570</v>
      </c>
      <c r="DG7" s="290">
        <f>'C завтраками| Bed and breakfast'!DG8*0.9</f>
        <v>38970</v>
      </c>
      <c r="DH7" s="290">
        <f>'C завтраками| Bed and breakfast'!DH8*0.9</f>
        <v>38970</v>
      </c>
      <c r="DI7" s="290">
        <f>'C завтраками| Bed and breakfast'!DI8*0.9</f>
        <v>36270</v>
      </c>
      <c r="DJ7" s="290">
        <f>'C завтраками| Bed and breakfast'!DJ8*0.9</f>
        <v>38970</v>
      </c>
      <c r="DK7" s="290">
        <f>'C завтраками| Bed and breakfast'!DK8*0.9</f>
        <v>36270</v>
      </c>
      <c r="DL7" s="290">
        <f>'C завтраками| Bed and breakfast'!DL8*0.9</f>
        <v>38970</v>
      </c>
      <c r="DM7" s="290">
        <f>'C завтраками| Bed and breakfast'!DM8*0.9</f>
        <v>36270</v>
      </c>
      <c r="DN7" s="290">
        <f>'C завтраками| Bed and breakfast'!DN8*0.9</f>
        <v>36270</v>
      </c>
      <c r="DO7" s="290">
        <f>'C завтраками| Bed and breakfast'!DO8*0.9</f>
        <v>31320</v>
      </c>
      <c r="DP7" s="290">
        <f>'C завтраками| Bed and breakfast'!DP8*0.9</f>
        <v>25470</v>
      </c>
      <c r="DQ7" s="290">
        <f>'C завтраками| Bed and breakfast'!DQ8*0.9</f>
        <v>25470</v>
      </c>
      <c r="DR7" s="290">
        <f>'C завтраками| Bed and breakfast'!DR8*0.9</f>
        <v>25470</v>
      </c>
      <c r="DS7" s="290">
        <f>'C завтраками| Bed and breakfast'!DS8*0.9</f>
        <v>23670</v>
      </c>
      <c r="DT7" s="290">
        <f>'C завтраками| Bed and breakfast'!DT8*0.9</f>
        <v>20970</v>
      </c>
      <c r="DU7" s="290">
        <f>'C завтраками| Bed and breakfast'!DU8*0.9</f>
        <v>22320</v>
      </c>
      <c r="DV7" s="290">
        <f>'C завтраками| Bed and breakfast'!DV8*0.9</f>
        <v>22320</v>
      </c>
      <c r="DW7" s="290">
        <f>'C завтраками| Bed and breakfast'!DW8*0.9</f>
        <v>22320</v>
      </c>
      <c r="DX7" s="290">
        <f>'C завтраками| Bed and breakfast'!DX8*0.9</f>
        <v>18720</v>
      </c>
      <c r="DY7" s="290">
        <f>'C завтраками| Bed and breakfast'!DY8*0.9</f>
        <v>18720</v>
      </c>
      <c r="DZ7" s="290">
        <f>'C завтраками| Bed and breakfast'!DZ8*0.9</f>
        <v>18720</v>
      </c>
      <c r="EA7" s="290">
        <f>'C завтраками| Bed and breakfast'!EA8*0.9</f>
        <v>18720</v>
      </c>
      <c r="EB7" s="290">
        <f>'C завтраками| Bed and breakfast'!EB8*0.9</f>
        <v>18720</v>
      </c>
      <c r="EC7" s="290">
        <f>'C завтраками| Bed and breakfast'!EC8*0.9</f>
        <v>18720</v>
      </c>
      <c r="ED7" s="290">
        <f>'C завтраками| Bed and breakfast'!ED8*0.9</f>
        <v>18720</v>
      </c>
      <c r="EE7" s="290">
        <f>'C завтраками| Bed and breakfast'!EE8*0.9</f>
        <v>18720</v>
      </c>
      <c r="EF7" s="290">
        <f>'C завтраками| Bed and breakfast'!EF8*0.9</f>
        <v>18720</v>
      </c>
      <c r="EG7" s="290">
        <f>'C завтраками| Bed and breakfast'!EG8*0.9</f>
        <v>18720</v>
      </c>
      <c r="EH7" s="290">
        <f>'C завтраками| Bed and breakfast'!EH8*0.9</f>
        <v>18720</v>
      </c>
      <c r="EI7" s="290">
        <f>'C завтраками| Bed and breakfast'!EI8*0.9</f>
        <v>18720</v>
      </c>
      <c r="EJ7" s="290">
        <f>'C завтраками| Bed and breakfast'!EJ8*0.9</f>
        <v>18720</v>
      </c>
      <c r="EK7" s="290">
        <f>'C завтраками| Bed and breakfast'!EK8*0.9</f>
        <v>17370</v>
      </c>
      <c r="EL7" s="290">
        <f>'C завтраками| Bed and breakfast'!EL8*0.9</f>
        <v>17370</v>
      </c>
      <c r="EM7" s="290">
        <f>'C завтраками| Bed and breakfast'!EM8*0.9</f>
        <v>17370</v>
      </c>
      <c r="EN7" s="290">
        <f>'C завтраками| Bed and breakfast'!EN8*0.9</f>
        <v>17370</v>
      </c>
      <c r="EO7" s="290">
        <f>'C завтраками| Bed and breakfast'!EO8*0.9</f>
        <v>17370</v>
      </c>
      <c r="EP7" s="290">
        <f>'C завтраками| Bed and breakfast'!EP8*0.9</f>
        <v>17370</v>
      </c>
      <c r="EQ7" s="290">
        <f>'C завтраками| Bed and breakfast'!EQ8*0.9</f>
        <v>17370</v>
      </c>
      <c r="ER7" s="290">
        <f>'C завтраками| Bed and breakfast'!ER8*0.9</f>
        <v>17370</v>
      </c>
      <c r="ES7" s="290">
        <f>'C завтраками| Bed and breakfast'!ES8*0.9</f>
        <v>17370</v>
      </c>
      <c r="ET7" s="290">
        <f>'C завтраками| Bed and breakfast'!ET8*0.9</f>
        <v>17370</v>
      </c>
    </row>
    <row r="8" spans="1:150" x14ac:dyDescent="0.2">
      <c r="A8" s="73" t="s">
        <v>145</v>
      </c>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c r="CN8" s="290"/>
      <c r="CO8" s="290"/>
      <c r="CP8" s="290"/>
      <c r="CQ8" s="290"/>
      <c r="CR8" s="290"/>
      <c r="CS8" s="290"/>
      <c r="CT8" s="290"/>
      <c r="CU8" s="290"/>
      <c r="CV8" s="290"/>
      <c r="CW8" s="290"/>
      <c r="CX8" s="290"/>
      <c r="CY8" s="290"/>
      <c r="CZ8" s="290"/>
      <c r="DA8" s="290"/>
      <c r="DB8" s="290"/>
      <c r="DC8" s="290"/>
      <c r="DD8" s="290"/>
      <c r="DE8" s="290"/>
      <c r="DF8" s="290"/>
      <c r="DG8" s="290"/>
      <c r="DH8" s="290"/>
      <c r="DI8" s="290"/>
      <c r="DJ8" s="290"/>
      <c r="DK8" s="290"/>
      <c r="DL8" s="290"/>
      <c r="DM8" s="290"/>
      <c r="DN8" s="290"/>
      <c r="DO8" s="290"/>
      <c r="DP8" s="290"/>
      <c r="DQ8" s="290"/>
      <c r="DR8" s="290"/>
      <c r="DS8" s="290"/>
      <c r="DT8" s="290"/>
      <c r="DU8" s="290"/>
      <c r="DV8" s="290"/>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row>
    <row r="9" spans="1:150" x14ac:dyDescent="0.2">
      <c r="A9" s="269">
        <v>1</v>
      </c>
      <c r="B9" s="290">
        <f>'C завтраками| Bed and breakfast'!B10*0.9</f>
        <v>16830</v>
      </c>
      <c r="C9" s="290">
        <f>'C завтраками| Bed and breakfast'!C10*0.9</f>
        <v>16830</v>
      </c>
      <c r="D9" s="290">
        <f>'C завтраками| Bed and breakfast'!D10*0.9</f>
        <v>16830</v>
      </c>
      <c r="E9" s="290">
        <f>'C завтраками| Bed and breakfast'!E10*0.9</f>
        <v>14670</v>
      </c>
      <c r="F9" s="290">
        <f>'C завтраками| Bed and breakfast'!F10*0.9</f>
        <v>10800</v>
      </c>
      <c r="G9" s="290">
        <f>'C завтраками| Bed and breakfast'!G10*0.9</f>
        <v>11430</v>
      </c>
      <c r="H9" s="290">
        <f>'C завтраками| Bed and breakfast'!H10*0.9</f>
        <v>10800</v>
      </c>
      <c r="I9" s="290">
        <f>'C завтраками| Bed and breakfast'!I10*0.9</f>
        <v>12510</v>
      </c>
      <c r="J9" s="290">
        <f>'C завтраками| Bed and breakfast'!J10*0.9</f>
        <v>12510</v>
      </c>
      <c r="K9" s="290">
        <f>'C завтраками| Bed and breakfast'!K10*0.9</f>
        <v>9540</v>
      </c>
      <c r="L9" s="290">
        <f>'C завтраками| Bed and breakfast'!L10*0.9</f>
        <v>9540</v>
      </c>
      <c r="M9" s="290">
        <f>'C завтраками| Bed and breakfast'!M10*0.9</f>
        <v>9540</v>
      </c>
      <c r="N9" s="290">
        <f>'C завтраками| Bed and breakfast'!N10*0.9</f>
        <v>10170</v>
      </c>
      <c r="O9" s="290">
        <f>'C завтраками| Bed and breakfast'!O10*0.9</f>
        <v>9540</v>
      </c>
      <c r="P9" s="290">
        <f>'C завтраками| Bed and breakfast'!P10*0.9</f>
        <v>10170</v>
      </c>
      <c r="Q9" s="290">
        <f>'C завтраками| Bed and breakfast'!Q10*0.9</f>
        <v>10170</v>
      </c>
      <c r="R9" s="290">
        <f>'C завтраками| Bed and breakfast'!R10*0.9</f>
        <v>10800</v>
      </c>
      <c r="S9" s="290">
        <f>'C завтраками| Bed and breakfast'!S10*0.9</f>
        <v>11430</v>
      </c>
      <c r="T9" s="290">
        <f>'C завтраками| Bed and breakfast'!T10*0.9</f>
        <v>11430</v>
      </c>
      <c r="U9" s="290">
        <f>'C завтраками| Bed and breakfast'!U10*0.9</f>
        <v>12510</v>
      </c>
      <c r="V9" s="290">
        <f>'C завтраками| Bed and breakfast'!V10*0.9</f>
        <v>12510</v>
      </c>
      <c r="W9" s="290">
        <f>'C завтраками| Bed and breakfast'!W10*0.9</f>
        <v>10800</v>
      </c>
      <c r="X9" s="290">
        <f>'C завтраками| Bed and breakfast'!X10*0.9</f>
        <v>10800</v>
      </c>
      <c r="Y9" s="290">
        <f>'C завтраками| Bed and breakfast'!Y10*0.9</f>
        <v>9540</v>
      </c>
      <c r="Z9" s="290">
        <f>'C завтраками| Bed and breakfast'!Z10*0.9</f>
        <v>9540</v>
      </c>
      <c r="AA9" s="290">
        <f>'C завтраками| Bed and breakfast'!AA10*0.9</f>
        <v>9540</v>
      </c>
      <c r="AB9" s="290">
        <f>'C завтраками| Bed and breakfast'!AB10*0.9</f>
        <v>9540</v>
      </c>
      <c r="AC9" s="290">
        <f>'C завтраками| Bed and breakfast'!AC10*0.9</f>
        <v>9540</v>
      </c>
      <c r="AD9" s="290">
        <f>'C завтраками| Bed and breakfast'!AD10*0.9</f>
        <v>10170</v>
      </c>
      <c r="AE9" s="290">
        <f>'C завтраками| Bed and breakfast'!AE10*0.9</f>
        <v>10170</v>
      </c>
      <c r="AF9" s="290">
        <f>'C завтраками| Bed and breakfast'!AF10*0.9</f>
        <v>9540</v>
      </c>
      <c r="AG9" s="290">
        <f>'C завтраками| Bed and breakfast'!AG10*0.9</f>
        <v>12240</v>
      </c>
      <c r="AH9" s="290">
        <f>'C завтраками| Bed and breakfast'!AH10*0.9</f>
        <v>12240</v>
      </c>
      <c r="AI9" s="290">
        <f>'C завтраками| Bed and breakfast'!AI10*0.9</f>
        <v>12240</v>
      </c>
      <c r="AJ9" s="290">
        <f>'C завтраками| Bed and breakfast'!AJ10*0.9</f>
        <v>12240</v>
      </c>
      <c r="AK9" s="290">
        <f>'C завтраками| Bed and breakfast'!AK10*0.9</f>
        <v>12240</v>
      </c>
      <c r="AL9" s="290">
        <f>'C завтраками| Bed and breakfast'!AL10*0.9</f>
        <v>12240</v>
      </c>
      <c r="AM9" s="290">
        <f>'C завтраками| Bed and breakfast'!AM10*0.9</f>
        <v>10620</v>
      </c>
      <c r="AN9" s="290">
        <f>'C завтраками| Bed and breakfast'!AN10*0.9</f>
        <v>10620</v>
      </c>
      <c r="AO9" s="290">
        <f>'C завтраками| Bed and breakfast'!AO10*0.9</f>
        <v>10620</v>
      </c>
      <c r="AP9" s="290">
        <f>'C завтраками| Bed and breakfast'!AP10*0.9</f>
        <v>10620</v>
      </c>
      <c r="AQ9" s="290">
        <f>'C завтраками| Bed and breakfast'!AQ10*0.9</f>
        <v>14490</v>
      </c>
      <c r="AR9" s="290">
        <f>'C завтраками| Bed and breakfast'!AR10*0.9</f>
        <v>15930</v>
      </c>
      <c r="AS9" s="290">
        <f>'C завтраками| Bed and breakfast'!AS10*0.9</f>
        <v>15930</v>
      </c>
      <c r="AT9" s="290">
        <f>'C завтраками| Bed and breakfast'!AT10*0.9</f>
        <v>13050</v>
      </c>
      <c r="AU9" s="290">
        <f>'C завтраками| Bed and breakfast'!AU10*0.9</f>
        <v>14490</v>
      </c>
      <c r="AV9" s="290">
        <f>'C завтраками| Bed and breakfast'!AV10*0.9</f>
        <v>14490</v>
      </c>
      <c r="AW9" s="290">
        <f>'C завтраками| Bed and breakfast'!AW10*0.9</f>
        <v>15930</v>
      </c>
      <c r="AX9" s="290">
        <f>'C завтраками| Bed and breakfast'!AX10*0.9</f>
        <v>15930</v>
      </c>
      <c r="AY9" s="290">
        <f>'C завтраками| Bed and breakfast'!AY10*0.9</f>
        <v>15930</v>
      </c>
      <c r="AZ9" s="290">
        <f>'C завтраками| Bed and breakfast'!AZ10*0.9</f>
        <v>18810</v>
      </c>
      <c r="BA9" s="290">
        <f>'C завтраками| Bed and breakfast'!BA10*0.9</f>
        <v>18810</v>
      </c>
      <c r="BB9" s="290">
        <f>'C завтраками| Bed and breakfast'!BB10*0.9</f>
        <v>20250</v>
      </c>
      <c r="BC9" s="290">
        <f>'C завтраками| Bed and breakfast'!BC10*0.9</f>
        <v>20250</v>
      </c>
      <c r="BD9" s="290">
        <f>'C завтраками| Bed and breakfast'!BD10*0.9</f>
        <v>20250</v>
      </c>
      <c r="BE9" s="290">
        <f>'C завтраками| Bed and breakfast'!BE10*0.9</f>
        <v>17370</v>
      </c>
      <c r="BF9" s="290">
        <f>'C завтраками| Bed and breakfast'!BF10*0.9</f>
        <v>26865</v>
      </c>
      <c r="BG9" s="290">
        <f>'C завтраками| Bed and breakfast'!BG10*0.9</f>
        <v>48015</v>
      </c>
      <c r="BH9" s="290">
        <f>'C завтраками| Bed and breakfast'!BH10*0.9</f>
        <v>68265</v>
      </c>
      <c r="BI9" s="290">
        <f>'C завтраками| Bed and breakfast'!BI10*0.9</f>
        <v>68265</v>
      </c>
      <c r="BJ9" s="290">
        <f>'C завтраками| Bed and breakfast'!BJ10*0.9</f>
        <v>63765</v>
      </c>
      <c r="BK9" s="290">
        <f>'C завтраками| Bed and breakfast'!BK10*0.9</f>
        <v>68265</v>
      </c>
      <c r="BL9" s="290">
        <f>'C завтраками| Bed and breakfast'!BL10*0.9</f>
        <v>63765</v>
      </c>
      <c r="BM9" s="290">
        <f>'C завтраками| Bed and breakfast'!BM10*0.9</f>
        <v>51615</v>
      </c>
      <c r="BN9" s="290">
        <f>'C завтраками| Bed and breakfast'!BN10*0.9</f>
        <v>51615</v>
      </c>
      <c r="BO9" s="290">
        <f>'C завтраками| Bed and breakfast'!BO10*0.9</f>
        <v>51615</v>
      </c>
      <c r="BP9" s="290">
        <f>'C завтраками| Bed and breakfast'!BP10*0.9</f>
        <v>44415</v>
      </c>
      <c r="BQ9" s="290">
        <f>'C завтраками| Bed and breakfast'!BQ10*0.9</f>
        <v>29835</v>
      </c>
      <c r="BR9" s="290">
        <f>'C завтраками| Bed and breakfast'!BR10*0.9</f>
        <v>25335</v>
      </c>
      <c r="BS9" s="290">
        <f>'C завтраками| Bed and breakfast'!BS10*0.9</f>
        <v>23535</v>
      </c>
      <c r="BT9" s="290">
        <f>'C завтраками| Bed and breakfast'!BT10*0.9</f>
        <v>23535</v>
      </c>
      <c r="BU9" s="290">
        <f>'C завтраками| Bed and breakfast'!BU10*0.9</f>
        <v>23535</v>
      </c>
      <c r="BV9" s="290">
        <f>'C завтраками| Bed and breakfast'!BV10*0.9</f>
        <v>25335</v>
      </c>
      <c r="BW9" s="290">
        <f>'C завтраками| Bed and breakfast'!BW10*0.9</f>
        <v>25335</v>
      </c>
      <c r="BX9" s="290">
        <f>'C завтраками| Bed and breakfast'!BX10*0.9</f>
        <v>25335</v>
      </c>
      <c r="BY9" s="290">
        <f>'C завтраками| Bed and breakfast'!BY10*0.9</f>
        <v>23535</v>
      </c>
      <c r="BZ9" s="290">
        <f>'C завтраками| Bed and breakfast'!BZ10*0.9</f>
        <v>23535</v>
      </c>
      <c r="CA9" s="290">
        <f>'C завтраками| Bed and breakfast'!CA10*0.9</f>
        <v>23535</v>
      </c>
      <c r="CB9" s="290">
        <f>'C завтраками| Bed and breakfast'!CB10*0.9</f>
        <v>23535</v>
      </c>
      <c r="CC9" s="290">
        <f>'C завтраками| Bed and breakfast'!CC10*0.9</f>
        <v>23535</v>
      </c>
      <c r="CD9" s="290">
        <f>'C завтраками| Bed and breakfast'!CD10*0.9</f>
        <v>23535</v>
      </c>
      <c r="CE9" s="290">
        <f>'C завтраками| Bed and breakfast'!CE10*0.9</f>
        <v>23535</v>
      </c>
      <c r="CF9" s="290">
        <f>'C завтраками| Bed and breakfast'!CF10*0.9</f>
        <v>25335</v>
      </c>
      <c r="CG9" s="290">
        <f>'C завтраками| Bed and breakfast'!CG10*0.9</f>
        <v>25335</v>
      </c>
      <c r="CH9" s="290">
        <f>'C завтраками| Bed and breakfast'!CH10*0.9</f>
        <v>27585</v>
      </c>
      <c r="CI9" s="290">
        <f>'C завтраками| Bed and breakfast'!CI10*0.9</f>
        <v>27585</v>
      </c>
      <c r="CJ9" s="290">
        <f>'C завтраками| Bed and breakfast'!CJ10*0.9</f>
        <v>27585</v>
      </c>
      <c r="CK9" s="290">
        <f>'C завтраками| Bed and breakfast'!CK10*0.9</f>
        <v>27585</v>
      </c>
      <c r="CL9" s="290">
        <f>'C завтраками| Bed and breakfast'!CL10*0.9</f>
        <v>27585</v>
      </c>
      <c r="CM9" s="290">
        <f>'C завтраками| Bed and breakfast'!CM10*0.9</f>
        <v>27585</v>
      </c>
      <c r="CN9" s="290">
        <f>'C завтраками| Bed and breakfast'!CN10*0.9</f>
        <v>29385</v>
      </c>
      <c r="CO9" s="290">
        <f>'C завтраками| Bed and breakfast'!CO10*0.9</f>
        <v>27585</v>
      </c>
      <c r="CP9" s="290">
        <f>'C завтраками| Bed and breakfast'!CP10*0.9</f>
        <v>27585</v>
      </c>
      <c r="CQ9" s="290">
        <f>'C завтраками| Bed and breakfast'!CQ10*0.9</f>
        <v>27585</v>
      </c>
      <c r="CR9" s="290">
        <f>'C завтраками| Bed and breakfast'!CR10*0.9</f>
        <v>27585</v>
      </c>
      <c r="CS9" s="290">
        <f>'C завтраками| Bed and breakfast'!CS10*0.9</f>
        <v>31185</v>
      </c>
      <c r="CT9" s="290">
        <f>'C завтраками| Bed and breakfast'!CT10*0.9</f>
        <v>31185</v>
      </c>
      <c r="CU9" s="290">
        <f>'C завтраками| Bed and breakfast'!CU10*0.9</f>
        <v>27585</v>
      </c>
      <c r="CV9" s="290">
        <f>'C завтраками| Bed and breakfast'!CV10*0.9</f>
        <v>29385</v>
      </c>
      <c r="CW9" s="290">
        <f>'C завтраками| Bed and breakfast'!CW10*0.9</f>
        <v>27585</v>
      </c>
      <c r="CX9" s="290">
        <f>'C завтраками| Bed and breakfast'!CX10*0.9</f>
        <v>27585</v>
      </c>
      <c r="CY9" s="290">
        <f>'C завтраками| Bed and breakfast'!CY10*0.9</f>
        <v>27585</v>
      </c>
      <c r="CZ9" s="290">
        <f>'C завтраками| Bed and breakfast'!CZ10*0.9</f>
        <v>31185</v>
      </c>
      <c r="DA9" s="290">
        <f>'C завтраками| Bed and breakfast'!DA10*0.9</f>
        <v>31185</v>
      </c>
      <c r="DB9" s="290">
        <f>'C завтраками| Bed and breakfast'!DB10*0.9</f>
        <v>35685</v>
      </c>
      <c r="DC9" s="290">
        <f>'C завтраками| Bed and breakfast'!DC10*0.9</f>
        <v>35685</v>
      </c>
      <c r="DD9" s="290">
        <f>'C завтраками| Bed and breakfast'!DD10*0.9</f>
        <v>35685</v>
      </c>
      <c r="DE9" s="290">
        <f>'C завтраками| Bed and breakfast'!DE10*0.9</f>
        <v>35685</v>
      </c>
      <c r="DF9" s="290">
        <f>'C завтраками| Bed and breakfast'!DF10*0.9</f>
        <v>35685</v>
      </c>
      <c r="DG9" s="290">
        <f>'C завтраками| Bed and breakfast'!DG10*0.9</f>
        <v>41085</v>
      </c>
      <c r="DH9" s="290">
        <f>'C завтраками| Bed and breakfast'!DH10*0.9</f>
        <v>41085</v>
      </c>
      <c r="DI9" s="290">
        <f>'C завтраками| Bed and breakfast'!DI10*0.9</f>
        <v>38385</v>
      </c>
      <c r="DJ9" s="290">
        <f>'C завтраками| Bed and breakfast'!DJ10*0.9</f>
        <v>41085</v>
      </c>
      <c r="DK9" s="290">
        <f>'C завтраками| Bed and breakfast'!DK10*0.9</f>
        <v>38385</v>
      </c>
      <c r="DL9" s="290">
        <f>'C завтраками| Bed and breakfast'!DL10*0.9</f>
        <v>41085</v>
      </c>
      <c r="DM9" s="290">
        <f>'C завтраками| Bed and breakfast'!DM10*0.9</f>
        <v>38385</v>
      </c>
      <c r="DN9" s="290">
        <f>'C завтраками| Bed and breakfast'!DN10*0.9</f>
        <v>38385</v>
      </c>
      <c r="DO9" s="290">
        <f>'C завтраками| Bed and breakfast'!DO10*0.9</f>
        <v>33435</v>
      </c>
      <c r="DP9" s="290">
        <f>'C завтраками| Bed and breakfast'!DP10*0.9</f>
        <v>27585</v>
      </c>
      <c r="DQ9" s="290">
        <f>'C завтраками| Bed and breakfast'!DQ10*0.9</f>
        <v>27585</v>
      </c>
      <c r="DR9" s="290">
        <f>'C завтраками| Bed and breakfast'!DR10*0.9</f>
        <v>27585</v>
      </c>
      <c r="DS9" s="290">
        <f>'C завтраками| Bed and breakfast'!DS10*0.9</f>
        <v>25785</v>
      </c>
      <c r="DT9" s="290">
        <f>'C завтраками| Bed and breakfast'!DT10*0.9</f>
        <v>23085</v>
      </c>
      <c r="DU9" s="290">
        <f>'C завтраками| Bed and breakfast'!DU10*0.9</f>
        <v>24435</v>
      </c>
      <c r="DV9" s="290">
        <f>'C завтраками| Bed and breakfast'!DV10*0.9</f>
        <v>24435</v>
      </c>
      <c r="DW9" s="290">
        <f>'C завтраками| Bed and breakfast'!DW10*0.9</f>
        <v>24435</v>
      </c>
      <c r="DX9" s="290">
        <f>'C завтраками| Bed and breakfast'!DX10*0.9</f>
        <v>19935</v>
      </c>
      <c r="DY9" s="290">
        <f>'C завтраками| Bed and breakfast'!DY10*0.9</f>
        <v>19935</v>
      </c>
      <c r="DZ9" s="290">
        <f>'C завтраками| Bed and breakfast'!DZ10*0.9</f>
        <v>19935</v>
      </c>
      <c r="EA9" s="290">
        <f>'C завтраками| Bed and breakfast'!EA10*0.9</f>
        <v>19935</v>
      </c>
      <c r="EB9" s="290">
        <f>'C завтраками| Bed and breakfast'!EB10*0.9</f>
        <v>19935</v>
      </c>
      <c r="EC9" s="290">
        <f>'C завтраками| Bed and breakfast'!EC10*0.9</f>
        <v>19935</v>
      </c>
      <c r="ED9" s="290">
        <f>'C завтраками| Bed and breakfast'!ED10*0.9</f>
        <v>19935</v>
      </c>
      <c r="EE9" s="290">
        <f>'C завтраками| Bed and breakfast'!EE10*0.9</f>
        <v>19935</v>
      </c>
      <c r="EF9" s="290">
        <f>'C завтраками| Bed and breakfast'!EF10*0.9</f>
        <v>19935</v>
      </c>
      <c r="EG9" s="290">
        <f>'C завтраками| Bed and breakfast'!EG10*0.9</f>
        <v>19935</v>
      </c>
      <c r="EH9" s="290">
        <f>'C завтраками| Bed and breakfast'!EH10*0.9</f>
        <v>19935</v>
      </c>
      <c r="EI9" s="290">
        <f>'C завтраками| Bed and breakfast'!EI10*0.9</f>
        <v>19935</v>
      </c>
      <c r="EJ9" s="290">
        <f>'C завтраками| Bed and breakfast'!EJ10*0.9</f>
        <v>19935</v>
      </c>
      <c r="EK9" s="290">
        <f>'C завтраками| Bed and breakfast'!EK10*0.9</f>
        <v>18585</v>
      </c>
      <c r="EL9" s="290">
        <f>'C завтраками| Bed and breakfast'!EL10*0.9</f>
        <v>18585</v>
      </c>
      <c r="EM9" s="290">
        <f>'C завтраками| Bed and breakfast'!EM10*0.9</f>
        <v>18585</v>
      </c>
      <c r="EN9" s="290">
        <f>'C завтраками| Bed and breakfast'!EN10*0.9</f>
        <v>18585</v>
      </c>
      <c r="EO9" s="290">
        <f>'C завтраками| Bed and breakfast'!EO10*0.9</f>
        <v>18585</v>
      </c>
      <c r="EP9" s="290">
        <f>'C завтраками| Bed and breakfast'!EP10*0.9</f>
        <v>18585</v>
      </c>
      <c r="EQ9" s="290">
        <f>'C завтраками| Bed and breakfast'!EQ10*0.9</f>
        <v>18585</v>
      </c>
      <c r="ER9" s="290">
        <f>'C завтраками| Bed and breakfast'!ER10*0.9</f>
        <v>18585</v>
      </c>
      <c r="ES9" s="290">
        <f>'C завтраками| Bed and breakfast'!ES10*0.9</f>
        <v>18585</v>
      </c>
      <c r="ET9" s="290">
        <f>'C завтраками| Bed and breakfast'!ET10*0.9</f>
        <v>18585</v>
      </c>
    </row>
    <row r="10" spans="1:150" x14ac:dyDescent="0.2">
      <c r="A10" s="269">
        <v>2</v>
      </c>
      <c r="B10" s="290">
        <f>'C завтраками| Bed and breakfast'!B11*0.9</f>
        <v>18540</v>
      </c>
      <c r="C10" s="290">
        <f>'C завтраками| Bed and breakfast'!C11*0.9</f>
        <v>18540</v>
      </c>
      <c r="D10" s="290">
        <f>'C завтраками| Bed and breakfast'!D11*0.9</f>
        <v>18540</v>
      </c>
      <c r="E10" s="290">
        <f>'C завтраками| Bed and breakfast'!E11*0.9</f>
        <v>16380</v>
      </c>
      <c r="F10" s="290">
        <f>'C завтраками| Bed and breakfast'!F11*0.9</f>
        <v>12510</v>
      </c>
      <c r="G10" s="290">
        <f>'C завтраками| Bed and breakfast'!G11*0.9</f>
        <v>13140</v>
      </c>
      <c r="H10" s="290">
        <f>'C завтраками| Bed and breakfast'!H11*0.9</f>
        <v>12510</v>
      </c>
      <c r="I10" s="290">
        <f>'C завтраками| Bed and breakfast'!I11*0.9</f>
        <v>14220</v>
      </c>
      <c r="J10" s="290">
        <f>'C завтраками| Bed and breakfast'!J11*0.9</f>
        <v>14220</v>
      </c>
      <c r="K10" s="290">
        <f>'C завтраками| Bed and breakfast'!K11*0.9</f>
        <v>11250</v>
      </c>
      <c r="L10" s="290">
        <f>'C завтраками| Bed and breakfast'!L11*0.9</f>
        <v>11250</v>
      </c>
      <c r="M10" s="290">
        <f>'C завтраками| Bed and breakfast'!M11*0.9</f>
        <v>11250</v>
      </c>
      <c r="N10" s="290">
        <f>'C завтраками| Bed and breakfast'!N11*0.9</f>
        <v>11880</v>
      </c>
      <c r="O10" s="290">
        <f>'C завтраками| Bed and breakfast'!O11*0.9</f>
        <v>11250</v>
      </c>
      <c r="P10" s="290">
        <f>'C завтраками| Bed and breakfast'!P11*0.9</f>
        <v>11880</v>
      </c>
      <c r="Q10" s="290">
        <f>'C завтраками| Bed and breakfast'!Q11*0.9</f>
        <v>11880</v>
      </c>
      <c r="R10" s="290">
        <f>'C завтраками| Bed and breakfast'!R11*0.9</f>
        <v>12510</v>
      </c>
      <c r="S10" s="290">
        <f>'C завтраками| Bed and breakfast'!S11*0.9</f>
        <v>13140</v>
      </c>
      <c r="T10" s="290">
        <f>'C завтраками| Bed and breakfast'!T11*0.9</f>
        <v>13140</v>
      </c>
      <c r="U10" s="290">
        <f>'C завтраками| Bed and breakfast'!U11*0.9</f>
        <v>14220</v>
      </c>
      <c r="V10" s="290">
        <f>'C завтраками| Bed and breakfast'!V11*0.9</f>
        <v>14220</v>
      </c>
      <c r="W10" s="290">
        <f>'C завтраками| Bed and breakfast'!W11*0.9</f>
        <v>12510</v>
      </c>
      <c r="X10" s="290">
        <f>'C завтраками| Bed and breakfast'!X11*0.9</f>
        <v>12510</v>
      </c>
      <c r="Y10" s="290">
        <f>'C завтраками| Bed and breakfast'!Y11*0.9</f>
        <v>11250</v>
      </c>
      <c r="Z10" s="290">
        <f>'C завтраками| Bed and breakfast'!Z11*0.9</f>
        <v>11250</v>
      </c>
      <c r="AA10" s="290">
        <f>'C завтраками| Bed and breakfast'!AA11*0.9</f>
        <v>11250</v>
      </c>
      <c r="AB10" s="290">
        <f>'C завтраками| Bed and breakfast'!AB11*0.9</f>
        <v>11250</v>
      </c>
      <c r="AC10" s="290">
        <f>'C завтраками| Bed and breakfast'!AC11*0.9</f>
        <v>11250</v>
      </c>
      <c r="AD10" s="290">
        <f>'C завтраками| Bed and breakfast'!AD11*0.9</f>
        <v>11880</v>
      </c>
      <c r="AE10" s="290">
        <f>'C завтраками| Bed and breakfast'!AE11*0.9</f>
        <v>11880</v>
      </c>
      <c r="AF10" s="290">
        <f>'C завтраками| Bed and breakfast'!AF11*0.9</f>
        <v>11250</v>
      </c>
      <c r="AG10" s="290">
        <f>'C завтраками| Bed and breakfast'!AG11*0.9</f>
        <v>13950</v>
      </c>
      <c r="AH10" s="290">
        <f>'C завтраками| Bed and breakfast'!AH11*0.9</f>
        <v>13950</v>
      </c>
      <c r="AI10" s="290">
        <f>'C завтраками| Bed and breakfast'!AI11*0.9</f>
        <v>13950</v>
      </c>
      <c r="AJ10" s="290">
        <f>'C завтраками| Bed and breakfast'!AJ11*0.9</f>
        <v>13950</v>
      </c>
      <c r="AK10" s="290">
        <f>'C завтраками| Bed and breakfast'!AK11*0.9</f>
        <v>13950</v>
      </c>
      <c r="AL10" s="290">
        <f>'C завтраками| Bed and breakfast'!AL11*0.9</f>
        <v>13950</v>
      </c>
      <c r="AM10" s="290">
        <f>'C завтраками| Bed and breakfast'!AM11*0.9</f>
        <v>12330</v>
      </c>
      <c r="AN10" s="290">
        <f>'C завтраками| Bed and breakfast'!AN11*0.9</f>
        <v>12330</v>
      </c>
      <c r="AO10" s="290">
        <f>'C завтраками| Bed and breakfast'!AO11*0.9</f>
        <v>12330</v>
      </c>
      <c r="AP10" s="290">
        <f>'C завтраками| Bed and breakfast'!AP11*0.9</f>
        <v>12330</v>
      </c>
      <c r="AQ10" s="290">
        <f>'C завтраками| Bed and breakfast'!AQ11*0.9</f>
        <v>16200</v>
      </c>
      <c r="AR10" s="290">
        <f>'C завтраками| Bed and breakfast'!AR11*0.9</f>
        <v>17640</v>
      </c>
      <c r="AS10" s="290">
        <f>'C завтраками| Bed and breakfast'!AS11*0.9</f>
        <v>17640</v>
      </c>
      <c r="AT10" s="290">
        <f>'C завтраками| Bed and breakfast'!AT11*0.9</f>
        <v>14760</v>
      </c>
      <c r="AU10" s="290">
        <f>'C завтраками| Bed and breakfast'!AU11*0.9</f>
        <v>16200</v>
      </c>
      <c r="AV10" s="290">
        <f>'C завтраками| Bed and breakfast'!AV11*0.9</f>
        <v>16200</v>
      </c>
      <c r="AW10" s="290">
        <f>'C завтраками| Bed and breakfast'!AW11*0.9</f>
        <v>17640</v>
      </c>
      <c r="AX10" s="290">
        <f>'C завтраками| Bed and breakfast'!AX11*0.9</f>
        <v>17640</v>
      </c>
      <c r="AY10" s="290">
        <f>'C завтраками| Bed and breakfast'!AY11*0.9</f>
        <v>17640</v>
      </c>
      <c r="AZ10" s="290">
        <f>'C завтраками| Bed and breakfast'!AZ11*0.9</f>
        <v>20520</v>
      </c>
      <c r="BA10" s="290">
        <f>'C завтраками| Bed and breakfast'!BA11*0.9</f>
        <v>20520</v>
      </c>
      <c r="BB10" s="290">
        <f>'C завтраками| Bed and breakfast'!BB11*0.9</f>
        <v>21960</v>
      </c>
      <c r="BC10" s="290">
        <f>'C завтраками| Bed and breakfast'!BC11*0.9</f>
        <v>21960</v>
      </c>
      <c r="BD10" s="290">
        <f>'C завтраками| Bed and breakfast'!BD11*0.9</f>
        <v>21960</v>
      </c>
      <c r="BE10" s="290">
        <f>'C завтраками| Bed and breakfast'!BE11*0.9</f>
        <v>19080</v>
      </c>
      <c r="BF10" s="290">
        <f>'C завтраками| Bed and breakfast'!BF11*0.9</f>
        <v>29430</v>
      </c>
      <c r="BG10" s="290">
        <f>'C завтраками| Bed and breakfast'!BG11*0.9</f>
        <v>50580</v>
      </c>
      <c r="BH10" s="290">
        <f>'C завтраками| Bed and breakfast'!BH11*0.9</f>
        <v>70830</v>
      </c>
      <c r="BI10" s="290">
        <f>'C завтраками| Bed and breakfast'!BI11*0.9</f>
        <v>70830</v>
      </c>
      <c r="BJ10" s="290">
        <f>'C завтраками| Bed and breakfast'!BJ11*0.9</f>
        <v>66330</v>
      </c>
      <c r="BK10" s="290">
        <f>'C завтраками| Bed and breakfast'!BK11*0.9</f>
        <v>70830</v>
      </c>
      <c r="BL10" s="290">
        <f>'C завтраками| Bed and breakfast'!BL11*0.9</f>
        <v>66330</v>
      </c>
      <c r="BM10" s="290">
        <f>'C завтраками| Bed and breakfast'!BM11*0.9</f>
        <v>54180</v>
      </c>
      <c r="BN10" s="290">
        <f>'C завтраками| Bed and breakfast'!BN11*0.9</f>
        <v>54180</v>
      </c>
      <c r="BO10" s="290">
        <f>'C завтраками| Bed and breakfast'!BO11*0.9</f>
        <v>54180</v>
      </c>
      <c r="BP10" s="290">
        <f>'C завтраками| Bed and breakfast'!BP11*0.9</f>
        <v>46980</v>
      </c>
      <c r="BQ10" s="290">
        <f>'C завтраками| Bed and breakfast'!BQ11*0.9</f>
        <v>32220</v>
      </c>
      <c r="BR10" s="290">
        <f>'C завтраками| Bed and breakfast'!BR11*0.9</f>
        <v>27720</v>
      </c>
      <c r="BS10" s="290">
        <f>'C завтраками| Bed and breakfast'!BS11*0.9</f>
        <v>25920</v>
      </c>
      <c r="BT10" s="290">
        <f>'C завтраками| Bed and breakfast'!BT11*0.9</f>
        <v>25920</v>
      </c>
      <c r="BU10" s="290">
        <f>'C завтраками| Bed and breakfast'!BU11*0.9</f>
        <v>25920</v>
      </c>
      <c r="BV10" s="290">
        <f>'C завтраками| Bed and breakfast'!BV11*0.9</f>
        <v>27720</v>
      </c>
      <c r="BW10" s="290">
        <f>'C завтраками| Bed and breakfast'!BW11*0.9</f>
        <v>27720</v>
      </c>
      <c r="BX10" s="290">
        <f>'C завтраками| Bed and breakfast'!BX11*0.9</f>
        <v>27720</v>
      </c>
      <c r="BY10" s="290">
        <f>'C завтраками| Bed and breakfast'!BY11*0.9</f>
        <v>25920</v>
      </c>
      <c r="BZ10" s="290">
        <f>'C завтраками| Bed and breakfast'!BZ11*0.9</f>
        <v>25920</v>
      </c>
      <c r="CA10" s="290">
        <f>'C завтраками| Bed and breakfast'!CA11*0.9</f>
        <v>25920</v>
      </c>
      <c r="CB10" s="290">
        <f>'C завтраками| Bed and breakfast'!CB11*0.9</f>
        <v>25920</v>
      </c>
      <c r="CC10" s="290">
        <f>'C завтраками| Bed and breakfast'!CC11*0.9</f>
        <v>25920</v>
      </c>
      <c r="CD10" s="290">
        <f>'C завтраками| Bed and breakfast'!CD11*0.9</f>
        <v>25920</v>
      </c>
      <c r="CE10" s="290">
        <f>'C завтраками| Bed and breakfast'!CE11*0.9</f>
        <v>25920</v>
      </c>
      <c r="CF10" s="290">
        <f>'C завтраками| Bed and breakfast'!CF11*0.9</f>
        <v>27720</v>
      </c>
      <c r="CG10" s="290">
        <f>'C завтраками| Bed and breakfast'!CG11*0.9</f>
        <v>27720</v>
      </c>
      <c r="CH10" s="290">
        <f>'C завтраками| Bed and breakfast'!CH11*0.9</f>
        <v>29970</v>
      </c>
      <c r="CI10" s="290">
        <f>'C завтраками| Bed and breakfast'!CI11*0.9</f>
        <v>29970</v>
      </c>
      <c r="CJ10" s="290">
        <f>'C завтраками| Bed and breakfast'!CJ11*0.9</f>
        <v>29970</v>
      </c>
      <c r="CK10" s="290">
        <f>'C завтраками| Bed and breakfast'!CK11*0.9</f>
        <v>29970</v>
      </c>
      <c r="CL10" s="290">
        <f>'C завтраками| Bed and breakfast'!CL11*0.9</f>
        <v>29970</v>
      </c>
      <c r="CM10" s="290">
        <f>'C завтраками| Bed and breakfast'!CM11*0.9</f>
        <v>29970</v>
      </c>
      <c r="CN10" s="290">
        <f>'C завтраками| Bed and breakfast'!CN11*0.9</f>
        <v>31770</v>
      </c>
      <c r="CO10" s="290">
        <f>'C завтраками| Bed and breakfast'!CO11*0.9</f>
        <v>29970</v>
      </c>
      <c r="CP10" s="290">
        <f>'C завтраками| Bed and breakfast'!CP11*0.9</f>
        <v>29970</v>
      </c>
      <c r="CQ10" s="290">
        <f>'C завтраками| Bed and breakfast'!CQ11*0.9</f>
        <v>29970</v>
      </c>
      <c r="CR10" s="290">
        <f>'C завтраками| Bed and breakfast'!CR11*0.9</f>
        <v>29970</v>
      </c>
      <c r="CS10" s="290">
        <f>'C завтраками| Bed and breakfast'!CS11*0.9</f>
        <v>33570</v>
      </c>
      <c r="CT10" s="290">
        <f>'C завтраками| Bed and breakfast'!CT11*0.9</f>
        <v>33570</v>
      </c>
      <c r="CU10" s="290">
        <f>'C завтраками| Bed and breakfast'!CU11*0.9</f>
        <v>29970</v>
      </c>
      <c r="CV10" s="290">
        <f>'C завтраками| Bed and breakfast'!CV11*0.9</f>
        <v>31770</v>
      </c>
      <c r="CW10" s="290">
        <f>'C завтраками| Bed and breakfast'!CW11*0.9</f>
        <v>29970</v>
      </c>
      <c r="CX10" s="290">
        <f>'C завтраками| Bed and breakfast'!CX11*0.9</f>
        <v>29970</v>
      </c>
      <c r="CY10" s="290">
        <f>'C завтраками| Bed and breakfast'!CY11*0.9</f>
        <v>29970</v>
      </c>
      <c r="CZ10" s="290">
        <f>'C завтраками| Bed and breakfast'!CZ11*0.9</f>
        <v>33570</v>
      </c>
      <c r="DA10" s="290">
        <f>'C завтраками| Bed and breakfast'!DA11*0.9</f>
        <v>33570</v>
      </c>
      <c r="DB10" s="290">
        <f>'C завтраками| Bed and breakfast'!DB11*0.9</f>
        <v>38070</v>
      </c>
      <c r="DC10" s="290">
        <f>'C завтраками| Bed and breakfast'!DC11*0.9</f>
        <v>38070</v>
      </c>
      <c r="DD10" s="290">
        <f>'C завтраками| Bed and breakfast'!DD11*0.9</f>
        <v>38070</v>
      </c>
      <c r="DE10" s="290">
        <f>'C завтраками| Bed and breakfast'!DE11*0.9</f>
        <v>38070</v>
      </c>
      <c r="DF10" s="290">
        <f>'C завтраками| Bed and breakfast'!DF11*0.9</f>
        <v>38070</v>
      </c>
      <c r="DG10" s="290">
        <f>'C завтраками| Bed and breakfast'!DG11*0.9</f>
        <v>43470</v>
      </c>
      <c r="DH10" s="290">
        <f>'C завтраками| Bed and breakfast'!DH11*0.9</f>
        <v>43470</v>
      </c>
      <c r="DI10" s="290">
        <f>'C завтраками| Bed and breakfast'!DI11*0.9</f>
        <v>40770</v>
      </c>
      <c r="DJ10" s="290">
        <f>'C завтраками| Bed and breakfast'!DJ11*0.9</f>
        <v>43470</v>
      </c>
      <c r="DK10" s="290">
        <f>'C завтраками| Bed and breakfast'!DK11*0.9</f>
        <v>40770</v>
      </c>
      <c r="DL10" s="290">
        <f>'C завтраками| Bed and breakfast'!DL11*0.9</f>
        <v>43470</v>
      </c>
      <c r="DM10" s="290">
        <f>'C завтраками| Bed and breakfast'!DM11*0.9</f>
        <v>40770</v>
      </c>
      <c r="DN10" s="290">
        <f>'C завтраками| Bed and breakfast'!DN11*0.9</f>
        <v>40770</v>
      </c>
      <c r="DO10" s="290">
        <f>'C завтраками| Bed and breakfast'!DO11*0.9</f>
        <v>35820</v>
      </c>
      <c r="DP10" s="290">
        <f>'C завтраками| Bed and breakfast'!DP11*0.9</f>
        <v>29970</v>
      </c>
      <c r="DQ10" s="290">
        <f>'C завтраками| Bed and breakfast'!DQ11*0.9</f>
        <v>29970</v>
      </c>
      <c r="DR10" s="290">
        <f>'C завтраками| Bed and breakfast'!DR11*0.9</f>
        <v>29970</v>
      </c>
      <c r="DS10" s="290">
        <f>'C завтраками| Bed and breakfast'!DS11*0.9</f>
        <v>28170</v>
      </c>
      <c r="DT10" s="290">
        <f>'C завтраками| Bed and breakfast'!DT11*0.9</f>
        <v>25470</v>
      </c>
      <c r="DU10" s="290">
        <f>'C завтраками| Bed and breakfast'!DU11*0.9</f>
        <v>26820</v>
      </c>
      <c r="DV10" s="290">
        <f>'C завтраками| Bed and breakfast'!DV11*0.9</f>
        <v>26820</v>
      </c>
      <c r="DW10" s="290">
        <f>'C завтраками| Bed and breakfast'!DW11*0.9</f>
        <v>26820</v>
      </c>
      <c r="DX10" s="290">
        <f>'C завтраками| Bed and breakfast'!DX11*0.9</f>
        <v>22320</v>
      </c>
      <c r="DY10" s="290">
        <f>'C завтраками| Bed and breakfast'!DY11*0.9</f>
        <v>22320</v>
      </c>
      <c r="DZ10" s="290">
        <f>'C завтраками| Bed and breakfast'!DZ11*0.9</f>
        <v>22320</v>
      </c>
      <c r="EA10" s="290">
        <f>'C завтраками| Bed and breakfast'!EA11*0.9</f>
        <v>22320</v>
      </c>
      <c r="EB10" s="290">
        <f>'C завтраками| Bed and breakfast'!EB11*0.9</f>
        <v>22320</v>
      </c>
      <c r="EC10" s="290">
        <f>'C завтраками| Bed and breakfast'!EC11*0.9</f>
        <v>22320</v>
      </c>
      <c r="ED10" s="290">
        <f>'C завтраками| Bed and breakfast'!ED11*0.9</f>
        <v>22320</v>
      </c>
      <c r="EE10" s="290">
        <f>'C завтраками| Bed and breakfast'!EE11*0.9</f>
        <v>22320</v>
      </c>
      <c r="EF10" s="290">
        <f>'C завтраками| Bed and breakfast'!EF11*0.9</f>
        <v>22320</v>
      </c>
      <c r="EG10" s="290">
        <f>'C завтраками| Bed and breakfast'!EG11*0.9</f>
        <v>22320</v>
      </c>
      <c r="EH10" s="290">
        <f>'C завтраками| Bed and breakfast'!EH11*0.9</f>
        <v>22320</v>
      </c>
      <c r="EI10" s="290">
        <f>'C завтраками| Bed and breakfast'!EI11*0.9</f>
        <v>22320</v>
      </c>
      <c r="EJ10" s="290">
        <f>'C завтраками| Bed and breakfast'!EJ11*0.9</f>
        <v>22320</v>
      </c>
      <c r="EK10" s="290">
        <f>'C завтраками| Bed and breakfast'!EK11*0.9</f>
        <v>20970</v>
      </c>
      <c r="EL10" s="290">
        <f>'C завтраками| Bed and breakfast'!EL11*0.9</f>
        <v>20970</v>
      </c>
      <c r="EM10" s="290">
        <f>'C завтраками| Bed and breakfast'!EM11*0.9</f>
        <v>20970</v>
      </c>
      <c r="EN10" s="290">
        <f>'C завтраками| Bed and breakfast'!EN11*0.9</f>
        <v>20970</v>
      </c>
      <c r="EO10" s="290">
        <f>'C завтраками| Bed and breakfast'!EO11*0.9</f>
        <v>20970</v>
      </c>
      <c r="EP10" s="290">
        <f>'C завтраками| Bed and breakfast'!EP11*0.9</f>
        <v>20970</v>
      </c>
      <c r="EQ10" s="290">
        <f>'C завтраками| Bed and breakfast'!EQ11*0.9</f>
        <v>20970</v>
      </c>
      <c r="ER10" s="290">
        <f>'C завтраками| Bed and breakfast'!ER11*0.9</f>
        <v>20970</v>
      </c>
      <c r="ES10" s="290">
        <f>'C завтраками| Bed and breakfast'!ES11*0.9</f>
        <v>20970</v>
      </c>
      <c r="ET10" s="290">
        <f>'C завтраками| Bed and breakfast'!ET11*0.9</f>
        <v>20970</v>
      </c>
    </row>
    <row r="11" spans="1:150" x14ac:dyDescent="0.2">
      <c r="A11" s="86" t="s">
        <v>134</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0"/>
      <c r="DF11" s="290"/>
      <c r="DG11" s="290"/>
      <c r="DH11" s="290"/>
      <c r="DI11" s="290"/>
      <c r="DJ11" s="290"/>
      <c r="DK11" s="290"/>
      <c r="DL11" s="290"/>
      <c r="DM11" s="290"/>
      <c r="DN11" s="290"/>
      <c r="DO11" s="290"/>
      <c r="DP11" s="290"/>
      <c r="DQ11" s="290"/>
      <c r="DR11" s="290"/>
      <c r="DS11" s="290"/>
      <c r="DT11" s="290"/>
      <c r="DU11" s="290"/>
      <c r="DV11" s="290"/>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row>
    <row r="12" spans="1:150" x14ac:dyDescent="0.2">
      <c r="A12" s="274">
        <v>1</v>
      </c>
      <c r="B12" s="290">
        <f>'C завтраками| Bed and breakfast'!B13*0.9</f>
        <v>23130</v>
      </c>
      <c r="C12" s="290">
        <f>'C завтраками| Bed and breakfast'!C13*0.9</f>
        <v>23130</v>
      </c>
      <c r="D12" s="290">
        <f>'C завтраками| Bed and breakfast'!D13*0.9</f>
        <v>23130</v>
      </c>
      <c r="E12" s="290">
        <f>'C завтраками| Bed and breakfast'!E13*0.9</f>
        <v>20970</v>
      </c>
      <c r="F12" s="290">
        <f>'C завтраками| Bed and breakfast'!F13*0.9</f>
        <v>17100</v>
      </c>
      <c r="G12" s="290">
        <f>'C завтраками| Bed and breakfast'!G13*0.9</f>
        <v>17730</v>
      </c>
      <c r="H12" s="290">
        <f>'C завтраками| Bed and breakfast'!H13*0.9</f>
        <v>17100</v>
      </c>
      <c r="I12" s="290">
        <f>'C завтраками| Bed and breakfast'!I13*0.9</f>
        <v>18810</v>
      </c>
      <c r="J12" s="290">
        <f>'C завтраками| Bed and breakfast'!J13*0.9</f>
        <v>18810</v>
      </c>
      <c r="K12" s="290">
        <f>'C завтраками| Bed and breakfast'!K13*0.9</f>
        <v>15840</v>
      </c>
      <c r="L12" s="290">
        <f>'C завтраками| Bed and breakfast'!L13*0.9</f>
        <v>15840</v>
      </c>
      <c r="M12" s="290">
        <f>'C завтраками| Bed and breakfast'!M13*0.9</f>
        <v>15840</v>
      </c>
      <c r="N12" s="290">
        <f>'C завтраками| Bed and breakfast'!N13*0.9</f>
        <v>16470</v>
      </c>
      <c r="O12" s="290">
        <f>'C завтраками| Bed and breakfast'!O13*0.9</f>
        <v>15840</v>
      </c>
      <c r="P12" s="290">
        <f>'C завтраками| Bed and breakfast'!P13*0.9</f>
        <v>16470</v>
      </c>
      <c r="Q12" s="290">
        <f>'C завтраками| Bed and breakfast'!Q13*0.9</f>
        <v>16470</v>
      </c>
      <c r="R12" s="290">
        <f>'C завтраками| Bed and breakfast'!R13*0.9</f>
        <v>17100</v>
      </c>
      <c r="S12" s="290">
        <f>'C завтраками| Bed and breakfast'!S13*0.9</f>
        <v>17730</v>
      </c>
      <c r="T12" s="290">
        <f>'C завтраками| Bed and breakfast'!T13*0.9</f>
        <v>17730</v>
      </c>
      <c r="U12" s="290">
        <f>'C завтраками| Bed and breakfast'!U13*0.9</f>
        <v>18810</v>
      </c>
      <c r="V12" s="290">
        <f>'C завтраками| Bed and breakfast'!V13*0.9</f>
        <v>18810</v>
      </c>
      <c r="W12" s="290">
        <f>'C завтраками| Bed and breakfast'!W13*0.9</f>
        <v>17100</v>
      </c>
      <c r="X12" s="290">
        <f>'C завтраками| Bed and breakfast'!X13*0.9</f>
        <v>17100</v>
      </c>
      <c r="Y12" s="290">
        <f>'C завтраками| Bed and breakfast'!Y13*0.9</f>
        <v>15840</v>
      </c>
      <c r="Z12" s="290">
        <f>'C завтраками| Bed and breakfast'!Z13*0.9</f>
        <v>15840</v>
      </c>
      <c r="AA12" s="290">
        <f>'C завтраками| Bed and breakfast'!AA13*0.9</f>
        <v>15840</v>
      </c>
      <c r="AB12" s="290">
        <f>'C завтраками| Bed and breakfast'!AB13*0.9</f>
        <v>15840</v>
      </c>
      <c r="AC12" s="290">
        <f>'C завтраками| Bed and breakfast'!AC13*0.9</f>
        <v>15840</v>
      </c>
      <c r="AD12" s="290">
        <f>'C завтраками| Bed and breakfast'!AD13*0.9</f>
        <v>16470</v>
      </c>
      <c r="AE12" s="290">
        <f>'C завтраками| Bed and breakfast'!AE13*0.9</f>
        <v>16470</v>
      </c>
      <c r="AF12" s="290">
        <f>'C завтраками| Bed and breakfast'!AF13*0.9</f>
        <v>15840</v>
      </c>
      <c r="AG12" s="290">
        <f>'C завтраками| Bed and breakfast'!AG13*0.9</f>
        <v>17640</v>
      </c>
      <c r="AH12" s="290">
        <f>'C завтраками| Bed and breakfast'!AH13*0.9</f>
        <v>17640</v>
      </c>
      <c r="AI12" s="290">
        <f>'C завтраками| Bed and breakfast'!AI13*0.9</f>
        <v>17640</v>
      </c>
      <c r="AJ12" s="290">
        <f>'C завтраками| Bed and breakfast'!AJ13*0.9</f>
        <v>17640</v>
      </c>
      <c r="AK12" s="290">
        <f>'C завтраками| Bed and breakfast'!AK13*0.9</f>
        <v>17640</v>
      </c>
      <c r="AL12" s="290">
        <f>'C завтраками| Bed and breakfast'!AL13*0.9</f>
        <v>17640</v>
      </c>
      <c r="AM12" s="290">
        <f>'C завтраками| Bed and breakfast'!AM13*0.9</f>
        <v>16020</v>
      </c>
      <c r="AN12" s="290">
        <f>'C завтраками| Bed and breakfast'!AN13*0.9</f>
        <v>16020</v>
      </c>
      <c r="AO12" s="290">
        <f>'C завтраками| Bed and breakfast'!AO13*0.9</f>
        <v>16020</v>
      </c>
      <c r="AP12" s="290">
        <f>'C завтраками| Bed and breakfast'!AP13*0.9</f>
        <v>16020</v>
      </c>
      <c r="AQ12" s="290">
        <f>'C завтраками| Bed and breakfast'!AQ13*0.9</f>
        <v>19890</v>
      </c>
      <c r="AR12" s="290">
        <f>'C завтраками| Bed and breakfast'!AR13*0.9</f>
        <v>21330</v>
      </c>
      <c r="AS12" s="290">
        <f>'C завтраками| Bed and breakfast'!AS13*0.9</f>
        <v>21330</v>
      </c>
      <c r="AT12" s="290">
        <f>'C завтраками| Bed and breakfast'!AT13*0.9</f>
        <v>18450</v>
      </c>
      <c r="AU12" s="290">
        <f>'C завтраками| Bed and breakfast'!AU13*0.9</f>
        <v>19890</v>
      </c>
      <c r="AV12" s="290">
        <f>'C завтраками| Bed and breakfast'!AV13*0.9</f>
        <v>19890</v>
      </c>
      <c r="AW12" s="290">
        <f>'C завтраками| Bed and breakfast'!AW13*0.9</f>
        <v>21330</v>
      </c>
      <c r="AX12" s="290">
        <f>'C завтраками| Bed and breakfast'!AX13*0.9</f>
        <v>21330</v>
      </c>
      <c r="AY12" s="290">
        <f>'C завтраками| Bed and breakfast'!AY13*0.9</f>
        <v>21330</v>
      </c>
      <c r="AZ12" s="290">
        <f>'C завтраками| Bed and breakfast'!AZ13*0.9</f>
        <v>24210</v>
      </c>
      <c r="BA12" s="290">
        <f>'C завтраками| Bed and breakfast'!BA13*0.9</f>
        <v>24210</v>
      </c>
      <c r="BB12" s="290">
        <f>'C завтраками| Bed and breakfast'!BB13*0.9</f>
        <v>25650</v>
      </c>
      <c r="BC12" s="290">
        <f>'C завтраками| Bed and breakfast'!BC13*0.9</f>
        <v>25650</v>
      </c>
      <c r="BD12" s="290">
        <f>'C завтраками| Bed and breakfast'!BD13*0.9</f>
        <v>25650</v>
      </c>
      <c r="BE12" s="290">
        <f>'C завтраками| Bed and breakfast'!BE13*0.9</f>
        <v>22770</v>
      </c>
      <c r="BF12" s="290">
        <f>'C завтраками| Bed and breakfast'!BF13*0.9</f>
        <v>36765</v>
      </c>
      <c r="BG12" s="290">
        <f>'C завтраками| Bed and breakfast'!BG13*0.9</f>
        <v>57915</v>
      </c>
      <c r="BH12" s="290">
        <f>'C завтраками| Bed and breakfast'!BH13*0.9</f>
        <v>78165</v>
      </c>
      <c r="BI12" s="290">
        <f>'C завтраками| Bed and breakfast'!BI13*0.9</f>
        <v>78165</v>
      </c>
      <c r="BJ12" s="290">
        <f>'C завтраками| Bed and breakfast'!BJ13*0.9</f>
        <v>73665</v>
      </c>
      <c r="BK12" s="290">
        <f>'C завтраками| Bed and breakfast'!BK13*0.9</f>
        <v>78165</v>
      </c>
      <c r="BL12" s="290">
        <f>'C завтраками| Bed and breakfast'!BL13*0.9</f>
        <v>73665</v>
      </c>
      <c r="BM12" s="290">
        <f>'C завтраками| Bed and breakfast'!BM13*0.9</f>
        <v>61515</v>
      </c>
      <c r="BN12" s="290">
        <f>'C завтраками| Bed and breakfast'!BN13*0.9</f>
        <v>61515</v>
      </c>
      <c r="BO12" s="290">
        <f>'C завтраками| Bed and breakfast'!BO13*0.9</f>
        <v>61515</v>
      </c>
      <c r="BP12" s="290">
        <f>'C завтраками| Bed and breakfast'!BP13*0.9</f>
        <v>54315</v>
      </c>
      <c r="BQ12" s="290">
        <f>'C завтраками| Bed and breakfast'!BQ13*0.9</f>
        <v>38835</v>
      </c>
      <c r="BR12" s="290">
        <f>'C завтраками| Bed and breakfast'!BR13*0.9</f>
        <v>34335</v>
      </c>
      <c r="BS12" s="290">
        <f>'C завтраками| Bed and breakfast'!BS13*0.9</f>
        <v>32535</v>
      </c>
      <c r="BT12" s="290">
        <f>'C завтраками| Bed and breakfast'!BT13*0.9</f>
        <v>32535</v>
      </c>
      <c r="BU12" s="290">
        <f>'C завтраками| Bed and breakfast'!BU13*0.9</f>
        <v>32535</v>
      </c>
      <c r="BV12" s="290">
        <f>'C завтраками| Bed and breakfast'!BV13*0.9</f>
        <v>34335</v>
      </c>
      <c r="BW12" s="290">
        <f>'C завтраками| Bed and breakfast'!BW13*0.9</f>
        <v>34335</v>
      </c>
      <c r="BX12" s="290">
        <f>'C завтраками| Bed and breakfast'!BX13*0.9</f>
        <v>34335</v>
      </c>
      <c r="BY12" s="290">
        <f>'C завтраками| Bed and breakfast'!BY13*0.9</f>
        <v>32535</v>
      </c>
      <c r="BZ12" s="290">
        <f>'C завтраками| Bed and breakfast'!BZ13*0.9</f>
        <v>32535</v>
      </c>
      <c r="CA12" s="290">
        <f>'C завтраками| Bed and breakfast'!CA13*0.9</f>
        <v>32535</v>
      </c>
      <c r="CB12" s="290">
        <f>'C завтраками| Bed and breakfast'!CB13*0.9</f>
        <v>32535</v>
      </c>
      <c r="CC12" s="290">
        <f>'C завтраками| Bed and breakfast'!CC13*0.9</f>
        <v>32535</v>
      </c>
      <c r="CD12" s="290">
        <f>'C завтраками| Bed and breakfast'!CD13*0.9</f>
        <v>32535</v>
      </c>
      <c r="CE12" s="290">
        <f>'C завтраками| Bed and breakfast'!CE13*0.9</f>
        <v>32535</v>
      </c>
      <c r="CF12" s="290">
        <f>'C завтраками| Bed and breakfast'!CF13*0.9</f>
        <v>34335</v>
      </c>
      <c r="CG12" s="290">
        <f>'C завтраками| Bed and breakfast'!CG13*0.9</f>
        <v>34335</v>
      </c>
      <c r="CH12" s="290">
        <f>'C завтраками| Bed and breakfast'!CH13*0.9</f>
        <v>36585</v>
      </c>
      <c r="CI12" s="290">
        <f>'C завтраками| Bed and breakfast'!CI13*0.9</f>
        <v>36585</v>
      </c>
      <c r="CJ12" s="290">
        <f>'C завтраками| Bed and breakfast'!CJ13*0.9</f>
        <v>36585</v>
      </c>
      <c r="CK12" s="290">
        <f>'C завтраками| Bed and breakfast'!CK13*0.9</f>
        <v>36585</v>
      </c>
      <c r="CL12" s="290">
        <f>'C завтраками| Bed and breakfast'!CL13*0.9</f>
        <v>36585</v>
      </c>
      <c r="CM12" s="290">
        <f>'C завтраками| Bed and breakfast'!CM13*0.9</f>
        <v>36585</v>
      </c>
      <c r="CN12" s="290">
        <f>'C завтраками| Bed and breakfast'!CN13*0.9</f>
        <v>39285</v>
      </c>
      <c r="CO12" s="290">
        <f>'C завтраками| Bed and breakfast'!CO13*0.9</f>
        <v>37485</v>
      </c>
      <c r="CP12" s="290">
        <f>'C завтраками| Bed and breakfast'!CP13*0.9</f>
        <v>37485</v>
      </c>
      <c r="CQ12" s="290">
        <f>'C завтраками| Bed and breakfast'!CQ13*0.9</f>
        <v>37485</v>
      </c>
      <c r="CR12" s="290">
        <f>'C завтраками| Bed and breakfast'!CR13*0.9</f>
        <v>37485</v>
      </c>
      <c r="CS12" s="290">
        <f>'C завтраками| Bed and breakfast'!CS13*0.9</f>
        <v>41085</v>
      </c>
      <c r="CT12" s="290">
        <f>'C завтраками| Bed and breakfast'!CT13*0.9</f>
        <v>41085</v>
      </c>
      <c r="CU12" s="290">
        <f>'C завтраками| Bed and breakfast'!CU13*0.9</f>
        <v>37485</v>
      </c>
      <c r="CV12" s="290">
        <f>'C завтраками| Bed and breakfast'!CV13*0.9</f>
        <v>39285</v>
      </c>
      <c r="CW12" s="290">
        <f>'C завтраками| Bed and breakfast'!CW13*0.9</f>
        <v>37485</v>
      </c>
      <c r="CX12" s="290">
        <f>'C завтраками| Bed and breakfast'!CX13*0.9</f>
        <v>37485</v>
      </c>
      <c r="CY12" s="290">
        <f>'C завтраками| Bed and breakfast'!CY13*0.9</f>
        <v>37485</v>
      </c>
      <c r="CZ12" s="290">
        <f>'C завтраками| Bed and breakfast'!CZ13*0.9</f>
        <v>41085</v>
      </c>
      <c r="DA12" s="290">
        <f>'C завтраками| Bed and breakfast'!DA13*0.9</f>
        <v>41085</v>
      </c>
      <c r="DB12" s="290">
        <f>'C завтраками| Bed and breakfast'!DB13*0.9</f>
        <v>45585</v>
      </c>
      <c r="DC12" s="290">
        <f>'C завтраками| Bed and breakfast'!DC13*0.9</f>
        <v>45585</v>
      </c>
      <c r="DD12" s="290">
        <f>'C завтраками| Bed and breakfast'!DD13*0.9</f>
        <v>45585</v>
      </c>
      <c r="DE12" s="290">
        <f>'C завтраками| Bed and breakfast'!DE13*0.9</f>
        <v>45585</v>
      </c>
      <c r="DF12" s="290">
        <f>'C завтраками| Bed and breakfast'!DF13*0.9</f>
        <v>45585</v>
      </c>
      <c r="DG12" s="290">
        <f>'C завтраками| Bed and breakfast'!DG13*0.9</f>
        <v>50985</v>
      </c>
      <c r="DH12" s="290">
        <f>'C завтраками| Bed and breakfast'!DH13*0.9</f>
        <v>50985</v>
      </c>
      <c r="DI12" s="290">
        <f>'C завтраками| Bed and breakfast'!DI13*0.9</f>
        <v>48285</v>
      </c>
      <c r="DJ12" s="290">
        <f>'C завтраками| Bed and breakfast'!DJ13*0.9</f>
        <v>50985</v>
      </c>
      <c r="DK12" s="290">
        <f>'C завтраками| Bed and breakfast'!DK13*0.9</f>
        <v>48285</v>
      </c>
      <c r="DL12" s="290">
        <f>'C завтраками| Bed and breakfast'!DL13*0.9</f>
        <v>50985</v>
      </c>
      <c r="DM12" s="290">
        <f>'C завтраками| Bed and breakfast'!DM13*0.9</f>
        <v>48285</v>
      </c>
      <c r="DN12" s="290">
        <f>'C завтраками| Bed and breakfast'!DN13*0.9</f>
        <v>48285</v>
      </c>
      <c r="DO12" s="290">
        <f>'C завтраками| Bed and breakfast'!DO13*0.9</f>
        <v>43335</v>
      </c>
      <c r="DP12" s="290">
        <f>'C завтраками| Bed and breakfast'!DP13*0.9</f>
        <v>37485</v>
      </c>
      <c r="DQ12" s="290">
        <f>'C завтраками| Bed and breakfast'!DQ13*0.9</f>
        <v>37485</v>
      </c>
      <c r="DR12" s="290">
        <f>'C завтраками| Bed and breakfast'!DR13*0.9</f>
        <v>37485</v>
      </c>
      <c r="DS12" s="290">
        <f>'C завтраками| Bed and breakfast'!DS13*0.9</f>
        <v>35685</v>
      </c>
      <c r="DT12" s="290">
        <f>'C завтраками| Bed and breakfast'!DT13*0.9</f>
        <v>32985</v>
      </c>
      <c r="DU12" s="290">
        <f>'C завтраками| Bed and breakfast'!DU13*0.9</f>
        <v>34335</v>
      </c>
      <c r="DV12" s="290">
        <f>'C завтраками| Bed and breakfast'!DV13*0.9</f>
        <v>34335</v>
      </c>
      <c r="DW12" s="290">
        <f>'C завтраками| Bed and breakfast'!DW13*0.9</f>
        <v>34335</v>
      </c>
      <c r="DX12" s="290">
        <f>'C завтраками| Bed and breakfast'!DX13*0.9</f>
        <v>28935</v>
      </c>
      <c r="DY12" s="290">
        <f>'C завтраками| Bed and breakfast'!DY13*0.9</f>
        <v>28935</v>
      </c>
      <c r="DZ12" s="290">
        <f>'C завтраками| Bed and breakfast'!DZ13*0.9</f>
        <v>28935</v>
      </c>
      <c r="EA12" s="290">
        <f>'C завтраками| Bed and breakfast'!EA13*0.9</f>
        <v>28935</v>
      </c>
      <c r="EB12" s="290">
        <f>'C завтраками| Bed and breakfast'!EB13*0.9</f>
        <v>28935</v>
      </c>
      <c r="EC12" s="290">
        <f>'C завтраками| Bed and breakfast'!EC13*0.9</f>
        <v>28935</v>
      </c>
      <c r="ED12" s="290">
        <f>'C завтраками| Bed and breakfast'!ED13*0.9</f>
        <v>28935</v>
      </c>
      <c r="EE12" s="290">
        <f>'C завтраками| Bed and breakfast'!EE13*0.9</f>
        <v>28935</v>
      </c>
      <c r="EF12" s="290">
        <f>'C завтраками| Bed and breakfast'!EF13*0.9</f>
        <v>28935</v>
      </c>
      <c r="EG12" s="290">
        <f>'C завтраками| Bed and breakfast'!EG13*0.9</f>
        <v>28935</v>
      </c>
      <c r="EH12" s="290">
        <f>'C завтраками| Bed and breakfast'!EH13*0.9</f>
        <v>28935</v>
      </c>
      <c r="EI12" s="290">
        <f>'C завтраками| Bed and breakfast'!EI13*0.9</f>
        <v>28935</v>
      </c>
      <c r="EJ12" s="290">
        <f>'C завтраками| Bed and breakfast'!EJ13*0.9</f>
        <v>28935</v>
      </c>
      <c r="EK12" s="290">
        <f>'C завтраками| Bed and breakfast'!EK13*0.9</f>
        <v>27585</v>
      </c>
      <c r="EL12" s="290">
        <f>'C завтраками| Bed and breakfast'!EL13*0.9</f>
        <v>27585</v>
      </c>
      <c r="EM12" s="290">
        <f>'C завтраками| Bed and breakfast'!EM13*0.9</f>
        <v>27585</v>
      </c>
      <c r="EN12" s="290">
        <f>'C завтраками| Bed and breakfast'!EN13*0.9</f>
        <v>27585</v>
      </c>
      <c r="EO12" s="290">
        <f>'C завтраками| Bed and breakfast'!EO13*0.9</f>
        <v>27585</v>
      </c>
      <c r="EP12" s="290">
        <f>'C завтраками| Bed and breakfast'!EP13*0.9</f>
        <v>27585</v>
      </c>
      <c r="EQ12" s="290">
        <f>'C завтраками| Bed and breakfast'!EQ13*0.9</f>
        <v>27585</v>
      </c>
      <c r="ER12" s="290">
        <f>'C завтраками| Bed and breakfast'!ER13*0.9</f>
        <v>27585</v>
      </c>
      <c r="ES12" s="290">
        <f>'C завтраками| Bed and breakfast'!ES13*0.9</f>
        <v>27585</v>
      </c>
      <c r="ET12" s="290">
        <f>'C завтраками| Bed and breakfast'!ET13*0.9</f>
        <v>27585</v>
      </c>
    </row>
    <row r="13" spans="1:150" x14ac:dyDescent="0.2">
      <c r="A13" s="274">
        <v>2</v>
      </c>
      <c r="B13" s="290">
        <f>'C завтраками| Bed and breakfast'!B14*0.9</f>
        <v>24840</v>
      </c>
      <c r="C13" s="290">
        <f>'C завтраками| Bed and breakfast'!C14*0.9</f>
        <v>24840</v>
      </c>
      <c r="D13" s="290">
        <f>'C завтраками| Bed and breakfast'!D14*0.9</f>
        <v>24840</v>
      </c>
      <c r="E13" s="290">
        <f>'C завтраками| Bed and breakfast'!E14*0.9</f>
        <v>22680</v>
      </c>
      <c r="F13" s="290">
        <f>'C завтраками| Bed and breakfast'!F14*0.9</f>
        <v>18810</v>
      </c>
      <c r="G13" s="290">
        <f>'C завтраками| Bed and breakfast'!G14*0.9</f>
        <v>19440</v>
      </c>
      <c r="H13" s="290">
        <f>'C завтраками| Bed and breakfast'!H14*0.9</f>
        <v>18810</v>
      </c>
      <c r="I13" s="290">
        <f>'C завтраками| Bed and breakfast'!I14*0.9</f>
        <v>20520</v>
      </c>
      <c r="J13" s="290">
        <f>'C завтраками| Bed and breakfast'!J14*0.9</f>
        <v>20520</v>
      </c>
      <c r="K13" s="290">
        <f>'C завтраками| Bed and breakfast'!K14*0.9</f>
        <v>17550</v>
      </c>
      <c r="L13" s="290">
        <f>'C завтраками| Bed and breakfast'!L14*0.9</f>
        <v>17550</v>
      </c>
      <c r="M13" s="290">
        <f>'C завтраками| Bed and breakfast'!M14*0.9</f>
        <v>17550</v>
      </c>
      <c r="N13" s="290">
        <f>'C завтраками| Bed and breakfast'!N14*0.9</f>
        <v>18180</v>
      </c>
      <c r="O13" s="290">
        <f>'C завтраками| Bed and breakfast'!O14*0.9</f>
        <v>17550</v>
      </c>
      <c r="P13" s="290">
        <f>'C завтраками| Bed and breakfast'!P14*0.9</f>
        <v>18180</v>
      </c>
      <c r="Q13" s="290">
        <f>'C завтраками| Bed and breakfast'!Q14*0.9</f>
        <v>18180</v>
      </c>
      <c r="R13" s="290">
        <f>'C завтраками| Bed and breakfast'!R14*0.9</f>
        <v>18810</v>
      </c>
      <c r="S13" s="290">
        <f>'C завтраками| Bed and breakfast'!S14*0.9</f>
        <v>19440</v>
      </c>
      <c r="T13" s="290">
        <f>'C завтраками| Bed and breakfast'!T14*0.9</f>
        <v>19440</v>
      </c>
      <c r="U13" s="290">
        <f>'C завтраками| Bed and breakfast'!U14*0.9</f>
        <v>20520</v>
      </c>
      <c r="V13" s="290">
        <f>'C завтраками| Bed and breakfast'!V14*0.9</f>
        <v>20520</v>
      </c>
      <c r="W13" s="290">
        <f>'C завтраками| Bed and breakfast'!W14*0.9</f>
        <v>18810</v>
      </c>
      <c r="X13" s="290">
        <f>'C завтраками| Bed and breakfast'!X14*0.9</f>
        <v>18810</v>
      </c>
      <c r="Y13" s="290">
        <f>'C завтраками| Bed and breakfast'!Y14*0.9</f>
        <v>17550</v>
      </c>
      <c r="Z13" s="290">
        <f>'C завтраками| Bed and breakfast'!Z14*0.9</f>
        <v>17550</v>
      </c>
      <c r="AA13" s="290">
        <f>'C завтраками| Bed and breakfast'!AA14*0.9</f>
        <v>17550</v>
      </c>
      <c r="AB13" s="290">
        <f>'C завтраками| Bed and breakfast'!AB14*0.9</f>
        <v>17550</v>
      </c>
      <c r="AC13" s="290">
        <f>'C завтраками| Bed and breakfast'!AC14*0.9</f>
        <v>17550</v>
      </c>
      <c r="AD13" s="290">
        <f>'C завтраками| Bed and breakfast'!AD14*0.9</f>
        <v>18180</v>
      </c>
      <c r="AE13" s="290">
        <f>'C завтраками| Bed and breakfast'!AE14*0.9</f>
        <v>18180</v>
      </c>
      <c r="AF13" s="290">
        <f>'C завтраками| Bed and breakfast'!AF14*0.9</f>
        <v>17550</v>
      </c>
      <c r="AG13" s="290">
        <f>'C завтраками| Bed and breakfast'!AG14*0.9</f>
        <v>19350</v>
      </c>
      <c r="AH13" s="290">
        <f>'C завтраками| Bed and breakfast'!AH14*0.9</f>
        <v>19350</v>
      </c>
      <c r="AI13" s="290">
        <f>'C завтраками| Bed and breakfast'!AI14*0.9</f>
        <v>19350</v>
      </c>
      <c r="AJ13" s="290">
        <f>'C завтраками| Bed and breakfast'!AJ14*0.9</f>
        <v>19350</v>
      </c>
      <c r="AK13" s="290">
        <f>'C завтраками| Bed and breakfast'!AK14*0.9</f>
        <v>19350</v>
      </c>
      <c r="AL13" s="290">
        <f>'C завтраками| Bed and breakfast'!AL14*0.9</f>
        <v>19350</v>
      </c>
      <c r="AM13" s="290">
        <f>'C завтраками| Bed and breakfast'!AM14*0.9</f>
        <v>17730</v>
      </c>
      <c r="AN13" s="290">
        <f>'C завтраками| Bed and breakfast'!AN14*0.9</f>
        <v>17730</v>
      </c>
      <c r="AO13" s="290">
        <f>'C завтраками| Bed and breakfast'!AO14*0.9</f>
        <v>17730</v>
      </c>
      <c r="AP13" s="290">
        <f>'C завтраками| Bed and breakfast'!AP14*0.9</f>
        <v>17730</v>
      </c>
      <c r="AQ13" s="290">
        <f>'C завтраками| Bed and breakfast'!AQ14*0.9</f>
        <v>21600</v>
      </c>
      <c r="AR13" s="290">
        <f>'C завтраками| Bed and breakfast'!AR14*0.9</f>
        <v>23040</v>
      </c>
      <c r="AS13" s="290">
        <f>'C завтраками| Bed and breakfast'!AS14*0.9</f>
        <v>23040</v>
      </c>
      <c r="AT13" s="290">
        <f>'C завтраками| Bed and breakfast'!AT14*0.9</f>
        <v>20160</v>
      </c>
      <c r="AU13" s="290">
        <f>'C завтраками| Bed and breakfast'!AU14*0.9</f>
        <v>21600</v>
      </c>
      <c r="AV13" s="290">
        <f>'C завтраками| Bed and breakfast'!AV14*0.9</f>
        <v>21600</v>
      </c>
      <c r="AW13" s="290">
        <f>'C завтраками| Bed and breakfast'!AW14*0.9</f>
        <v>23040</v>
      </c>
      <c r="AX13" s="290">
        <f>'C завтраками| Bed and breakfast'!AX14*0.9</f>
        <v>23040</v>
      </c>
      <c r="AY13" s="290">
        <f>'C завтраками| Bed and breakfast'!AY14*0.9</f>
        <v>23040</v>
      </c>
      <c r="AZ13" s="290">
        <f>'C завтраками| Bed and breakfast'!AZ14*0.9</f>
        <v>25920</v>
      </c>
      <c r="BA13" s="290">
        <f>'C завтраками| Bed and breakfast'!BA14*0.9</f>
        <v>25920</v>
      </c>
      <c r="BB13" s="290">
        <f>'C завтраками| Bed and breakfast'!BB14*0.9</f>
        <v>27360</v>
      </c>
      <c r="BC13" s="290">
        <f>'C завтраками| Bed and breakfast'!BC14*0.9</f>
        <v>27360</v>
      </c>
      <c r="BD13" s="290">
        <f>'C завтраками| Bed and breakfast'!BD14*0.9</f>
        <v>27360</v>
      </c>
      <c r="BE13" s="290">
        <f>'C завтраками| Bed and breakfast'!BE14*0.9</f>
        <v>24480</v>
      </c>
      <c r="BF13" s="290">
        <f>'C завтраками| Bed and breakfast'!BF14*0.9</f>
        <v>39330</v>
      </c>
      <c r="BG13" s="290">
        <f>'C завтраками| Bed and breakfast'!BG14*0.9</f>
        <v>60480</v>
      </c>
      <c r="BH13" s="290">
        <f>'C завтраками| Bed and breakfast'!BH14*0.9</f>
        <v>80730</v>
      </c>
      <c r="BI13" s="290">
        <f>'C завтраками| Bed and breakfast'!BI14*0.9</f>
        <v>80730</v>
      </c>
      <c r="BJ13" s="290">
        <f>'C завтраками| Bed and breakfast'!BJ14*0.9</f>
        <v>76230</v>
      </c>
      <c r="BK13" s="290">
        <f>'C завтраками| Bed and breakfast'!BK14*0.9</f>
        <v>80730</v>
      </c>
      <c r="BL13" s="290">
        <f>'C завтраками| Bed and breakfast'!BL14*0.9</f>
        <v>76230</v>
      </c>
      <c r="BM13" s="290">
        <f>'C завтраками| Bed and breakfast'!BM14*0.9</f>
        <v>64080</v>
      </c>
      <c r="BN13" s="290">
        <f>'C завтраками| Bed and breakfast'!BN14*0.9</f>
        <v>64080</v>
      </c>
      <c r="BO13" s="290">
        <f>'C завтраками| Bed and breakfast'!BO14*0.9</f>
        <v>64080</v>
      </c>
      <c r="BP13" s="290">
        <f>'C завтраками| Bed and breakfast'!BP14*0.9</f>
        <v>56880</v>
      </c>
      <c r="BQ13" s="290">
        <f>'C завтраками| Bed and breakfast'!BQ14*0.9</f>
        <v>41220</v>
      </c>
      <c r="BR13" s="290">
        <f>'C завтраками| Bed and breakfast'!BR14*0.9</f>
        <v>36720</v>
      </c>
      <c r="BS13" s="290">
        <f>'C завтраками| Bed and breakfast'!BS14*0.9</f>
        <v>34920</v>
      </c>
      <c r="BT13" s="290">
        <f>'C завтраками| Bed and breakfast'!BT14*0.9</f>
        <v>34920</v>
      </c>
      <c r="BU13" s="290">
        <f>'C завтраками| Bed and breakfast'!BU14*0.9</f>
        <v>34920</v>
      </c>
      <c r="BV13" s="290">
        <f>'C завтраками| Bed and breakfast'!BV14*0.9</f>
        <v>36720</v>
      </c>
      <c r="BW13" s="290">
        <f>'C завтраками| Bed and breakfast'!BW14*0.9</f>
        <v>36720</v>
      </c>
      <c r="BX13" s="290">
        <f>'C завтраками| Bed and breakfast'!BX14*0.9</f>
        <v>36720</v>
      </c>
      <c r="BY13" s="290">
        <f>'C завтраками| Bed and breakfast'!BY14*0.9</f>
        <v>34920</v>
      </c>
      <c r="BZ13" s="290">
        <f>'C завтраками| Bed and breakfast'!BZ14*0.9</f>
        <v>34920</v>
      </c>
      <c r="CA13" s="290">
        <f>'C завтраками| Bed and breakfast'!CA14*0.9</f>
        <v>34920</v>
      </c>
      <c r="CB13" s="290">
        <f>'C завтраками| Bed and breakfast'!CB14*0.9</f>
        <v>34920</v>
      </c>
      <c r="CC13" s="290">
        <f>'C завтраками| Bed and breakfast'!CC14*0.9</f>
        <v>34920</v>
      </c>
      <c r="CD13" s="290">
        <f>'C завтраками| Bed and breakfast'!CD14*0.9</f>
        <v>34920</v>
      </c>
      <c r="CE13" s="290">
        <f>'C завтраками| Bed and breakfast'!CE14*0.9</f>
        <v>34920</v>
      </c>
      <c r="CF13" s="290">
        <f>'C завтраками| Bed and breakfast'!CF14*0.9</f>
        <v>36720</v>
      </c>
      <c r="CG13" s="290">
        <f>'C завтраками| Bed and breakfast'!CG14*0.9</f>
        <v>36720</v>
      </c>
      <c r="CH13" s="290">
        <f>'C завтраками| Bed and breakfast'!CH14*0.9</f>
        <v>38970</v>
      </c>
      <c r="CI13" s="290">
        <f>'C завтраками| Bed and breakfast'!CI14*0.9</f>
        <v>38970</v>
      </c>
      <c r="CJ13" s="290">
        <f>'C завтраками| Bed and breakfast'!CJ14*0.9</f>
        <v>38970</v>
      </c>
      <c r="CK13" s="290">
        <f>'C завтраками| Bed and breakfast'!CK14*0.9</f>
        <v>38970</v>
      </c>
      <c r="CL13" s="290">
        <f>'C завтраками| Bed and breakfast'!CL14*0.9</f>
        <v>38970</v>
      </c>
      <c r="CM13" s="290">
        <f>'C завтраками| Bed and breakfast'!CM14*0.9</f>
        <v>38970</v>
      </c>
      <c r="CN13" s="290">
        <f>'C завтраками| Bed and breakfast'!CN14*0.9</f>
        <v>41670</v>
      </c>
      <c r="CO13" s="290">
        <f>'C завтраками| Bed and breakfast'!CO14*0.9</f>
        <v>39870</v>
      </c>
      <c r="CP13" s="290">
        <f>'C завтраками| Bed and breakfast'!CP14*0.9</f>
        <v>39870</v>
      </c>
      <c r="CQ13" s="290">
        <f>'C завтраками| Bed and breakfast'!CQ14*0.9</f>
        <v>39870</v>
      </c>
      <c r="CR13" s="290">
        <f>'C завтраками| Bed and breakfast'!CR14*0.9</f>
        <v>39870</v>
      </c>
      <c r="CS13" s="290">
        <f>'C завтраками| Bed and breakfast'!CS14*0.9</f>
        <v>43470</v>
      </c>
      <c r="CT13" s="290">
        <f>'C завтраками| Bed and breakfast'!CT14*0.9</f>
        <v>43470</v>
      </c>
      <c r="CU13" s="290">
        <f>'C завтраками| Bed and breakfast'!CU14*0.9</f>
        <v>39870</v>
      </c>
      <c r="CV13" s="290">
        <f>'C завтраками| Bed and breakfast'!CV14*0.9</f>
        <v>41670</v>
      </c>
      <c r="CW13" s="290">
        <f>'C завтраками| Bed and breakfast'!CW14*0.9</f>
        <v>39870</v>
      </c>
      <c r="CX13" s="290">
        <f>'C завтраками| Bed and breakfast'!CX14*0.9</f>
        <v>39870</v>
      </c>
      <c r="CY13" s="290">
        <f>'C завтраками| Bed and breakfast'!CY14*0.9</f>
        <v>39870</v>
      </c>
      <c r="CZ13" s="290">
        <f>'C завтраками| Bed and breakfast'!CZ14*0.9</f>
        <v>43470</v>
      </c>
      <c r="DA13" s="290">
        <f>'C завтраками| Bed and breakfast'!DA14*0.9</f>
        <v>43470</v>
      </c>
      <c r="DB13" s="290">
        <f>'C завтраками| Bed and breakfast'!DB14*0.9</f>
        <v>47970</v>
      </c>
      <c r="DC13" s="290">
        <f>'C завтраками| Bed and breakfast'!DC14*0.9</f>
        <v>47970</v>
      </c>
      <c r="DD13" s="290">
        <f>'C завтраками| Bed and breakfast'!DD14*0.9</f>
        <v>47970</v>
      </c>
      <c r="DE13" s="290">
        <f>'C завтраками| Bed and breakfast'!DE14*0.9</f>
        <v>47970</v>
      </c>
      <c r="DF13" s="290">
        <f>'C завтраками| Bed and breakfast'!DF14*0.9</f>
        <v>47970</v>
      </c>
      <c r="DG13" s="290">
        <f>'C завтраками| Bed and breakfast'!DG14*0.9</f>
        <v>53370</v>
      </c>
      <c r="DH13" s="290">
        <f>'C завтраками| Bed and breakfast'!DH14*0.9</f>
        <v>53370</v>
      </c>
      <c r="DI13" s="290">
        <f>'C завтраками| Bed and breakfast'!DI14*0.9</f>
        <v>50670</v>
      </c>
      <c r="DJ13" s="290">
        <f>'C завтраками| Bed and breakfast'!DJ14*0.9</f>
        <v>53370</v>
      </c>
      <c r="DK13" s="290">
        <f>'C завтраками| Bed and breakfast'!DK14*0.9</f>
        <v>50670</v>
      </c>
      <c r="DL13" s="290">
        <f>'C завтраками| Bed and breakfast'!DL14*0.9</f>
        <v>53370</v>
      </c>
      <c r="DM13" s="290">
        <f>'C завтраками| Bed and breakfast'!DM14*0.9</f>
        <v>50670</v>
      </c>
      <c r="DN13" s="290">
        <f>'C завтраками| Bed and breakfast'!DN14*0.9</f>
        <v>50670</v>
      </c>
      <c r="DO13" s="290">
        <f>'C завтраками| Bed and breakfast'!DO14*0.9</f>
        <v>45720</v>
      </c>
      <c r="DP13" s="290">
        <f>'C завтраками| Bed and breakfast'!DP14*0.9</f>
        <v>39870</v>
      </c>
      <c r="DQ13" s="290">
        <f>'C завтраками| Bed and breakfast'!DQ14*0.9</f>
        <v>39870</v>
      </c>
      <c r="DR13" s="290">
        <f>'C завтраками| Bed and breakfast'!DR14*0.9</f>
        <v>39870</v>
      </c>
      <c r="DS13" s="290">
        <f>'C завтраками| Bed and breakfast'!DS14*0.9</f>
        <v>38070</v>
      </c>
      <c r="DT13" s="290">
        <f>'C завтраками| Bed and breakfast'!DT14*0.9</f>
        <v>35370</v>
      </c>
      <c r="DU13" s="290">
        <f>'C завтраками| Bed and breakfast'!DU14*0.9</f>
        <v>36720</v>
      </c>
      <c r="DV13" s="290">
        <f>'C завтраками| Bed and breakfast'!DV14*0.9</f>
        <v>36720</v>
      </c>
      <c r="DW13" s="290">
        <f>'C завтраками| Bed and breakfast'!DW14*0.9</f>
        <v>36720</v>
      </c>
      <c r="DX13" s="290">
        <f>'C завтраками| Bed and breakfast'!DX14*0.9</f>
        <v>31320</v>
      </c>
      <c r="DY13" s="290">
        <f>'C завтраками| Bed and breakfast'!DY14*0.9</f>
        <v>31320</v>
      </c>
      <c r="DZ13" s="290">
        <f>'C завтраками| Bed and breakfast'!DZ14*0.9</f>
        <v>31320</v>
      </c>
      <c r="EA13" s="290">
        <f>'C завтраками| Bed and breakfast'!EA14*0.9</f>
        <v>31320</v>
      </c>
      <c r="EB13" s="290">
        <f>'C завтраками| Bed and breakfast'!EB14*0.9</f>
        <v>31320</v>
      </c>
      <c r="EC13" s="290">
        <f>'C завтраками| Bed and breakfast'!EC14*0.9</f>
        <v>31320</v>
      </c>
      <c r="ED13" s="290">
        <f>'C завтраками| Bed and breakfast'!ED14*0.9</f>
        <v>31320</v>
      </c>
      <c r="EE13" s="290">
        <f>'C завтраками| Bed and breakfast'!EE14*0.9</f>
        <v>31320</v>
      </c>
      <c r="EF13" s="290">
        <f>'C завтраками| Bed and breakfast'!EF14*0.9</f>
        <v>31320</v>
      </c>
      <c r="EG13" s="290">
        <f>'C завтраками| Bed and breakfast'!EG14*0.9</f>
        <v>31320</v>
      </c>
      <c r="EH13" s="290">
        <f>'C завтраками| Bed and breakfast'!EH14*0.9</f>
        <v>31320</v>
      </c>
      <c r="EI13" s="290">
        <f>'C завтраками| Bed and breakfast'!EI14*0.9</f>
        <v>31320</v>
      </c>
      <c r="EJ13" s="290">
        <f>'C завтраками| Bed and breakfast'!EJ14*0.9</f>
        <v>31320</v>
      </c>
      <c r="EK13" s="290">
        <f>'C завтраками| Bed and breakfast'!EK14*0.9</f>
        <v>29970</v>
      </c>
      <c r="EL13" s="290">
        <f>'C завтраками| Bed and breakfast'!EL14*0.9</f>
        <v>29970</v>
      </c>
      <c r="EM13" s="290">
        <f>'C завтраками| Bed and breakfast'!EM14*0.9</f>
        <v>29970</v>
      </c>
      <c r="EN13" s="290">
        <f>'C завтраками| Bed and breakfast'!EN14*0.9</f>
        <v>29970</v>
      </c>
      <c r="EO13" s="290">
        <f>'C завтраками| Bed and breakfast'!EO14*0.9</f>
        <v>29970</v>
      </c>
      <c r="EP13" s="290">
        <f>'C завтраками| Bed and breakfast'!EP14*0.9</f>
        <v>29970</v>
      </c>
      <c r="EQ13" s="290">
        <f>'C завтраками| Bed and breakfast'!EQ14*0.9</f>
        <v>29970</v>
      </c>
      <c r="ER13" s="290">
        <f>'C завтраками| Bed and breakfast'!ER14*0.9</f>
        <v>29970</v>
      </c>
      <c r="ES13" s="290">
        <f>'C завтраками| Bed and breakfast'!ES14*0.9</f>
        <v>29970</v>
      </c>
      <c r="ET13" s="290">
        <f>'C завтраками| Bed and breakfast'!ET14*0.9</f>
        <v>29970</v>
      </c>
    </row>
    <row r="14" spans="1:150" x14ac:dyDescent="0.2">
      <c r="A14" s="86" t="s">
        <v>136</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c r="BW14" s="290"/>
      <c r="BX14" s="290"/>
      <c r="BY14" s="290"/>
      <c r="BZ14" s="290"/>
      <c r="CA14" s="290"/>
      <c r="CB14" s="290"/>
      <c r="CC14" s="290"/>
      <c r="CD14" s="290"/>
      <c r="CE14" s="290"/>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0"/>
      <c r="DC14" s="290"/>
      <c r="DD14" s="290"/>
      <c r="DE14" s="290"/>
      <c r="DF14" s="290"/>
      <c r="DG14" s="290"/>
      <c r="DH14" s="290"/>
      <c r="DI14" s="290"/>
      <c r="DJ14" s="290"/>
      <c r="DK14" s="290"/>
      <c r="DL14" s="290"/>
      <c r="DM14" s="290"/>
      <c r="DN14" s="290"/>
      <c r="DO14" s="290"/>
      <c r="DP14" s="290"/>
      <c r="DQ14" s="290"/>
      <c r="DR14" s="290"/>
      <c r="DS14" s="290"/>
      <c r="DT14" s="290"/>
      <c r="DU14" s="290"/>
      <c r="DV14" s="290"/>
      <c r="DW14" s="290"/>
      <c r="DX14" s="290"/>
      <c r="DY14" s="290"/>
      <c r="DZ14" s="290"/>
      <c r="EA14" s="290"/>
      <c r="EB14" s="290"/>
      <c r="EC14" s="290"/>
      <c r="ED14" s="290"/>
      <c r="EE14" s="290"/>
      <c r="EF14" s="290"/>
      <c r="EG14" s="290"/>
      <c r="EH14" s="290"/>
      <c r="EI14" s="290"/>
      <c r="EJ14" s="290"/>
      <c r="EK14" s="290"/>
      <c r="EL14" s="290"/>
      <c r="EM14" s="290"/>
      <c r="EN14" s="290"/>
      <c r="EO14" s="290"/>
      <c r="EP14" s="290"/>
      <c r="EQ14" s="290"/>
      <c r="ER14" s="290"/>
      <c r="ES14" s="290"/>
      <c r="ET14" s="290"/>
    </row>
    <row r="15" spans="1:150" x14ac:dyDescent="0.2">
      <c r="A15" s="274">
        <v>1</v>
      </c>
      <c r="B15" s="290">
        <f>'C завтраками| Bed and breakfast'!B16*0.9</f>
        <v>27630</v>
      </c>
      <c r="C15" s="290">
        <f>'C завтраками| Bed and breakfast'!C16*0.9</f>
        <v>27630</v>
      </c>
      <c r="D15" s="290">
        <f>'C завтраками| Bed and breakfast'!D16*0.9</f>
        <v>27630</v>
      </c>
      <c r="E15" s="290">
        <f>'C завтраками| Bed and breakfast'!E16*0.9</f>
        <v>25470</v>
      </c>
      <c r="F15" s="290">
        <f>'C завтраками| Bed and breakfast'!F16*0.9</f>
        <v>21600</v>
      </c>
      <c r="G15" s="290">
        <f>'C завтраками| Bed and breakfast'!G16*0.9</f>
        <v>22230</v>
      </c>
      <c r="H15" s="290">
        <f>'C завтраками| Bed and breakfast'!H16*0.9</f>
        <v>21600</v>
      </c>
      <c r="I15" s="290">
        <f>'C завтраками| Bed and breakfast'!I16*0.9</f>
        <v>23310</v>
      </c>
      <c r="J15" s="290">
        <f>'C завтраками| Bed and breakfast'!J16*0.9</f>
        <v>23310</v>
      </c>
      <c r="K15" s="290">
        <f>'C завтраками| Bed and breakfast'!K16*0.9</f>
        <v>20340</v>
      </c>
      <c r="L15" s="290">
        <f>'C завтраками| Bed and breakfast'!L16*0.9</f>
        <v>20340</v>
      </c>
      <c r="M15" s="290">
        <f>'C завтраками| Bed and breakfast'!M16*0.9</f>
        <v>20340</v>
      </c>
      <c r="N15" s="290">
        <f>'C завтраками| Bed and breakfast'!N16*0.9</f>
        <v>20970</v>
      </c>
      <c r="O15" s="290">
        <f>'C завтраками| Bed and breakfast'!O16*0.9</f>
        <v>20340</v>
      </c>
      <c r="P15" s="290">
        <f>'C завтраками| Bed and breakfast'!P16*0.9</f>
        <v>20970</v>
      </c>
      <c r="Q15" s="290">
        <f>'C завтраками| Bed and breakfast'!Q16*0.9</f>
        <v>20970</v>
      </c>
      <c r="R15" s="290">
        <f>'C завтраками| Bed and breakfast'!R16*0.9</f>
        <v>21600</v>
      </c>
      <c r="S15" s="290">
        <f>'C завтраками| Bed and breakfast'!S16*0.9</f>
        <v>22230</v>
      </c>
      <c r="T15" s="290">
        <f>'C завтраками| Bed and breakfast'!T16*0.9</f>
        <v>22230</v>
      </c>
      <c r="U15" s="290">
        <f>'C завтраками| Bed and breakfast'!U16*0.9</f>
        <v>23310</v>
      </c>
      <c r="V15" s="290">
        <f>'C завтраками| Bed and breakfast'!V16*0.9</f>
        <v>23310</v>
      </c>
      <c r="W15" s="290">
        <f>'C завтраками| Bed and breakfast'!W16*0.9</f>
        <v>21600</v>
      </c>
      <c r="X15" s="290">
        <f>'C завтраками| Bed and breakfast'!X16*0.9</f>
        <v>21600</v>
      </c>
      <c r="Y15" s="290">
        <f>'C завтраками| Bed and breakfast'!Y16*0.9</f>
        <v>20340</v>
      </c>
      <c r="Z15" s="290">
        <f>'C завтраками| Bed and breakfast'!Z16*0.9</f>
        <v>20340</v>
      </c>
      <c r="AA15" s="290">
        <f>'C завтраками| Bed and breakfast'!AA16*0.9</f>
        <v>20340</v>
      </c>
      <c r="AB15" s="290">
        <f>'C завтраками| Bed and breakfast'!AB16*0.9</f>
        <v>20340</v>
      </c>
      <c r="AC15" s="290">
        <f>'C завтраками| Bed and breakfast'!AC16*0.9</f>
        <v>20340</v>
      </c>
      <c r="AD15" s="290">
        <f>'C завтраками| Bed and breakfast'!AD16*0.9</f>
        <v>20970</v>
      </c>
      <c r="AE15" s="290">
        <f>'C завтраками| Bed and breakfast'!AE16*0.9</f>
        <v>20970</v>
      </c>
      <c r="AF15" s="290">
        <f>'C завтраками| Bed and breakfast'!AF16*0.9</f>
        <v>20340</v>
      </c>
      <c r="AG15" s="290">
        <f>'C завтраками| Bed and breakfast'!AG16*0.9</f>
        <v>22140</v>
      </c>
      <c r="AH15" s="290">
        <f>'C завтраками| Bed and breakfast'!AH16*0.9</f>
        <v>22140</v>
      </c>
      <c r="AI15" s="290">
        <f>'C завтраками| Bed and breakfast'!AI16*0.9</f>
        <v>22140</v>
      </c>
      <c r="AJ15" s="290">
        <f>'C завтраками| Bed and breakfast'!AJ16*0.9</f>
        <v>22140</v>
      </c>
      <c r="AK15" s="290">
        <f>'C завтраками| Bed and breakfast'!AK16*0.9</f>
        <v>22140</v>
      </c>
      <c r="AL15" s="290">
        <f>'C завтраками| Bed and breakfast'!AL16*0.9</f>
        <v>22140</v>
      </c>
      <c r="AM15" s="290">
        <f>'C завтраками| Bed and breakfast'!AM16*0.9</f>
        <v>20520</v>
      </c>
      <c r="AN15" s="290">
        <f>'C завтраками| Bed and breakfast'!AN16*0.9</f>
        <v>20520</v>
      </c>
      <c r="AO15" s="290">
        <f>'C завтраками| Bed and breakfast'!AO16*0.9</f>
        <v>20520</v>
      </c>
      <c r="AP15" s="290">
        <f>'C завтраками| Bed and breakfast'!AP16*0.9</f>
        <v>20520</v>
      </c>
      <c r="AQ15" s="290">
        <f>'C завтраками| Bed and breakfast'!AQ16*0.9</f>
        <v>24390</v>
      </c>
      <c r="AR15" s="290">
        <f>'C завтраками| Bed and breakfast'!AR16*0.9</f>
        <v>25830</v>
      </c>
      <c r="AS15" s="290">
        <f>'C завтраками| Bed and breakfast'!AS16*0.9</f>
        <v>25830</v>
      </c>
      <c r="AT15" s="290">
        <f>'C завтраками| Bed and breakfast'!AT16*0.9</f>
        <v>22950</v>
      </c>
      <c r="AU15" s="290">
        <f>'C завтраками| Bed and breakfast'!AU16*0.9</f>
        <v>24390</v>
      </c>
      <c r="AV15" s="290">
        <f>'C завтраками| Bed and breakfast'!AV16*0.9</f>
        <v>24390</v>
      </c>
      <c r="AW15" s="290">
        <f>'C завтраками| Bed and breakfast'!AW16*0.9</f>
        <v>25830</v>
      </c>
      <c r="AX15" s="290">
        <f>'C завтраками| Bed and breakfast'!AX16*0.9</f>
        <v>25830</v>
      </c>
      <c r="AY15" s="290">
        <f>'C завтраками| Bed and breakfast'!AY16*0.9</f>
        <v>25830</v>
      </c>
      <c r="AZ15" s="290">
        <f>'C завтраками| Bed and breakfast'!AZ16*0.9</f>
        <v>28710</v>
      </c>
      <c r="BA15" s="290">
        <f>'C завтраками| Bed and breakfast'!BA16*0.9</f>
        <v>28710</v>
      </c>
      <c r="BB15" s="290">
        <f>'C завтраками| Bed and breakfast'!BB16*0.9</f>
        <v>30150</v>
      </c>
      <c r="BC15" s="290">
        <f>'C завтраками| Bed and breakfast'!BC16*0.9</f>
        <v>30150</v>
      </c>
      <c r="BD15" s="290">
        <f>'C завтраками| Bed and breakfast'!BD16*0.9</f>
        <v>30150</v>
      </c>
      <c r="BE15" s="290">
        <f>'C завтраками| Bed and breakfast'!BE16*0.9</f>
        <v>27270</v>
      </c>
      <c r="BF15" s="290">
        <f>'C завтраками| Bed and breakfast'!BF16*0.9</f>
        <v>44865</v>
      </c>
      <c r="BG15" s="290">
        <f>'C завтраками| Bed and breakfast'!BG16*0.9</f>
        <v>66015</v>
      </c>
      <c r="BH15" s="290">
        <f>'C завтраками| Bed and breakfast'!BH16*0.9</f>
        <v>86265</v>
      </c>
      <c r="BI15" s="290">
        <f>'C завтраками| Bed and breakfast'!BI16*0.9</f>
        <v>86265</v>
      </c>
      <c r="BJ15" s="290">
        <f>'C завтраками| Bed and breakfast'!BJ16*0.9</f>
        <v>81765</v>
      </c>
      <c r="BK15" s="290">
        <f>'C завтраками| Bed and breakfast'!BK16*0.9</f>
        <v>86265</v>
      </c>
      <c r="BL15" s="290">
        <f>'C завтраками| Bed and breakfast'!BL16*0.9</f>
        <v>81765</v>
      </c>
      <c r="BM15" s="290">
        <f>'C завтраками| Bed and breakfast'!BM16*0.9</f>
        <v>69615</v>
      </c>
      <c r="BN15" s="290">
        <f>'C завтраками| Bed and breakfast'!BN16*0.9</f>
        <v>69615</v>
      </c>
      <c r="BO15" s="290">
        <f>'C завтраками| Bed and breakfast'!BO16*0.9</f>
        <v>69615</v>
      </c>
      <c r="BP15" s="290">
        <f>'C завтраками| Bed and breakfast'!BP16*0.9</f>
        <v>62415</v>
      </c>
      <c r="BQ15" s="290">
        <f>'C завтраками| Bed and breakfast'!BQ16*0.9</f>
        <v>44235</v>
      </c>
      <c r="BR15" s="290">
        <f>'C завтраками| Bed and breakfast'!BR16*0.9</f>
        <v>39735</v>
      </c>
      <c r="BS15" s="290">
        <f>'C завтраками| Bed and breakfast'!BS16*0.9</f>
        <v>37935</v>
      </c>
      <c r="BT15" s="290">
        <f>'C завтраками| Bed and breakfast'!BT16*0.9</f>
        <v>37935</v>
      </c>
      <c r="BU15" s="290">
        <f>'C завтраками| Bed and breakfast'!BU16*0.9</f>
        <v>37935</v>
      </c>
      <c r="BV15" s="290">
        <f>'C завтраками| Bed and breakfast'!BV16*0.9</f>
        <v>39735</v>
      </c>
      <c r="BW15" s="290">
        <f>'C завтраками| Bed and breakfast'!BW16*0.9</f>
        <v>39735</v>
      </c>
      <c r="BX15" s="290">
        <f>'C завтраками| Bed and breakfast'!BX16*0.9</f>
        <v>39735</v>
      </c>
      <c r="BY15" s="290">
        <f>'C завтраками| Bed and breakfast'!BY16*0.9</f>
        <v>37935</v>
      </c>
      <c r="BZ15" s="290">
        <f>'C завтраками| Bed and breakfast'!BZ16*0.9</f>
        <v>37935</v>
      </c>
      <c r="CA15" s="290">
        <f>'C завтраками| Bed and breakfast'!CA16*0.9</f>
        <v>37935</v>
      </c>
      <c r="CB15" s="290">
        <f>'C завтраками| Bed and breakfast'!CB16*0.9</f>
        <v>37935</v>
      </c>
      <c r="CC15" s="290">
        <f>'C завтраками| Bed and breakfast'!CC16*0.9</f>
        <v>37935</v>
      </c>
      <c r="CD15" s="290">
        <f>'C завтраками| Bed and breakfast'!CD16*0.9</f>
        <v>37935</v>
      </c>
      <c r="CE15" s="290">
        <f>'C завтраками| Bed and breakfast'!CE16*0.9</f>
        <v>37935</v>
      </c>
      <c r="CF15" s="290">
        <f>'C завтраками| Bed and breakfast'!CF16*0.9</f>
        <v>39735</v>
      </c>
      <c r="CG15" s="290">
        <f>'C завтраками| Bed and breakfast'!CG16*0.9</f>
        <v>39735</v>
      </c>
      <c r="CH15" s="290">
        <f>'C завтраками| Bed and breakfast'!CH16*0.9</f>
        <v>41985</v>
      </c>
      <c r="CI15" s="290">
        <f>'C завтраками| Bed and breakfast'!CI16*0.9</f>
        <v>41985</v>
      </c>
      <c r="CJ15" s="290">
        <f>'C завтраками| Bed and breakfast'!CJ16*0.9</f>
        <v>41985</v>
      </c>
      <c r="CK15" s="290">
        <f>'C завтраками| Bed and breakfast'!CK16*0.9</f>
        <v>41985</v>
      </c>
      <c r="CL15" s="290">
        <f>'C завтраками| Bed and breakfast'!CL16*0.9</f>
        <v>41985</v>
      </c>
      <c r="CM15" s="290">
        <f>'C завтраками| Bed and breakfast'!CM16*0.9</f>
        <v>41985</v>
      </c>
      <c r="CN15" s="290">
        <f>'C завтраками| Bed and breakfast'!CN16*0.9</f>
        <v>47385</v>
      </c>
      <c r="CO15" s="290">
        <f>'C завтраками| Bed and breakfast'!CO16*0.9</f>
        <v>45585</v>
      </c>
      <c r="CP15" s="290">
        <f>'C завтраками| Bed and breakfast'!CP16*0.9</f>
        <v>45585</v>
      </c>
      <c r="CQ15" s="290">
        <f>'C завтраками| Bed and breakfast'!CQ16*0.9</f>
        <v>45585</v>
      </c>
      <c r="CR15" s="290">
        <f>'C завтраками| Bed and breakfast'!CR16*0.9</f>
        <v>45585</v>
      </c>
      <c r="CS15" s="290">
        <f>'C завтраками| Bed and breakfast'!CS16*0.9</f>
        <v>49185</v>
      </c>
      <c r="CT15" s="290">
        <f>'C завтраками| Bed and breakfast'!CT16*0.9</f>
        <v>49185</v>
      </c>
      <c r="CU15" s="290">
        <f>'C завтраками| Bed and breakfast'!CU16*0.9</f>
        <v>45585</v>
      </c>
      <c r="CV15" s="290">
        <f>'C завтраками| Bed and breakfast'!CV16*0.9</f>
        <v>47385</v>
      </c>
      <c r="CW15" s="290">
        <f>'C завтраками| Bed and breakfast'!CW16*0.9</f>
        <v>45585</v>
      </c>
      <c r="CX15" s="290">
        <f>'C завтраками| Bed and breakfast'!CX16*0.9</f>
        <v>45585</v>
      </c>
      <c r="CY15" s="290">
        <f>'C завтраками| Bed and breakfast'!CY16*0.9</f>
        <v>45585</v>
      </c>
      <c r="CZ15" s="290">
        <f>'C завтраками| Bed and breakfast'!CZ16*0.9</f>
        <v>49185</v>
      </c>
      <c r="DA15" s="290">
        <f>'C завтраками| Bed and breakfast'!DA16*0.9</f>
        <v>49185</v>
      </c>
      <c r="DB15" s="290">
        <f>'C завтраками| Bed and breakfast'!DB16*0.9</f>
        <v>53685</v>
      </c>
      <c r="DC15" s="290">
        <f>'C завтраками| Bed and breakfast'!DC16*0.9</f>
        <v>53685</v>
      </c>
      <c r="DD15" s="290">
        <f>'C завтраками| Bed and breakfast'!DD16*0.9</f>
        <v>53685</v>
      </c>
      <c r="DE15" s="290">
        <f>'C завтраками| Bed and breakfast'!DE16*0.9</f>
        <v>53685</v>
      </c>
      <c r="DF15" s="290">
        <f>'C завтраками| Bed and breakfast'!DF16*0.9</f>
        <v>53685</v>
      </c>
      <c r="DG15" s="290">
        <f>'C завтраками| Bed and breakfast'!DG16*0.9</f>
        <v>59085</v>
      </c>
      <c r="DH15" s="290">
        <f>'C завтраками| Bed and breakfast'!DH16*0.9</f>
        <v>59085</v>
      </c>
      <c r="DI15" s="290">
        <f>'C завтраками| Bed and breakfast'!DI16*0.9</f>
        <v>56385</v>
      </c>
      <c r="DJ15" s="290">
        <f>'C завтраками| Bed and breakfast'!DJ16*0.9</f>
        <v>59085</v>
      </c>
      <c r="DK15" s="290">
        <f>'C завтраками| Bed and breakfast'!DK16*0.9</f>
        <v>56385</v>
      </c>
      <c r="DL15" s="290">
        <f>'C завтраками| Bed and breakfast'!DL16*0.9</f>
        <v>59085</v>
      </c>
      <c r="DM15" s="290">
        <f>'C завтраками| Bed and breakfast'!DM16*0.9</f>
        <v>56385</v>
      </c>
      <c r="DN15" s="290">
        <f>'C завтраками| Bed and breakfast'!DN16*0.9</f>
        <v>56385</v>
      </c>
      <c r="DO15" s="290">
        <f>'C завтраками| Bed and breakfast'!DO16*0.9</f>
        <v>51435</v>
      </c>
      <c r="DP15" s="290">
        <f>'C завтраками| Bed and breakfast'!DP16*0.9</f>
        <v>45585</v>
      </c>
      <c r="DQ15" s="290">
        <f>'C завтраками| Bed and breakfast'!DQ16*0.9</f>
        <v>45585</v>
      </c>
      <c r="DR15" s="290">
        <f>'C завтраками| Bed and breakfast'!DR16*0.9</f>
        <v>45585</v>
      </c>
      <c r="DS15" s="290">
        <f>'C завтраками| Bed and breakfast'!DS16*0.9</f>
        <v>43785</v>
      </c>
      <c r="DT15" s="290">
        <f>'C завтраками| Bed and breakfast'!DT16*0.9</f>
        <v>41085</v>
      </c>
      <c r="DU15" s="290">
        <f>'C завтраками| Bed and breakfast'!DU16*0.9</f>
        <v>42435</v>
      </c>
      <c r="DV15" s="290">
        <f>'C завтраками| Bed and breakfast'!DV16*0.9</f>
        <v>42435</v>
      </c>
      <c r="DW15" s="290">
        <f>'C завтраками| Bed and breakfast'!DW16*0.9</f>
        <v>42435</v>
      </c>
      <c r="DX15" s="290">
        <f>'C завтраками| Bed and breakfast'!DX16*0.9</f>
        <v>34335</v>
      </c>
      <c r="DY15" s="290">
        <f>'C завтраками| Bed and breakfast'!DY16*0.9</f>
        <v>34335</v>
      </c>
      <c r="DZ15" s="290">
        <f>'C завтраками| Bed and breakfast'!DZ16*0.9</f>
        <v>34335</v>
      </c>
      <c r="EA15" s="290">
        <f>'C завтраками| Bed and breakfast'!EA16*0.9</f>
        <v>34335</v>
      </c>
      <c r="EB15" s="290">
        <f>'C завтраками| Bed and breakfast'!EB16*0.9</f>
        <v>34335</v>
      </c>
      <c r="EC15" s="290">
        <f>'C завтраками| Bed and breakfast'!EC16*0.9</f>
        <v>34335</v>
      </c>
      <c r="ED15" s="290">
        <f>'C завтраками| Bed and breakfast'!ED16*0.9</f>
        <v>34335</v>
      </c>
      <c r="EE15" s="290">
        <f>'C завтраками| Bed and breakfast'!EE16*0.9</f>
        <v>34335</v>
      </c>
      <c r="EF15" s="290">
        <f>'C завтраками| Bed and breakfast'!EF16*0.9</f>
        <v>34335</v>
      </c>
      <c r="EG15" s="290">
        <f>'C завтраками| Bed and breakfast'!EG16*0.9</f>
        <v>34335</v>
      </c>
      <c r="EH15" s="290">
        <f>'C завтраками| Bed and breakfast'!EH16*0.9</f>
        <v>34335</v>
      </c>
      <c r="EI15" s="290">
        <f>'C завтраками| Bed and breakfast'!EI16*0.9</f>
        <v>34335</v>
      </c>
      <c r="EJ15" s="290">
        <f>'C завтраками| Bed and breakfast'!EJ16*0.9</f>
        <v>34335</v>
      </c>
      <c r="EK15" s="290">
        <f>'C завтраками| Bed and breakfast'!EK16*0.9</f>
        <v>32985</v>
      </c>
      <c r="EL15" s="290">
        <f>'C завтраками| Bed and breakfast'!EL16*0.9</f>
        <v>32985</v>
      </c>
      <c r="EM15" s="290">
        <f>'C завтраками| Bed and breakfast'!EM16*0.9</f>
        <v>32985</v>
      </c>
      <c r="EN15" s="290">
        <f>'C завтраками| Bed and breakfast'!EN16*0.9</f>
        <v>32985</v>
      </c>
      <c r="EO15" s="290">
        <f>'C завтраками| Bed and breakfast'!EO16*0.9</f>
        <v>32985</v>
      </c>
      <c r="EP15" s="290">
        <f>'C завтраками| Bed and breakfast'!EP16*0.9</f>
        <v>32985</v>
      </c>
      <c r="EQ15" s="290">
        <f>'C завтраками| Bed and breakfast'!EQ16*0.9</f>
        <v>32985</v>
      </c>
      <c r="ER15" s="290">
        <f>'C завтраками| Bed and breakfast'!ER16*0.9</f>
        <v>32985</v>
      </c>
      <c r="ES15" s="290">
        <f>'C завтраками| Bed and breakfast'!ES16*0.9</f>
        <v>32985</v>
      </c>
      <c r="ET15" s="290">
        <f>'C завтраками| Bed and breakfast'!ET16*0.9</f>
        <v>32985</v>
      </c>
    </row>
    <row r="16" spans="1:150" x14ac:dyDescent="0.2">
      <c r="A16" s="274">
        <v>2</v>
      </c>
      <c r="B16" s="290">
        <f>'C завтраками| Bed and breakfast'!B17*0.9</f>
        <v>29340</v>
      </c>
      <c r="C16" s="290">
        <f>'C завтраками| Bed and breakfast'!C17*0.9</f>
        <v>29340</v>
      </c>
      <c r="D16" s="290">
        <f>'C завтраками| Bed and breakfast'!D17*0.9</f>
        <v>29340</v>
      </c>
      <c r="E16" s="290">
        <f>'C завтраками| Bed and breakfast'!E17*0.9</f>
        <v>27180</v>
      </c>
      <c r="F16" s="290">
        <f>'C завтраками| Bed and breakfast'!F17*0.9</f>
        <v>23310</v>
      </c>
      <c r="G16" s="290">
        <f>'C завтраками| Bed and breakfast'!G17*0.9</f>
        <v>23940</v>
      </c>
      <c r="H16" s="290">
        <f>'C завтраками| Bed and breakfast'!H17*0.9</f>
        <v>23310</v>
      </c>
      <c r="I16" s="290">
        <f>'C завтраками| Bed and breakfast'!I17*0.9</f>
        <v>25020</v>
      </c>
      <c r="J16" s="290">
        <f>'C завтраками| Bed and breakfast'!J17*0.9</f>
        <v>25020</v>
      </c>
      <c r="K16" s="290">
        <f>'C завтраками| Bed and breakfast'!K17*0.9</f>
        <v>22050</v>
      </c>
      <c r="L16" s="290">
        <f>'C завтраками| Bed and breakfast'!L17*0.9</f>
        <v>22050</v>
      </c>
      <c r="M16" s="290">
        <f>'C завтраками| Bed and breakfast'!M17*0.9</f>
        <v>22050</v>
      </c>
      <c r="N16" s="290">
        <f>'C завтраками| Bed and breakfast'!N17*0.9</f>
        <v>22680</v>
      </c>
      <c r="O16" s="290">
        <f>'C завтраками| Bed and breakfast'!O17*0.9</f>
        <v>22050</v>
      </c>
      <c r="P16" s="290">
        <f>'C завтраками| Bed and breakfast'!P17*0.9</f>
        <v>22680</v>
      </c>
      <c r="Q16" s="290">
        <f>'C завтраками| Bed and breakfast'!Q17*0.9</f>
        <v>22680</v>
      </c>
      <c r="R16" s="290">
        <f>'C завтраками| Bed and breakfast'!R17*0.9</f>
        <v>23310</v>
      </c>
      <c r="S16" s="290">
        <f>'C завтраками| Bed and breakfast'!S17*0.9</f>
        <v>23940</v>
      </c>
      <c r="T16" s="290">
        <f>'C завтраками| Bed and breakfast'!T17*0.9</f>
        <v>23940</v>
      </c>
      <c r="U16" s="290">
        <f>'C завтраками| Bed and breakfast'!U17*0.9</f>
        <v>25020</v>
      </c>
      <c r="V16" s="290">
        <f>'C завтраками| Bed and breakfast'!V17*0.9</f>
        <v>25020</v>
      </c>
      <c r="W16" s="290">
        <f>'C завтраками| Bed and breakfast'!W17*0.9</f>
        <v>23310</v>
      </c>
      <c r="X16" s="290">
        <f>'C завтраками| Bed and breakfast'!X17*0.9</f>
        <v>23310</v>
      </c>
      <c r="Y16" s="290">
        <f>'C завтраками| Bed and breakfast'!Y17*0.9</f>
        <v>22050</v>
      </c>
      <c r="Z16" s="290">
        <f>'C завтраками| Bed and breakfast'!Z17*0.9</f>
        <v>22050</v>
      </c>
      <c r="AA16" s="290">
        <f>'C завтраками| Bed and breakfast'!AA17*0.9</f>
        <v>22050</v>
      </c>
      <c r="AB16" s="290">
        <f>'C завтраками| Bed and breakfast'!AB17*0.9</f>
        <v>22050</v>
      </c>
      <c r="AC16" s="290">
        <f>'C завтраками| Bed and breakfast'!AC17*0.9</f>
        <v>22050</v>
      </c>
      <c r="AD16" s="290">
        <f>'C завтраками| Bed and breakfast'!AD17*0.9</f>
        <v>22680</v>
      </c>
      <c r="AE16" s="290">
        <f>'C завтраками| Bed and breakfast'!AE17*0.9</f>
        <v>22680</v>
      </c>
      <c r="AF16" s="290">
        <f>'C завтраками| Bed and breakfast'!AF17*0.9</f>
        <v>22050</v>
      </c>
      <c r="AG16" s="290">
        <f>'C завтраками| Bed and breakfast'!AG17*0.9</f>
        <v>23850</v>
      </c>
      <c r="AH16" s="290">
        <f>'C завтраками| Bed and breakfast'!AH17*0.9</f>
        <v>23850</v>
      </c>
      <c r="AI16" s="290">
        <f>'C завтраками| Bed and breakfast'!AI17*0.9</f>
        <v>23850</v>
      </c>
      <c r="AJ16" s="290">
        <f>'C завтраками| Bed and breakfast'!AJ17*0.9</f>
        <v>23850</v>
      </c>
      <c r="AK16" s="290">
        <f>'C завтраками| Bed and breakfast'!AK17*0.9</f>
        <v>23850</v>
      </c>
      <c r="AL16" s="290">
        <f>'C завтраками| Bed and breakfast'!AL17*0.9</f>
        <v>23850</v>
      </c>
      <c r="AM16" s="290">
        <f>'C завтраками| Bed and breakfast'!AM17*0.9</f>
        <v>22230</v>
      </c>
      <c r="AN16" s="290">
        <f>'C завтраками| Bed and breakfast'!AN17*0.9</f>
        <v>22230</v>
      </c>
      <c r="AO16" s="290">
        <f>'C завтраками| Bed and breakfast'!AO17*0.9</f>
        <v>22230</v>
      </c>
      <c r="AP16" s="290">
        <f>'C завтраками| Bed and breakfast'!AP17*0.9</f>
        <v>22230</v>
      </c>
      <c r="AQ16" s="290">
        <f>'C завтраками| Bed and breakfast'!AQ17*0.9</f>
        <v>26100</v>
      </c>
      <c r="AR16" s="290">
        <f>'C завтраками| Bed and breakfast'!AR17*0.9</f>
        <v>27540</v>
      </c>
      <c r="AS16" s="290">
        <f>'C завтраками| Bed and breakfast'!AS17*0.9</f>
        <v>27540</v>
      </c>
      <c r="AT16" s="290">
        <f>'C завтраками| Bed and breakfast'!AT17*0.9</f>
        <v>24660</v>
      </c>
      <c r="AU16" s="290">
        <f>'C завтраками| Bed and breakfast'!AU17*0.9</f>
        <v>26100</v>
      </c>
      <c r="AV16" s="290">
        <f>'C завтраками| Bed and breakfast'!AV17*0.9</f>
        <v>26100</v>
      </c>
      <c r="AW16" s="290">
        <f>'C завтраками| Bed and breakfast'!AW17*0.9</f>
        <v>27540</v>
      </c>
      <c r="AX16" s="290">
        <f>'C завтраками| Bed and breakfast'!AX17*0.9</f>
        <v>27540</v>
      </c>
      <c r="AY16" s="290">
        <f>'C завтраками| Bed and breakfast'!AY17*0.9</f>
        <v>27540</v>
      </c>
      <c r="AZ16" s="290">
        <f>'C завтраками| Bed and breakfast'!AZ17*0.9</f>
        <v>30420</v>
      </c>
      <c r="BA16" s="290">
        <f>'C завтраками| Bed and breakfast'!BA17*0.9</f>
        <v>30420</v>
      </c>
      <c r="BB16" s="290">
        <f>'C завтраками| Bed and breakfast'!BB17*0.9</f>
        <v>31860</v>
      </c>
      <c r="BC16" s="290">
        <f>'C завтраками| Bed and breakfast'!BC17*0.9</f>
        <v>31860</v>
      </c>
      <c r="BD16" s="290">
        <f>'C завтраками| Bed and breakfast'!BD17*0.9</f>
        <v>31860</v>
      </c>
      <c r="BE16" s="290">
        <f>'C завтраками| Bed and breakfast'!BE17*0.9</f>
        <v>28980</v>
      </c>
      <c r="BF16" s="290">
        <f>'C завтраками| Bed and breakfast'!BF17*0.9</f>
        <v>47430</v>
      </c>
      <c r="BG16" s="290">
        <f>'C завтраками| Bed and breakfast'!BG17*0.9</f>
        <v>68580</v>
      </c>
      <c r="BH16" s="290">
        <f>'C завтраками| Bed and breakfast'!BH17*0.9</f>
        <v>88830</v>
      </c>
      <c r="BI16" s="290">
        <f>'C завтраками| Bed and breakfast'!BI17*0.9</f>
        <v>88830</v>
      </c>
      <c r="BJ16" s="290">
        <f>'C завтраками| Bed and breakfast'!BJ17*0.9</f>
        <v>84330</v>
      </c>
      <c r="BK16" s="290">
        <f>'C завтраками| Bed and breakfast'!BK17*0.9</f>
        <v>88830</v>
      </c>
      <c r="BL16" s="290">
        <f>'C завтраками| Bed and breakfast'!BL17*0.9</f>
        <v>84330</v>
      </c>
      <c r="BM16" s="290">
        <f>'C завтраками| Bed and breakfast'!BM17*0.9</f>
        <v>72180</v>
      </c>
      <c r="BN16" s="290">
        <f>'C завтраками| Bed and breakfast'!BN17*0.9</f>
        <v>72180</v>
      </c>
      <c r="BO16" s="290">
        <f>'C завтраками| Bed and breakfast'!BO17*0.9</f>
        <v>72180</v>
      </c>
      <c r="BP16" s="290">
        <f>'C завтраками| Bed and breakfast'!BP17*0.9</f>
        <v>64980</v>
      </c>
      <c r="BQ16" s="290">
        <f>'C завтраками| Bed and breakfast'!BQ17*0.9</f>
        <v>46620</v>
      </c>
      <c r="BR16" s="290">
        <f>'C завтраками| Bed and breakfast'!BR17*0.9</f>
        <v>42120</v>
      </c>
      <c r="BS16" s="290">
        <f>'C завтраками| Bed and breakfast'!BS17*0.9</f>
        <v>40320</v>
      </c>
      <c r="BT16" s="290">
        <f>'C завтраками| Bed and breakfast'!BT17*0.9</f>
        <v>40320</v>
      </c>
      <c r="BU16" s="290">
        <f>'C завтраками| Bed and breakfast'!BU17*0.9</f>
        <v>40320</v>
      </c>
      <c r="BV16" s="290">
        <f>'C завтраками| Bed and breakfast'!BV17*0.9</f>
        <v>42120</v>
      </c>
      <c r="BW16" s="290">
        <f>'C завтраками| Bed and breakfast'!BW17*0.9</f>
        <v>42120</v>
      </c>
      <c r="BX16" s="290">
        <f>'C завтраками| Bed and breakfast'!BX17*0.9</f>
        <v>42120</v>
      </c>
      <c r="BY16" s="290">
        <f>'C завтраками| Bed and breakfast'!BY17*0.9</f>
        <v>40320</v>
      </c>
      <c r="BZ16" s="290">
        <f>'C завтраками| Bed and breakfast'!BZ17*0.9</f>
        <v>40320</v>
      </c>
      <c r="CA16" s="290">
        <f>'C завтраками| Bed and breakfast'!CA17*0.9</f>
        <v>40320</v>
      </c>
      <c r="CB16" s="290">
        <f>'C завтраками| Bed and breakfast'!CB17*0.9</f>
        <v>40320</v>
      </c>
      <c r="CC16" s="290">
        <f>'C завтраками| Bed and breakfast'!CC17*0.9</f>
        <v>40320</v>
      </c>
      <c r="CD16" s="290">
        <f>'C завтраками| Bed and breakfast'!CD17*0.9</f>
        <v>40320</v>
      </c>
      <c r="CE16" s="290">
        <f>'C завтраками| Bed and breakfast'!CE17*0.9</f>
        <v>40320</v>
      </c>
      <c r="CF16" s="290">
        <f>'C завтраками| Bed and breakfast'!CF17*0.9</f>
        <v>42120</v>
      </c>
      <c r="CG16" s="290">
        <f>'C завтраками| Bed and breakfast'!CG17*0.9</f>
        <v>42120</v>
      </c>
      <c r="CH16" s="290">
        <f>'C завтраками| Bed and breakfast'!CH17*0.9</f>
        <v>44370</v>
      </c>
      <c r="CI16" s="290">
        <f>'C завтраками| Bed and breakfast'!CI17*0.9</f>
        <v>44370</v>
      </c>
      <c r="CJ16" s="290">
        <f>'C завтраками| Bed and breakfast'!CJ17*0.9</f>
        <v>44370</v>
      </c>
      <c r="CK16" s="290">
        <f>'C завтраками| Bed and breakfast'!CK17*0.9</f>
        <v>44370</v>
      </c>
      <c r="CL16" s="290">
        <f>'C завтраками| Bed and breakfast'!CL17*0.9</f>
        <v>44370</v>
      </c>
      <c r="CM16" s="290">
        <f>'C завтраками| Bed and breakfast'!CM17*0.9</f>
        <v>44370</v>
      </c>
      <c r="CN16" s="290">
        <f>'C завтраками| Bed and breakfast'!CN17*0.9</f>
        <v>49770</v>
      </c>
      <c r="CO16" s="290">
        <f>'C завтраками| Bed and breakfast'!CO17*0.9</f>
        <v>47970</v>
      </c>
      <c r="CP16" s="290">
        <f>'C завтраками| Bed and breakfast'!CP17*0.9</f>
        <v>47970</v>
      </c>
      <c r="CQ16" s="290">
        <f>'C завтраками| Bed and breakfast'!CQ17*0.9</f>
        <v>47970</v>
      </c>
      <c r="CR16" s="290">
        <f>'C завтраками| Bed and breakfast'!CR17*0.9</f>
        <v>47970</v>
      </c>
      <c r="CS16" s="290">
        <f>'C завтраками| Bed and breakfast'!CS17*0.9</f>
        <v>51570</v>
      </c>
      <c r="CT16" s="290">
        <f>'C завтраками| Bed and breakfast'!CT17*0.9</f>
        <v>51570</v>
      </c>
      <c r="CU16" s="290">
        <f>'C завтраками| Bed and breakfast'!CU17*0.9</f>
        <v>47970</v>
      </c>
      <c r="CV16" s="290">
        <f>'C завтраками| Bed and breakfast'!CV17*0.9</f>
        <v>49770</v>
      </c>
      <c r="CW16" s="290">
        <f>'C завтраками| Bed and breakfast'!CW17*0.9</f>
        <v>47970</v>
      </c>
      <c r="CX16" s="290">
        <f>'C завтраками| Bed and breakfast'!CX17*0.9</f>
        <v>47970</v>
      </c>
      <c r="CY16" s="290">
        <f>'C завтраками| Bed and breakfast'!CY17*0.9</f>
        <v>47970</v>
      </c>
      <c r="CZ16" s="290">
        <f>'C завтраками| Bed and breakfast'!CZ17*0.9</f>
        <v>51570</v>
      </c>
      <c r="DA16" s="290">
        <f>'C завтраками| Bed and breakfast'!DA17*0.9</f>
        <v>51570</v>
      </c>
      <c r="DB16" s="290">
        <f>'C завтраками| Bed and breakfast'!DB17*0.9</f>
        <v>56070</v>
      </c>
      <c r="DC16" s="290">
        <f>'C завтраками| Bed and breakfast'!DC17*0.9</f>
        <v>56070</v>
      </c>
      <c r="DD16" s="290">
        <f>'C завтраками| Bed and breakfast'!DD17*0.9</f>
        <v>56070</v>
      </c>
      <c r="DE16" s="290">
        <f>'C завтраками| Bed and breakfast'!DE17*0.9</f>
        <v>56070</v>
      </c>
      <c r="DF16" s="290">
        <f>'C завтраками| Bed and breakfast'!DF17*0.9</f>
        <v>56070</v>
      </c>
      <c r="DG16" s="290">
        <f>'C завтраками| Bed and breakfast'!DG17*0.9</f>
        <v>61470</v>
      </c>
      <c r="DH16" s="290">
        <f>'C завтраками| Bed and breakfast'!DH17*0.9</f>
        <v>61470</v>
      </c>
      <c r="DI16" s="290">
        <f>'C завтраками| Bed and breakfast'!DI17*0.9</f>
        <v>58770</v>
      </c>
      <c r="DJ16" s="290">
        <f>'C завтраками| Bed and breakfast'!DJ17*0.9</f>
        <v>61470</v>
      </c>
      <c r="DK16" s="290">
        <f>'C завтраками| Bed and breakfast'!DK17*0.9</f>
        <v>58770</v>
      </c>
      <c r="DL16" s="290">
        <f>'C завтраками| Bed and breakfast'!DL17*0.9</f>
        <v>61470</v>
      </c>
      <c r="DM16" s="290">
        <f>'C завтраками| Bed and breakfast'!DM17*0.9</f>
        <v>58770</v>
      </c>
      <c r="DN16" s="290">
        <f>'C завтраками| Bed and breakfast'!DN17*0.9</f>
        <v>58770</v>
      </c>
      <c r="DO16" s="290">
        <f>'C завтраками| Bed and breakfast'!DO17*0.9</f>
        <v>53820</v>
      </c>
      <c r="DP16" s="290">
        <f>'C завтраками| Bed and breakfast'!DP17*0.9</f>
        <v>47970</v>
      </c>
      <c r="DQ16" s="290">
        <f>'C завтраками| Bed and breakfast'!DQ17*0.9</f>
        <v>47970</v>
      </c>
      <c r="DR16" s="290">
        <f>'C завтраками| Bed and breakfast'!DR17*0.9</f>
        <v>47970</v>
      </c>
      <c r="DS16" s="290">
        <f>'C завтраками| Bed and breakfast'!DS17*0.9</f>
        <v>46170</v>
      </c>
      <c r="DT16" s="290">
        <f>'C завтраками| Bed and breakfast'!DT17*0.9</f>
        <v>43470</v>
      </c>
      <c r="DU16" s="290">
        <f>'C завтраками| Bed and breakfast'!DU17*0.9</f>
        <v>44820</v>
      </c>
      <c r="DV16" s="290">
        <f>'C завтраками| Bed and breakfast'!DV17*0.9</f>
        <v>44820</v>
      </c>
      <c r="DW16" s="290">
        <f>'C завтраками| Bed and breakfast'!DW17*0.9</f>
        <v>44820</v>
      </c>
      <c r="DX16" s="290">
        <f>'C завтраками| Bed and breakfast'!DX17*0.9</f>
        <v>36720</v>
      </c>
      <c r="DY16" s="290">
        <f>'C завтраками| Bed and breakfast'!DY17*0.9</f>
        <v>36720</v>
      </c>
      <c r="DZ16" s="290">
        <f>'C завтраками| Bed and breakfast'!DZ17*0.9</f>
        <v>36720</v>
      </c>
      <c r="EA16" s="290">
        <f>'C завтраками| Bed and breakfast'!EA17*0.9</f>
        <v>36720</v>
      </c>
      <c r="EB16" s="290">
        <f>'C завтраками| Bed and breakfast'!EB17*0.9</f>
        <v>36720</v>
      </c>
      <c r="EC16" s="290">
        <f>'C завтраками| Bed and breakfast'!EC17*0.9</f>
        <v>36720</v>
      </c>
      <c r="ED16" s="290">
        <f>'C завтраками| Bed and breakfast'!ED17*0.9</f>
        <v>36720</v>
      </c>
      <c r="EE16" s="290">
        <f>'C завтраками| Bed and breakfast'!EE17*0.9</f>
        <v>36720</v>
      </c>
      <c r="EF16" s="290">
        <f>'C завтраками| Bed and breakfast'!EF17*0.9</f>
        <v>36720</v>
      </c>
      <c r="EG16" s="290">
        <f>'C завтраками| Bed and breakfast'!EG17*0.9</f>
        <v>36720</v>
      </c>
      <c r="EH16" s="290">
        <f>'C завтраками| Bed and breakfast'!EH17*0.9</f>
        <v>36720</v>
      </c>
      <c r="EI16" s="290">
        <f>'C завтраками| Bed and breakfast'!EI17*0.9</f>
        <v>36720</v>
      </c>
      <c r="EJ16" s="290">
        <f>'C завтраками| Bed and breakfast'!EJ17*0.9</f>
        <v>36720</v>
      </c>
      <c r="EK16" s="290">
        <f>'C завтраками| Bed and breakfast'!EK17*0.9</f>
        <v>35370</v>
      </c>
      <c r="EL16" s="290">
        <f>'C завтраками| Bed and breakfast'!EL17*0.9</f>
        <v>35370</v>
      </c>
      <c r="EM16" s="290">
        <f>'C завтраками| Bed and breakfast'!EM17*0.9</f>
        <v>35370</v>
      </c>
      <c r="EN16" s="290">
        <f>'C завтраками| Bed and breakfast'!EN17*0.9</f>
        <v>35370</v>
      </c>
      <c r="EO16" s="290">
        <f>'C завтраками| Bed and breakfast'!EO17*0.9</f>
        <v>35370</v>
      </c>
      <c r="EP16" s="290">
        <f>'C завтраками| Bed and breakfast'!EP17*0.9</f>
        <v>35370</v>
      </c>
      <c r="EQ16" s="290">
        <f>'C завтраками| Bed and breakfast'!EQ17*0.9</f>
        <v>35370</v>
      </c>
      <c r="ER16" s="290">
        <f>'C завтраками| Bed and breakfast'!ER17*0.9</f>
        <v>35370</v>
      </c>
      <c r="ES16" s="290">
        <f>'C завтраками| Bed and breakfast'!ES17*0.9</f>
        <v>35370</v>
      </c>
      <c r="ET16" s="290">
        <f>'C завтраками| Bed and breakfast'!ET17*0.9</f>
        <v>35370</v>
      </c>
    </row>
    <row r="17" spans="1:150" x14ac:dyDescent="0.2">
      <c r="A17" s="86" t="s">
        <v>138</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c r="CQ17" s="290"/>
      <c r="CR17" s="290"/>
      <c r="CS17" s="290"/>
      <c r="CT17" s="290"/>
      <c r="CU17" s="290"/>
      <c r="CV17" s="290"/>
      <c r="CW17" s="290"/>
      <c r="CX17" s="290"/>
      <c r="CY17" s="290"/>
      <c r="CZ17" s="290"/>
      <c r="DA17" s="290"/>
      <c r="DB17" s="290"/>
      <c r="DC17" s="290"/>
      <c r="DD17" s="290"/>
      <c r="DE17" s="290"/>
      <c r="DF17" s="290"/>
      <c r="DG17" s="290"/>
      <c r="DH17" s="290"/>
      <c r="DI17" s="290"/>
      <c r="DJ17" s="290"/>
      <c r="DK17" s="290"/>
      <c r="DL17" s="290"/>
      <c r="DM17" s="290"/>
      <c r="DN17" s="290"/>
      <c r="DO17" s="290"/>
      <c r="DP17" s="290"/>
      <c r="DQ17" s="290"/>
      <c r="DR17" s="290"/>
      <c r="DS17" s="290"/>
      <c r="DT17" s="290"/>
      <c r="DU17" s="290"/>
      <c r="DV17" s="290"/>
      <c r="DW17" s="290"/>
      <c r="DX17" s="290"/>
      <c r="DY17" s="290"/>
      <c r="DZ17" s="290"/>
      <c r="EA17" s="290"/>
      <c r="EB17" s="290"/>
      <c r="EC17" s="290"/>
      <c r="ED17" s="290"/>
      <c r="EE17" s="290"/>
      <c r="EF17" s="290"/>
      <c r="EG17" s="290"/>
      <c r="EH17" s="290"/>
      <c r="EI17" s="290"/>
      <c r="EJ17" s="290"/>
      <c r="EK17" s="290"/>
      <c r="EL17" s="290"/>
      <c r="EM17" s="290"/>
      <c r="EN17" s="290"/>
      <c r="EO17" s="290"/>
      <c r="EP17" s="290"/>
      <c r="EQ17" s="290"/>
      <c r="ER17" s="290"/>
      <c r="ES17" s="290"/>
      <c r="ET17" s="290"/>
    </row>
    <row r="18" spans="1:150" x14ac:dyDescent="0.2">
      <c r="A18" s="274" t="s">
        <v>78</v>
      </c>
      <c r="B18" s="290">
        <f>'C завтраками| Bed and breakfast'!B19*0.9</f>
        <v>48240</v>
      </c>
      <c r="C18" s="290">
        <f>'C завтраками| Bed and breakfast'!C19*0.9</f>
        <v>48240</v>
      </c>
      <c r="D18" s="290">
        <f>'C завтраками| Bed and breakfast'!D19*0.9</f>
        <v>48240</v>
      </c>
      <c r="E18" s="290">
        <f>'C завтраками| Bed and breakfast'!E19*0.9</f>
        <v>46080</v>
      </c>
      <c r="F18" s="290">
        <f>'C завтраками| Bed and breakfast'!F19*0.9</f>
        <v>42210</v>
      </c>
      <c r="G18" s="290">
        <f>'C завтраками| Bed and breakfast'!G19*0.9</f>
        <v>42840</v>
      </c>
      <c r="H18" s="290">
        <f>'C завтраками| Bed and breakfast'!H19*0.9</f>
        <v>42210</v>
      </c>
      <c r="I18" s="290">
        <f>'C завтраками| Bed and breakfast'!I19*0.9</f>
        <v>43920</v>
      </c>
      <c r="J18" s="290">
        <f>'C завтраками| Bed and breakfast'!J19*0.9</f>
        <v>43920</v>
      </c>
      <c r="K18" s="290">
        <f>'C завтраками| Bed and breakfast'!K19*0.9</f>
        <v>40950</v>
      </c>
      <c r="L18" s="290">
        <f>'C завтраками| Bed and breakfast'!L19*0.9</f>
        <v>40950</v>
      </c>
      <c r="M18" s="290">
        <f>'C завтраками| Bed and breakfast'!M19*0.9</f>
        <v>40950</v>
      </c>
      <c r="N18" s="290">
        <f>'C завтраками| Bed and breakfast'!N19*0.9</f>
        <v>41580</v>
      </c>
      <c r="O18" s="290">
        <f>'C завтраками| Bed and breakfast'!O19*0.9</f>
        <v>40950</v>
      </c>
      <c r="P18" s="290">
        <f>'C завтраками| Bed and breakfast'!P19*0.9</f>
        <v>41580</v>
      </c>
      <c r="Q18" s="290">
        <f>'C завтраками| Bed and breakfast'!Q19*0.9</f>
        <v>41580</v>
      </c>
      <c r="R18" s="290">
        <f>'C завтраками| Bed and breakfast'!R19*0.9</f>
        <v>42210</v>
      </c>
      <c r="S18" s="290">
        <f>'C завтраками| Bed and breakfast'!S19*0.9</f>
        <v>42840</v>
      </c>
      <c r="T18" s="290">
        <f>'C завтраками| Bed and breakfast'!T19*0.9</f>
        <v>42840</v>
      </c>
      <c r="U18" s="290">
        <f>'C завтраками| Bed and breakfast'!U19*0.9</f>
        <v>43920</v>
      </c>
      <c r="V18" s="290">
        <f>'C завтраками| Bed and breakfast'!V19*0.9</f>
        <v>43920</v>
      </c>
      <c r="W18" s="290">
        <f>'C завтраками| Bed and breakfast'!W19*0.9</f>
        <v>42210</v>
      </c>
      <c r="X18" s="290">
        <f>'C завтраками| Bed and breakfast'!X19*0.9</f>
        <v>42210</v>
      </c>
      <c r="Y18" s="290">
        <f>'C завтраками| Bed and breakfast'!Y19*0.9</f>
        <v>40950</v>
      </c>
      <c r="Z18" s="290">
        <f>'C завтраками| Bed and breakfast'!Z19*0.9</f>
        <v>40950</v>
      </c>
      <c r="AA18" s="290">
        <f>'C завтраками| Bed and breakfast'!AA19*0.9</f>
        <v>40950</v>
      </c>
      <c r="AB18" s="290">
        <f>'C завтраками| Bed and breakfast'!AB19*0.9</f>
        <v>40950</v>
      </c>
      <c r="AC18" s="290">
        <f>'C завтраками| Bed and breakfast'!AC19*0.9</f>
        <v>40950</v>
      </c>
      <c r="AD18" s="290">
        <f>'C завтраками| Bed and breakfast'!AD19*0.9</f>
        <v>41580</v>
      </c>
      <c r="AE18" s="290">
        <f>'C завтраками| Bed and breakfast'!AE19*0.9</f>
        <v>41580</v>
      </c>
      <c r="AF18" s="290">
        <f>'C завтраками| Bed and breakfast'!AF19*0.9</f>
        <v>40950</v>
      </c>
      <c r="AG18" s="290">
        <f>'C завтраками| Bed and breakfast'!AG19*0.9</f>
        <v>51750</v>
      </c>
      <c r="AH18" s="290">
        <f>'C завтраками| Bed and breakfast'!AH19*0.9</f>
        <v>51750</v>
      </c>
      <c r="AI18" s="290">
        <f>'C завтраками| Bed and breakfast'!AI19*0.9</f>
        <v>51750</v>
      </c>
      <c r="AJ18" s="290">
        <f>'C завтраками| Bed and breakfast'!AJ19*0.9</f>
        <v>51750</v>
      </c>
      <c r="AK18" s="290">
        <f>'C завтраками| Bed and breakfast'!AK19*0.9</f>
        <v>51750</v>
      </c>
      <c r="AL18" s="290">
        <f>'C завтраками| Bed and breakfast'!AL19*0.9</f>
        <v>51750</v>
      </c>
      <c r="AM18" s="290">
        <f>'C завтраками| Bed and breakfast'!AM19*0.9</f>
        <v>50130</v>
      </c>
      <c r="AN18" s="290">
        <f>'C завтраками| Bed and breakfast'!AN19*0.9</f>
        <v>50130</v>
      </c>
      <c r="AO18" s="290">
        <f>'C завтраками| Bed and breakfast'!AO19*0.9</f>
        <v>50130</v>
      </c>
      <c r="AP18" s="290">
        <f>'C завтраками| Bed and breakfast'!AP19*0.9</f>
        <v>50130</v>
      </c>
      <c r="AQ18" s="290">
        <f>'C завтраками| Bed and breakfast'!AQ19*0.9</f>
        <v>54000</v>
      </c>
      <c r="AR18" s="290">
        <f>'C завтраками| Bed and breakfast'!AR19*0.9</f>
        <v>55440</v>
      </c>
      <c r="AS18" s="290">
        <f>'C завтраками| Bed and breakfast'!AS19*0.9</f>
        <v>55440</v>
      </c>
      <c r="AT18" s="290">
        <f>'C завтраками| Bed and breakfast'!AT19*0.9</f>
        <v>52560</v>
      </c>
      <c r="AU18" s="290">
        <f>'C завтраками| Bed and breakfast'!AU19*0.9</f>
        <v>54000</v>
      </c>
      <c r="AV18" s="290">
        <f>'C завтраками| Bed and breakfast'!AV19*0.9</f>
        <v>54000</v>
      </c>
      <c r="AW18" s="290">
        <f>'C завтраками| Bed and breakfast'!AW19*0.9</f>
        <v>55440</v>
      </c>
      <c r="AX18" s="290">
        <f>'C завтраками| Bed and breakfast'!AX19*0.9</f>
        <v>55440</v>
      </c>
      <c r="AY18" s="290">
        <f>'C завтраками| Bed and breakfast'!AY19*0.9</f>
        <v>55440</v>
      </c>
      <c r="AZ18" s="290">
        <f>'C завтраками| Bed and breakfast'!AZ19*0.9</f>
        <v>58320</v>
      </c>
      <c r="BA18" s="290">
        <f>'C завтраками| Bed and breakfast'!BA19*0.9</f>
        <v>58320</v>
      </c>
      <c r="BB18" s="290">
        <f>'C завтраками| Bed and breakfast'!BB19*0.9</f>
        <v>59760</v>
      </c>
      <c r="BC18" s="290">
        <f>'C завтраками| Bed and breakfast'!BC19*0.9</f>
        <v>59760</v>
      </c>
      <c r="BD18" s="290">
        <f>'C завтраками| Bed and breakfast'!BD19*0.9</f>
        <v>59760</v>
      </c>
      <c r="BE18" s="290">
        <f>'C завтраками| Bed and breakfast'!BE19*0.9</f>
        <v>56880</v>
      </c>
      <c r="BF18" s="290">
        <f>'C завтраками| Bed and breakfast'!BF19*0.9</f>
        <v>87930</v>
      </c>
      <c r="BG18" s="290">
        <f>'C завтраками| Bed and breakfast'!BG19*0.9</f>
        <v>109080</v>
      </c>
      <c r="BH18" s="290">
        <f>'C завтраками| Bed and breakfast'!BH19*0.9</f>
        <v>129330</v>
      </c>
      <c r="BI18" s="290">
        <f>'C завтраками| Bed and breakfast'!BI19*0.9</f>
        <v>129330</v>
      </c>
      <c r="BJ18" s="290">
        <f>'C завтраками| Bed and breakfast'!BJ19*0.9</f>
        <v>124830</v>
      </c>
      <c r="BK18" s="290">
        <f>'C завтраками| Bed and breakfast'!BK19*0.9</f>
        <v>129330</v>
      </c>
      <c r="BL18" s="290">
        <f>'C завтраками| Bed and breakfast'!BL19*0.9</f>
        <v>124830</v>
      </c>
      <c r="BM18" s="290">
        <f>'C завтраками| Bed and breakfast'!BM19*0.9</f>
        <v>112680</v>
      </c>
      <c r="BN18" s="290">
        <f>'C завтраками| Bed and breakfast'!BN19*0.9</f>
        <v>112680</v>
      </c>
      <c r="BO18" s="290">
        <f>'C завтраками| Bed and breakfast'!BO19*0.9</f>
        <v>112680</v>
      </c>
      <c r="BP18" s="290">
        <f>'C завтраками| Bed and breakfast'!BP19*0.9</f>
        <v>105480</v>
      </c>
      <c r="BQ18" s="290">
        <f>'C завтраками| Bed and breakfast'!BQ19*0.9</f>
        <v>69120</v>
      </c>
      <c r="BR18" s="290">
        <f>'C завтраками| Bed and breakfast'!BR19*0.9</f>
        <v>64620</v>
      </c>
      <c r="BS18" s="290">
        <f>'C завтраками| Bed and breakfast'!BS19*0.9</f>
        <v>62820</v>
      </c>
      <c r="BT18" s="290">
        <f>'C завтраками| Bed and breakfast'!BT19*0.9</f>
        <v>62820</v>
      </c>
      <c r="BU18" s="290">
        <f>'C завтраками| Bed and breakfast'!BU19*0.9</f>
        <v>62820</v>
      </c>
      <c r="BV18" s="290">
        <f>'C завтраками| Bed and breakfast'!BV19*0.9</f>
        <v>64620</v>
      </c>
      <c r="BW18" s="290">
        <f>'C завтраками| Bed and breakfast'!BW19*0.9</f>
        <v>64620</v>
      </c>
      <c r="BX18" s="290">
        <f>'C завтраками| Bed and breakfast'!BX19*0.9</f>
        <v>64620</v>
      </c>
      <c r="BY18" s="290">
        <f>'C завтраками| Bed and breakfast'!BY19*0.9</f>
        <v>62820</v>
      </c>
      <c r="BZ18" s="290">
        <f>'C завтраками| Bed and breakfast'!BZ19*0.9</f>
        <v>62820</v>
      </c>
      <c r="CA18" s="290">
        <f>'C завтраками| Bed and breakfast'!CA19*0.9</f>
        <v>62820</v>
      </c>
      <c r="CB18" s="290">
        <f>'C завтраками| Bed and breakfast'!CB19*0.9</f>
        <v>62820</v>
      </c>
      <c r="CC18" s="290">
        <f>'C завтраками| Bed and breakfast'!CC19*0.9</f>
        <v>62820</v>
      </c>
      <c r="CD18" s="290">
        <f>'C завтраками| Bed and breakfast'!CD19*0.9</f>
        <v>62820</v>
      </c>
      <c r="CE18" s="290">
        <f>'C завтраками| Bed and breakfast'!CE19*0.9</f>
        <v>62820</v>
      </c>
      <c r="CF18" s="290">
        <f>'C завтраками| Bed and breakfast'!CF19*0.9</f>
        <v>64620</v>
      </c>
      <c r="CG18" s="290">
        <f>'C завтраками| Bed and breakfast'!CG19*0.9</f>
        <v>64620</v>
      </c>
      <c r="CH18" s="290">
        <f>'C завтраками| Bed and breakfast'!CH19*0.9</f>
        <v>66870</v>
      </c>
      <c r="CI18" s="290">
        <f>'C завтраками| Bed and breakfast'!CI19*0.9</f>
        <v>66870</v>
      </c>
      <c r="CJ18" s="290">
        <f>'C завтраками| Bed and breakfast'!CJ19*0.9</f>
        <v>66870</v>
      </c>
      <c r="CK18" s="290">
        <f>'C завтраками| Bed and breakfast'!CK19*0.9</f>
        <v>66870</v>
      </c>
      <c r="CL18" s="290">
        <f>'C завтраками| Bed and breakfast'!CL19*0.9</f>
        <v>66870</v>
      </c>
      <c r="CM18" s="290">
        <f>'C завтраками| Bed and breakfast'!CM19*0.9</f>
        <v>66870</v>
      </c>
      <c r="CN18" s="290">
        <f>'C завтраками| Bed and breakfast'!CN19*0.9</f>
        <v>72270</v>
      </c>
      <c r="CO18" s="290">
        <f>'C завтраками| Bed and breakfast'!CO19*0.9</f>
        <v>70470</v>
      </c>
      <c r="CP18" s="290">
        <f>'C завтраками| Bed and breakfast'!CP19*0.9</f>
        <v>70470</v>
      </c>
      <c r="CQ18" s="290">
        <f>'C завтраками| Bed and breakfast'!CQ19*0.9</f>
        <v>70470</v>
      </c>
      <c r="CR18" s="290">
        <f>'C завтраками| Bed and breakfast'!CR19*0.9</f>
        <v>70470</v>
      </c>
      <c r="CS18" s="290">
        <f>'C завтраками| Bed and breakfast'!CS19*0.9</f>
        <v>74070</v>
      </c>
      <c r="CT18" s="290">
        <f>'C завтраками| Bed and breakfast'!CT19*0.9</f>
        <v>74070</v>
      </c>
      <c r="CU18" s="290">
        <f>'C завтраками| Bed and breakfast'!CU19*0.9</f>
        <v>70470</v>
      </c>
      <c r="CV18" s="290">
        <f>'C завтраками| Bed and breakfast'!CV19*0.9</f>
        <v>72270</v>
      </c>
      <c r="CW18" s="290">
        <f>'C завтраками| Bed and breakfast'!CW19*0.9</f>
        <v>70470</v>
      </c>
      <c r="CX18" s="290">
        <f>'C завтраками| Bed and breakfast'!CX19*0.9</f>
        <v>70470</v>
      </c>
      <c r="CY18" s="290">
        <f>'C завтраками| Bed and breakfast'!CY19*0.9</f>
        <v>70470</v>
      </c>
      <c r="CZ18" s="290">
        <f>'C завтраками| Bed and breakfast'!CZ19*0.9</f>
        <v>74070</v>
      </c>
      <c r="DA18" s="290">
        <f>'C завтраками| Bed and breakfast'!DA19*0.9</f>
        <v>74070</v>
      </c>
      <c r="DB18" s="290">
        <f>'C завтраками| Bed and breakfast'!DB19*0.9</f>
        <v>78570</v>
      </c>
      <c r="DC18" s="290">
        <f>'C завтраками| Bed and breakfast'!DC19*0.9</f>
        <v>78570</v>
      </c>
      <c r="DD18" s="290">
        <f>'C завтраками| Bed and breakfast'!DD19*0.9</f>
        <v>78570</v>
      </c>
      <c r="DE18" s="290">
        <f>'C завтраками| Bed and breakfast'!DE19*0.9</f>
        <v>78570</v>
      </c>
      <c r="DF18" s="290">
        <f>'C завтраками| Bed and breakfast'!DF19*0.9</f>
        <v>78570</v>
      </c>
      <c r="DG18" s="290">
        <f>'C завтраками| Bed and breakfast'!DG19*0.9</f>
        <v>83970</v>
      </c>
      <c r="DH18" s="290">
        <f>'C завтраками| Bed and breakfast'!DH19*0.9</f>
        <v>83970</v>
      </c>
      <c r="DI18" s="290">
        <f>'C завтраками| Bed and breakfast'!DI19*0.9</f>
        <v>81270</v>
      </c>
      <c r="DJ18" s="290">
        <f>'C завтраками| Bed and breakfast'!DJ19*0.9</f>
        <v>83970</v>
      </c>
      <c r="DK18" s="290">
        <f>'C завтраками| Bed and breakfast'!DK19*0.9</f>
        <v>81270</v>
      </c>
      <c r="DL18" s="290">
        <f>'C завтраками| Bed and breakfast'!DL19*0.9</f>
        <v>83970</v>
      </c>
      <c r="DM18" s="290">
        <f>'C завтраками| Bed and breakfast'!DM19*0.9</f>
        <v>81270</v>
      </c>
      <c r="DN18" s="290">
        <f>'C завтраками| Bed and breakfast'!DN19*0.9</f>
        <v>81270</v>
      </c>
      <c r="DO18" s="290">
        <f>'C завтраками| Bed and breakfast'!DO19*0.9</f>
        <v>76320</v>
      </c>
      <c r="DP18" s="290">
        <f>'C завтраками| Bed and breakfast'!DP19*0.9</f>
        <v>70470</v>
      </c>
      <c r="DQ18" s="290">
        <f>'C завтраками| Bed and breakfast'!DQ19*0.9</f>
        <v>70470</v>
      </c>
      <c r="DR18" s="290">
        <f>'C завтраками| Bed and breakfast'!DR19*0.9</f>
        <v>70470</v>
      </c>
      <c r="DS18" s="290">
        <f>'C завтраками| Bed and breakfast'!DS19*0.9</f>
        <v>68670</v>
      </c>
      <c r="DT18" s="290">
        <f>'C завтраками| Bed and breakfast'!DT19*0.9</f>
        <v>65970</v>
      </c>
      <c r="DU18" s="290">
        <f>'C завтраками| Bed and breakfast'!DU19*0.9</f>
        <v>67320</v>
      </c>
      <c r="DV18" s="290">
        <f>'C завтраками| Bed and breakfast'!DV19*0.9</f>
        <v>67320</v>
      </c>
      <c r="DW18" s="290">
        <f>'C завтраками| Bed and breakfast'!DW19*0.9</f>
        <v>67320</v>
      </c>
      <c r="DX18" s="290">
        <f>'C завтраками| Bed and breakfast'!DX19*0.9</f>
        <v>59220</v>
      </c>
      <c r="DY18" s="290">
        <f>'C завтраками| Bed and breakfast'!DY19*0.9</f>
        <v>59220</v>
      </c>
      <c r="DZ18" s="290">
        <f>'C завтраками| Bed and breakfast'!DZ19*0.9</f>
        <v>59220</v>
      </c>
      <c r="EA18" s="290">
        <f>'C завтраками| Bed and breakfast'!EA19*0.9</f>
        <v>59220</v>
      </c>
      <c r="EB18" s="290">
        <f>'C завтраками| Bed and breakfast'!EB19*0.9</f>
        <v>59220</v>
      </c>
      <c r="EC18" s="290">
        <f>'C завтраками| Bed and breakfast'!EC19*0.9</f>
        <v>59220</v>
      </c>
      <c r="ED18" s="290">
        <f>'C завтраками| Bed and breakfast'!ED19*0.9</f>
        <v>59220</v>
      </c>
      <c r="EE18" s="290">
        <f>'C завтраками| Bed and breakfast'!EE19*0.9</f>
        <v>59220</v>
      </c>
      <c r="EF18" s="290">
        <f>'C завтраками| Bed and breakfast'!EF19*0.9</f>
        <v>59220</v>
      </c>
      <c r="EG18" s="290">
        <f>'C завтраками| Bed and breakfast'!EG19*0.9</f>
        <v>59220</v>
      </c>
      <c r="EH18" s="290">
        <f>'C завтраками| Bed and breakfast'!EH19*0.9</f>
        <v>59220</v>
      </c>
      <c r="EI18" s="290">
        <f>'C завтраками| Bed and breakfast'!EI19*0.9</f>
        <v>59220</v>
      </c>
      <c r="EJ18" s="290">
        <f>'C завтраками| Bed and breakfast'!EJ19*0.9</f>
        <v>59220</v>
      </c>
      <c r="EK18" s="290">
        <f>'C завтраками| Bed and breakfast'!EK19*0.9</f>
        <v>57870</v>
      </c>
      <c r="EL18" s="290">
        <f>'C завтраками| Bed and breakfast'!EL19*0.9</f>
        <v>57870</v>
      </c>
      <c r="EM18" s="290">
        <f>'C завтраками| Bed and breakfast'!EM19*0.9</f>
        <v>57870</v>
      </c>
      <c r="EN18" s="290">
        <f>'C завтраками| Bed and breakfast'!EN19*0.9</f>
        <v>57870</v>
      </c>
      <c r="EO18" s="290">
        <f>'C завтраками| Bed and breakfast'!EO19*0.9</f>
        <v>57870</v>
      </c>
      <c r="EP18" s="290">
        <f>'C завтраками| Bed and breakfast'!EP19*0.9</f>
        <v>57870</v>
      </c>
      <c r="EQ18" s="290">
        <f>'C завтраками| Bed and breakfast'!EQ19*0.9</f>
        <v>57870</v>
      </c>
      <c r="ER18" s="290">
        <f>'C завтраками| Bed and breakfast'!ER19*0.9</f>
        <v>57870</v>
      </c>
      <c r="ES18" s="290">
        <f>'C завтраками| Bed and breakfast'!ES19*0.9</f>
        <v>57870</v>
      </c>
      <c r="ET18" s="290">
        <f>'C завтраками| Bed and breakfast'!ET19*0.9</f>
        <v>57870</v>
      </c>
    </row>
    <row r="19" spans="1:150" x14ac:dyDescent="0.2">
      <c r="A19" s="86" t="s">
        <v>137</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0"/>
      <c r="CM19" s="290"/>
      <c r="CN19" s="290"/>
      <c r="CO19" s="290"/>
      <c r="CP19" s="290"/>
      <c r="CQ19" s="290"/>
      <c r="CR19" s="290"/>
      <c r="CS19" s="290"/>
      <c r="CT19" s="290"/>
      <c r="CU19" s="290"/>
      <c r="CV19" s="290"/>
      <c r="CW19" s="290"/>
      <c r="CX19" s="290"/>
      <c r="CY19" s="290"/>
      <c r="CZ19" s="290"/>
      <c r="DA19" s="290"/>
      <c r="DB19" s="290"/>
      <c r="DC19" s="290"/>
      <c r="DD19" s="290"/>
      <c r="DE19" s="290"/>
      <c r="DF19" s="290"/>
      <c r="DG19" s="290"/>
      <c r="DH19" s="290"/>
      <c r="DI19" s="290"/>
      <c r="DJ19" s="290"/>
      <c r="DK19" s="290"/>
      <c r="DL19" s="290"/>
      <c r="DM19" s="290"/>
      <c r="DN19" s="290"/>
      <c r="DO19" s="290"/>
      <c r="DP19" s="290"/>
      <c r="DQ19" s="290"/>
      <c r="DR19" s="290"/>
      <c r="DS19" s="290"/>
      <c r="DT19" s="290"/>
      <c r="DU19" s="290"/>
      <c r="DV19" s="290"/>
      <c r="DW19" s="290"/>
      <c r="DX19" s="290"/>
      <c r="DY19" s="290"/>
      <c r="DZ19" s="290"/>
      <c r="EA19" s="290"/>
      <c r="EB19" s="290"/>
      <c r="EC19" s="290"/>
      <c r="ED19" s="290"/>
      <c r="EE19" s="290"/>
      <c r="EF19" s="290"/>
      <c r="EG19" s="290"/>
      <c r="EH19" s="290"/>
      <c r="EI19" s="290"/>
      <c r="EJ19" s="290"/>
      <c r="EK19" s="290"/>
      <c r="EL19" s="290"/>
      <c r="EM19" s="290"/>
      <c r="EN19" s="290"/>
      <c r="EO19" s="290"/>
      <c r="EP19" s="290"/>
      <c r="EQ19" s="290"/>
      <c r="ER19" s="290"/>
      <c r="ES19" s="290"/>
      <c r="ET19" s="290"/>
    </row>
    <row r="20" spans="1:150" x14ac:dyDescent="0.2">
      <c r="A20" s="274" t="s">
        <v>67</v>
      </c>
      <c r="B20" s="290">
        <f>'C завтраками| Bed and breakfast'!B21*0.9</f>
        <v>66240</v>
      </c>
      <c r="C20" s="290">
        <f>'C завтраками| Bed and breakfast'!C21*0.9</f>
        <v>66240</v>
      </c>
      <c r="D20" s="290">
        <f>'C завтраками| Bed and breakfast'!D21*0.9</f>
        <v>66240</v>
      </c>
      <c r="E20" s="290">
        <f>'C завтраками| Bed and breakfast'!E21*0.9</f>
        <v>64080</v>
      </c>
      <c r="F20" s="290">
        <f>'C завтраками| Bed and breakfast'!F21*0.9</f>
        <v>60210</v>
      </c>
      <c r="G20" s="290">
        <f>'C завтраками| Bed and breakfast'!G21*0.9</f>
        <v>60840</v>
      </c>
      <c r="H20" s="290">
        <f>'C завтраками| Bed and breakfast'!H21*0.9</f>
        <v>60210</v>
      </c>
      <c r="I20" s="290">
        <f>'C завтраками| Bed and breakfast'!I21*0.9</f>
        <v>61920</v>
      </c>
      <c r="J20" s="290">
        <f>'C завтраками| Bed and breakfast'!J21*0.9</f>
        <v>61920</v>
      </c>
      <c r="K20" s="290">
        <f>'C завтраками| Bed and breakfast'!K21*0.9</f>
        <v>58950</v>
      </c>
      <c r="L20" s="290">
        <f>'C завтраками| Bed and breakfast'!L21*0.9</f>
        <v>58950</v>
      </c>
      <c r="M20" s="290">
        <f>'C завтраками| Bed and breakfast'!M21*0.9</f>
        <v>58950</v>
      </c>
      <c r="N20" s="290">
        <f>'C завтраками| Bed and breakfast'!N21*0.9</f>
        <v>59580</v>
      </c>
      <c r="O20" s="290">
        <f>'C завтраками| Bed and breakfast'!O21*0.9</f>
        <v>58950</v>
      </c>
      <c r="P20" s="290">
        <f>'C завтраками| Bed and breakfast'!P21*0.9</f>
        <v>59580</v>
      </c>
      <c r="Q20" s="290">
        <f>'C завтраками| Bed and breakfast'!Q21*0.9</f>
        <v>59580</v>
      </c>
      <c r="R20" s="290">
        <f>'C завтраками| Bed and breakfast'!R21*0.9</f>
        <v>60210</v>
      </c>
      <c r="S20" s="290">
        <f>'C завтраками| Bed and breakfast'!S21*0.9</f>
        <v>60840</v>
      </c>
      <c r="T20" s="290">
        <f>'C завтраками| Bed and breakfast'!T21*0.9</f>
        <v>60840</v>
      </c>
      <c r="U20" s="290">
        <f>'C завтраками| Bed and breakfast'!U21*0.9</f>
        <v>61920</v>
      </c>
      <c r="V20" s="290">
        <f>'C завтраками| Bed and breakfast'!V21*0.9</f>
        <v>61920</v>
      </c>
      <c r="W20" s="290">
        <f>'C завтраками| Bed and breakfast'!W21*0.9</f>
        <v>60210</v>
      </c>
      <c r="X20" s="290">
        <f>'C завтраками| Bed and breakfast'!X21*0.9</f>
        <v>60210</v>
      </c>
      <c r="Y20" s="290">
        <f>'C завтраками| Bed and breakfast'!Y21*0.9</f>
        <v>58950</v>
      </c>
      <c r="Z20" s="290">
        <f>'C завтраками| Bed and breakfast'!Z21*0.9</f>
        <v>58950</v>
      </c>
      <c r="AA20" s="290">
        <f>'C завтраками| Bed and breakfast'!AA21*0.9</f>
        <v>58950</v>
      </c>
      <c r="AB20" s="290">
        <f>'C завтраками| Bed and breakfast'!AB21*0.9</f>
        <v>58950</v>
      </c>
      <c r="AC20" s="290">
        <f>'C завтраками| Bed and breakfast'!AC21*0.9</f>
        <v>58950</v>
      </c>
      <c r="AD20" s="290">
        <f>'C завтраками| Bed and breakfast'!AD21*0.9</f>
        <v>59580</v>
      </c>
      <c r="AE20" s="290">
        <f>'C завтраками| Bed and breakfast'!AE21*0.9</f>
        <v>59580</v>
      </c>
      <c r="AF20" s="290">
        <f>'C завтраками| Bed and breakfast'!AF21*0.9</f>
        <v>58950</v>
      </c>
      <c r="AG20" s="290">
        <f>'C завтраками| Bed and breakfast'!AG21*0.9</f>
        <v>74250</v>
      </c>
      <c r="AH20" s="290">
        <f>'C завтраками| Bed and breakfast'!AH21*0.9</f>
        <v>74250</v>
      </c>
      <c r="AI20" s="290">
        <f>'C завтраками| Bed and breakfast'!AI21*0.9</f>
        <v>74250</v>
      </c>
      <c r="AJ20" s="290">
        <f>'C завтраками| Bed and breakfast'!AJ21*0.9</f>
        <v>74250</v>
      </c>
      <c r="AK20" s="290">
        <f>'C завтраками| Bed and breakfast'!AK21*0.9</f>
        <v>74250</v>
      </c>
      <c r="AL20" s="290">
        <f>'C завтраками| Bed and breakfast'!AL21*0.9</f>
        <v>74250</v>
      </c>
      <c r="AM20" s="290">
        <f>'C завтраками| Bed and breakfast'!AM21*0.9</f>
        <v>72630</v>
      </c>
      <c r="AN20" s="290">
        <f>'C завтраками| Bed and breakfast'!AN21*0.9</f>
        <v>72630</v>
      </c>
      <c r="AO20" s="290">
        <f>'C завтраками| Bed and breakfast'!AO21*0.9</f>
        <v>72630</v>
      </c>
      <c r="AP20" s="290">
        <f>'C завтраками| Bed and breakfast'!AP21*0.9</f>
        <v>72630</v>
      </c>
      <c r="AQ20" s="290">
        <f>'C завтраками| Bed and breakfast'!AQ21*0.9</f>
        <v>76500</v>
      </c>
      <c r="AR20" s="290">
        <f>'C завтраками| Bed and breakfast'!AR21*0.9</f>
        <v>77940</v>
      </c>
      <c r="AS20" s="290">
        <f>'C завтраками| Bed and breakfast'!AS21*0.9</f>
        <v>77940</v>
      </c>
      <c r="AT20" s="290">
        <f>'C завтраками| Bed and breakfast'!AT21*0.9</f>
        <v>75060</v>
      </c>
      <c r="AU20" s="290">
        <f>'C завтраками| Bed and breakfast'!AU21*0.9</f>
        <v>76500</v>
      </c>
      <c r="AV20" s="290">
        <f>'C завтраками| Bed and breakfast'!AV21*0.9</f>
        <v>76500</v>
      </c>
      <c r="AW20" s="290">
        <f>'C завтраками| Bed and breakfast'!AW21*0.9</f>
        <v>77940</v>
      </c>
      <c r="AX20" s="290">
        <f>'C завтраками| Bed and breakfast'!AX21*0.9</f>
        <v>77940</v>
      </c>
      <c r="AY20" s="290">
        <f>'C завтраками| Bed and breakfast'!AY21*0.9</f>
        <v>77940</v>
      </c>
      <c r="AZ20" s="290">
        <f>'C завтраками| Bed and breakfast'!AZ21*0.9</f>
        <v>80820</v>
      </c>
      <c r="BA20" s="290">
        <f>'C завтраками| Bed and breakfast'!BA21*0.9</f>
        <v>80820</v>
      </c>
      <c r="BB20" s="290">
        <f>'C завтраками| Bed and breakfast'!BB21*0.9</f>
        <v>82260</v>
      </c>
      <c r="BC20" s="290">
        <f>'C завтраками| Bed and breakfast'!BC21*0.9</f>
        <v>82260</v>
      </c>
      <c r="BD20" s="290">
        <f>'C завтраками| Bed and breakfast'!BD21*0.9</f>
        <v>82260</v>
      </c>
      <c r="BE20" s="290">
        <f>'C завтраками| Bed and breakfast'!BE21*0.9</f>
        <v>79380</v>
      </c>
      <c r="BF20" s="290">
        <f>'C завтраками| Bed and breakfast'!BF21*0.9</f>
        <v>132930</v>
      </c>
      <c r="BG20" s="290">
        <f>'C завтраками| Bed and breakfast'!BG21*0.9</f>
        <v>154080</v>
      </c>
      <c r="BH20" s="290">
        <f>'C завтраками| Bed and breakfast'!BH21*0.9</f>
        <v>174330</v>
      </c>
      <c r="BI20" s="290">
        <f>'C завтраками| Bed and breakfast'!BI21*0.9</f>
        <v>174330</v>
      </c>
      <c r="BJ20" s="290">
        <f>'C завтраками| Bed and breakfast'!BJ21*0.9</f>
        <v>169830</v>
      </c>
      <c r="BK20" s="290">
        <f>'C завтраками| Bed and breakfast'!BK21*0.9</f>
        <v>174330</v>
      </c>
      <c r="BL20" s="290">
        <f>'C завтраками| Bed and breakfast'!BL21*0.9</f>
        <v>169830</v>
      </c>
      <c r="BM20" s="290">
        <f>'C завтраками| Bed and breakfast'!BM21*0.9</f>
        <v>157680</v>
      </c>
      <c r="BN20" s="290">
        <f>'C завтраками| Bed and breakfast'!BN21*0.9</f>
        <v>157680</v>
      </c>
      <c r="BO20" s="290">
        <f>'C завтраками| Bed and breakfast'!BO21*0.9</f>
        <v>157680</v>
      </c>
      <c r="BP20" s="290">
        <f>'C завтраками| Bed and breakfast'!BP21*0.9</f>
        <v>150480</v>
      </c>
      <c r="BQ20" s="290">
        <f>'C завтраками| Bed and breakfast'!BQ21*0.9</f>
        <v>96120</v>
      </c>
      <c r="BR20" s="290">
        <f>'C завтраками| Bed and breakfast'!BR21*0.9</f>
        <v>91620</v>
      </c>
      <c r="BS20" s="290">
        <f>'C завтраками| Bed and breakfast'!BS21*0.9</f>
        <v>89820</v>
      </c>
      <c r="BT20" s="290">
        <f>'C завтраками| Bed and breakfast'!BT21*0.9</f>
        <v>89820</v>
      </c>
      <c r="BU20" s="290">
        <f>'C завтраками| Bed and breakfast'!BU21*0.9</f>
        <v>89820</v>
      </c>
      <c r="BV20" s="290">
        <f>'C завтраками| Bed and breakfast'!BV21*0.9</f>
        <v>91620</v>
      </c>
      <c r="BW20" s="290">
        <f>'C завтраками| Bed and breakfast'!BW21*0.9</f>
        <v>91620</v>
      </c>
      <c r="BX20" s="290">
        <f>'C завтраками| Bed and breakfast'!BX21*0.9</f>
        <v>91620</v>
      </c>
      <c r="BY20" s="290">
        <f>'C завтраками| Bed and breakfast'!BY21*0.9</f>
        <v>89820</v>
      </c>
      <c r="BZ20" s="290">
        <f>'C завтраками| Bed and breakfast'!BZ21*0.9</f>
        <v>89820</v>
      </c>
      <c r="CA20" s="290">
        <f>'C завтраками| Bed and breakfast'!CA21*0.9</f>
        <v>89820</v>
      </c>
      <c r="CB20" s="290">
        <f>'C завтраками| Bed and breakfast'!CB21*0.9</f>
        <v>89820</v>
      </c>
      <c r="CC20" s="290">
        <f>'C завтраками| Bed and breakfast'!CC21*0.9</f>
        <v>89820</v>
      </c>
      <c r="CD20" s="290">
        <f>'C завтраками| Bed and breakfast'!CD21*0.9</f>
        <v>89820</v>
      </c>
      <c r="CE20" s="290">
        <f>'C завтраками| Bed and breakfast'!CE21*0.9</f>
        <v>89820</v>
      </c>
      <c r="CF20" s="290">
        <f>'C завтраками| Bed and breakfast'!CF21*0.9</f>
        <v>91620</v>
      </c>
      <c r="CG20" s="290">
        <f>'C завтраками| Bed and breakfast'!CG21*0.9</f>
        <v>91620</v>
      </c>
      <c r="CH20" s="290">
        <f>'C завтраками| Bed and breakfast'!CH21*0.9</f>
        <v>93870</v>
      </c>
      <c r="CI20" s="290">
        <f>'C завтраками| Bed and breakfast'!CI21*0.9</f>
        <v>93870</v>
      </c>
      <c r="CJ20" s="290">
        <f>'C завтраками| Bed and breakfast'!CJ21*0.9</f>
        <v>93870</v>
      </c>
      <c r="CK20" s="290">
        <f>'C завтраками| Bed and breakfast'!CK21*0.9</f>
        <v>93870</v>
      </c>
      <c r="CL20" s="290">
        <f>'C завтраками| Bed and breakfast'!CL21*0.9</f>
        <v>93870</v>
      </c>
      <c r="CM20" s="290">
        <f>'C завтраками| Bed and breakfast'!CM21*0.9</f>
        <v>93870</v>
      </c>
      <c r="CN20" s="290">
        <f>'C завтраками| Bed and breakfast'!CN21*0.9</f>
        <v>99270</v>
      </c>
      <c r="CO20" s="290">
        <f>'C завтраками| Bed and breakfast'!CO21*0.9</f>
        <v>97470</v>
      </c>
      <c r="CP20" s="290">
        <f>'C завтраками| Bed and breakfast'!CP21*0.9</f>
        <v>97470</v>
      </c>
      <c r="CQ20" s="290">
        <f>'C завтраками| Bed and breakfast'!CQ21*0.9</f>
        <v>97470</v>
      </c>
      <c r="CR20" s="290">
        <f>'C завтраками| Bed and breakfast'!CR21*0.9</f>
        <v>97470</v>
      </c>
      <c r="CS20" s="290">
        <f>'C завтраками| Bed and breakfast'!CS21*0.9</f>
        <v>101070</v>
      </c>
      <c r="CT20" s="290">
        <f>'C завтраками| Bed and breakfast'!CT21*0.9</f>
        <v>101070</v>
      </c>
      <c r="CU20" s="290">
        <f>'C завтраками| Bed and breakfast'!CU21*0.9</f>
        <v>97470</v>
      </c>
      <c r="CV20" s="290">
        <f>'C завтраками| Bed and breakfast'!CV21*0.9</f>
        <v>99270</v>
      </c>
      <c r="CW20" s="290">
        <f>'C завтраками| Bed and breakfast'!CW21*0.9</f>
        <v>97470</v>
      </c>
      <c r="CX20" s="290">
        <f>'C завтраками| Bed and breakfast'!CX21*0.9</f>
        <v>97470</v>
      </c>
      <c r="CY20" s="290">
        <f>'C завтраками| Bed and breakfast'!CY21*0.9</f>
        <v>97470</v>
      </c>
      <c r="CZ20" s="290">
        <f>'C завтраками| Bed and breakfast'!CZ21*0.9</f>
        <v>101070</v>
      </c>
      <c r="DA20" s="290">
        <f>'C завтраками| Bed and breakfast'!DA21*0.9</f>
        <v>101070</v>
      </c>
      <c r="DB20" s="290">
        <f>'C завтраками| Bed and breakfast'!DB21*0.9</f>
        <v>105570</v>
      </c>
      <c r="DC20" s="290">
        <f>'C завтраками| Bed and breakfast'!DC21*0.9</f>
        <v>105570</v>
      </c>
      <c r="DD20" s="290">
        <f>'C завтраками| Bed and breakfast'!DD21*0.9</f>
        <v>105570</v>
      </c>
      <c r="DE20" s="290">
        <f>'C завтраками| Bed and breakfast'!DE21*0.9</f>
        <v>105570</v>
      </c>
      <c r="DF20" s="290">
        <f>'C завтраками| Bed and breakfast'!DF21*0.9</f>
        <v>105570</v>
      </c>
      <c r="DG20" s="290">
        <f>'C завтраками| Bed and breakfast'!DG21*0.9</f>
        <v>110970</v>
      </c>
      <c r="DH20" s="290">
        <f>'C завтраками| Bed and breakfast'!DH21*0.9</f>
        <v>110970</v>
      </c>
      <c r="DI20" s="290">
        <f>'C завтраками| Bed and breakfast'!DI21*0.9</f>
        <v>108270</v>
      </c>
      <c r="DJ20" s="290">
        <f>'C завтраками| Bed and breakfast'!DJ21*0.9</f>
        <v>110970</v>
      </c>
      <c r="DK20" s="290">
        <f>'C завтраками| Bed and breakfast'!DK21*0.9</f>
        <v>108270</v>
      </c>
      <c r="DL20" s="290">
        <f>'C завтраками| Bed and breakfast'!DL21*0.9</f>
        <v>110970</v>
      </c>
      <c r="DM20" s="290">
        <f>'C завтраками| Bed and breakfast'!DM21*0.9</f>
        <v>108270</v>
      </c>
      <c r="DN20" s="290">
        <f>'C завтраками| Bed and breakfast'!DN21*0.9</f>
        <v>108270</v>
      </c>
      <c r="DO20" s="290">
        <f>'C завтраками| Bed and breakfast'!DO21*0.9</f>
        <v>103320</v>
      </c>
      <c r="DP20" s="290">
        <f>'C завтраками| Bed and breakfast'!DP21*0.9</f>
        <v>97470</v>
      </c>
      <c r="DQ20" s="290">
        <f>'C завтраками| Bed and breakfast'!DQ21*0.9</f>
        <v>97470</v>
      </c>
      <c r="DR20" s="290">
        <f>'C завтраками| Bed and breakfast'!DR21*0.9</f>
        <v>97470</v>
      </c>
      <c r="DS20" s="290">
        <f>'C завтраками| Bed and breakfast'!DS21*0.9</f>
        <v>95670</v>
      </c>
      <c r="DT20" s="290">
        <f>'C завтраками| Bed and breakfast'!DT21*0.9</f>
        <v>92970</v>
      </c>
      <c r="DU20" s="290">
        <f>'C завтраками| Bed and breakfast'!DU21*0.9</f>
        <v>94320</v>
      </c>
      <c r="DV20" s="290">
        <f>'C завтраками| Bed and breakfast'!DV21*0.9</f>
        <v>94320</v>
      </c>
      <c r="DW20" s="290">
        <f>'C завтраками| Bed and breakfast'!DW21*0.9</f>
        <v>94320</v>
      </c>
      <c r="DX20" s="290">
        <f>'C завтраками| Bed and breakfast'!DX21*0.9</f>
        <v>86220</v>
      </c>
      <c r="DY20" s="290">
        <f>'C завтраками| Bed and breakfast'!DY21*0.9</f>
        <v>86220</v>
      </c>
      <c r="DZ20" s="290">
        <f>'C завтраками| Bed and breakfast'!DZ21*0.9</f>
        <v>86220</v>
      </c>
      <c r="EA20" s="290">
        <f>'C завтраками| Bed and breakfast'!EA21*0.9</f>
        <v>86220</v>
      </c>
      <c r="EB20" s="290">
        <f>'C завтраками| Bed and breakfast'!EB21*0.9</f>
        <v>86220</v>
      </c>
      <c r="EC20" s="290">
        <f>'C завтраками| Bed and breakfast'!EC21*0.9</f>
        <v>86220</v>
      </c>
      <c r="ED20" s="290">
        <f>'C завтраками| Bed and breakfast'!ED21*0.9</f>
        <v>86220</v>
      </c>
      <c r="EE20" s="290">
        <f>'C завтраками| Bed and breakfast'!EE21*0.9</f>
        <v>86220</v>
      </c>
      <c r="EF20" s="290">
        <f>'C завтраками| Bed and breakfast'!EF21*0.9</f>
        <v>86220</v>
      </c>
      <c r="EG20" s="290">
        <f>'C завтраками| Bed and breakfast'!EG21*0.9</f>
        <v>86220</v>
      </c>
      <c r="EH20" s="290">
        <f>'C завтраками| Bed and breakfast'!EH21*0.9</f>
        <v>86220</v>
      </c>
      <c r="EI20" s="290">
        <f>'C завтраками| Bed and breakfast'!EI21*0.9</f>
        <v>86220</v>
      </c>
      <c r="EJ20" s="290">
        <f>'C завтраками| Bed and breakfast'!EJ21*0.9</f>
        <v>86220</v>
      </c>
      <c r="EK20" s="290">
        <f>'C завтраками| Bed and breakfast'!EK21*0.9</f>
        <v>84870</v>
      </c>
      <c r="EL20" s="290">
        <f>'C завтраками| Bed and breakfast'!EL21*0.9</f>
        <v>84870</v>
      </c>
      <c r="EM20" s="290">
        <f>'C завтраками| Bed and breakfast'!EM21*0.9</f>
        <v>84870</v>
      </c>
      <c r="EN20" s="290">
        <f>'C завтраками| Bed and breakfast'!EN21*0.9</f>
        <v>84870</v>
      </c>
      <c r="EO20" s="290">
        <f>'C завтраками| Bed and breakfast'!EO21*0.9</f>
        <v>84870</v>
      </c>
      <c r="EP20" s="290">
        <f>'C завтраками| Bed and breakfast'!EP21*0.9</f>
        <v>84870</v>
      </c>
      <c r="EQ20" s="290">
        <f>'C завтраками| Bed and breakfast'!EQ21*0.9</f>
        <v>84870</v>
      </c>
      <c r="ER20" s="290">
        <f>'C завтраками| Bed and breakfast'!ER21*0.9</f>
        <v>84870</v>
      </c>
      <c r="ES20" s="290">
        <f>'C завтраками| Bed and breakfast'!ES21*0.9</f>
        <v>84870</v>
      </c>
      <c r="ET20" s="290">
        <f>'C завтраками| Bed and breakfast'!ET21*0.9</f>
        <v>84870</v>
      </c>
    </row>
    <row r="21" spans="1:150" ht="15" customHeight="1" x14ac:dyDescent="0.2">
      <c r="A21" s="207"/>
      <c r="D21" s="268"/>
      <c r="E21" s="268"/>
      <c r="F21" s="268"/>
      <c r="G21" s="268"/>
      <c r="H21" s="268"/>
      <c r="I21" s="268"/>
    </row>
    <row r="22" spans="1:150" ht="25.5" customHeight="1" x14ac:dyDescent="0.2">
      <c r="A22" s="146" t="s">
        <v>159</v>
      </c>
      <c r="B22" s="288">
        <f t="shared" ref="B22:BL22" si="0">B3</f>
        <v>45961</v>
      </c>
      <c r="C22" s="288">
        <f t="shared" si="0"/>
        <v>45962</v>
      </c>
      <c r="D22" s="288">
        <f t="shared" si="0"/>
        <v>45963</v>
      </c>
      <c r="E22" s="288">
        <f t="shared" si="0"/>
        <v>45964</v>
      </c>
      <c r="F22" s="288">
        <f t="shared" si="0"/>
        <v>45965</v>
      </c>
      <c r="G22" s="288">
        <f t="shared" si="0"/>
        <v>45966</v>
      </c>
      <c r="H22" s="288">
        <f t="shared" si="0"/>
        <v>45967</v>
      </c>
      <c r="I22" s="288">
        <f t="shared" si="0"/>
        <v>45968</v>
      </c>
      <c r="J22" s="288">
        <f t="shared" si="0"/>
        <v>45969</v>
      </c>
      <c r="K22" s="288">
        <f t="shared" si="0"/>
        <v>45970</v>
      </c>
      <c r="L22" s="288">
        <f t="shared" si="0"/>
        <v>45971</v>
      </c>
      <c r="M22" s="288">
        <f t="shared" si="0"/>
        <v>45972</v>
      </c>
      <c r="N22" s="288">
        <f t="shared" si="0"/>
        <v>45973</v>
      </c>
      <c r="O22" s="288">
        <f t="shared" si="0"/>
        <v>45974</v>
      </c>
      <c r="P22" s="288">
        <f t="shared" si="0"/>
        <v>45975</v>
      </c>
      <c r="Q22" s="288">
        <f t="shared" si="0"/>
        <v>45976</v>
      </c>
      <c r="R22" s="288">
        <f t="shared" si="0"/>
        <v>45977</v>
      </c>
      <c r="S22" s="288">
        <f t="shared" si="0"/>
        <v>45978</v>
      </c>
      <c r="T22" s="288">
        <f t="shared" si="0"/>
        <v>45979</v>
      </c>
      <c r="U22" s="288">
        <f t="shared" si="0"/>
        <v>45980</v>
      </c>
      <c r="V22" s="288">
        <f t="shared" si="0"/>
        <v>45981</v>
      </c>
      <c r="W22" s="288">
        <f t="shared" si="0"/>
        <v>45982</v>
      </c>
      <c r="X22" s="288">
        <f t="shared" si="0"/>
        <v>45983</v>
      </c>
      <c r="Y22" s="288">
        <f t="shared" si="0"/>
        <v>45984</v>
      </c>
      <c r="Z22" s="288">
        <f t="shared" si="0"/>
        <v>45985</v>
      </c>
      <c r="AA22" s="288">
        <f t="shared" si="0"/>
        <v>45986</v>
      </c>
      <c r="AB22" s="288">
        <f t="shared" si="0"/>
        <v>45987</v>
      </c>
      <c r="AC22" s="288">
        <f t="shared" si="0"/>
        <v>45988</v>
      </c>
      <c r="AD22" s="288">
        <f t="shared" si="0"/>
        <v>45989</v>
      </c>
      <c r="AE22" s="288">
        <f t="shared" si="0"/>
        <v>45990</v>
      </c>
      <c r="AF22" s="288">
        <f t="shared" si="0"/>
        <v>45991</v>
      </c>
      <c r="AG22" s="288">
        <f t="shared" si="0"/>
        <v>45992</v>
      </c>
      <c r="AH22" s="288">
        <f t="shared" si="0"/>
        <v>45993</v>
      </c>
      <c r="AI22" s="288">
        <f t="shared" si="0"/>
        <v>45994</v>
      </c>
      <c r="AJ22" s="288">
        <f t="shared" si="0"/>
        <v>45995</v>
      </c>
      <c r="AK22" s="288">
        <f t="shared" si="0"/>
        <v>45996</v>
      </c>
      <c r="AL22" s="288">
        <f t="shared" si="0"/>
        <v>45997</v>
      </c>
      <c r="AM22" s="288">
        <f t="shared" si="0"/>
        <v>45998</v>
      </c>
      <c r="AN22" s="288">
        <f t="shared" si="0"/>
        <v>45999</v>
      </c>
      <c r="AO22" s="288">
        <f t="shared" si="0"/>
        <v>46000</v>
      </c>
      <c r="AP22" s="288">
        <f t="shared" si="0"/>
        <v>46001</v>
      </c>
      <c r="AQ22" s="288">
        <f t="shared" si="0"/>
        <v>46002</v>
      </c>
      <c r="AR22" s="288">
        <f t="shared" si="0"/>
        <v>46003</v>
      </c>
      <c r="AS22" s="288">
        <f t="shared" si="0"/>
        <v>46004</v>
      </c>
      <c r="AT22" s="288">
        <f t="shared" si="0"/>
        <v>46005</v>
      </c>
      <c r="AU22" s="288">
        <f t="shared" si="0"/>
        <v>46006</v>
      </c>
      <c r="AV22" s="288">
        <f t="shared" si="0"/>
        <v>46010</v>
      </c>
      <c r="AW22" s="288">
        <f t="shared" si="0"/>
        <v>46011</v>
      </c>
      <c r="AX22" s="288">
        <f t="shared" si="0"/>
        <v>46012</v>
      </c>
      <c r="AY22" s="288">
        <f t="shared" si="0"/>
        <v>46013</v>
      </c>
      <c r="AZ22" s="288">
        <f t="shared" si="0"/>
        <v>46014</v>
      </c>
      <c r="BA22" s="288">
        <f t="shared" si="0"/>
        <v>46015</v>
      </c>
      <c r="BB22" s="288">
        <f t="shared" si="0"/>
        <v>46016</v>
      </c>
      <c r="BC22" s="288">
        <f t="shared" si="0"/>
        <v>46017</v>
      </c>
      <c r="BD22" s="288">
        <f t="shared" si="0"/>
        <v>46018</v>
      </c>
      <c r="BE22" s="288">
        <f t="shared" si="0"/>
        <v>46019</v>
      </c>
      <c r="BF22" s="288">
        <f t="shared" si="0"/>
        <v>46020</v>
      </c>
      <c r="BG22" s="288">
        <f t="shared" si="0"/>
        <v>46021</v>
      </c>
      <c r="BH22" s="288">
        <f t="shared" si="0"/>
        <v>46022</v>
      </c>
      <c r="BI22" s="288">
        <f t="shared" si="0"/>
        <v>46023</v>
      </c>
      <c r="BJ22" s="288">
        <f t="shared" si="0"/>
        <v>46024</v>
      </c>
      <c r="BK22" s="288">
        <f t="shared" si="0"/>
        <v>46025</v>
      </c>
      <c r="BL22" s="288">
        <f t="shared" si="0"/>
        <v>46026</v>
      </c>
      <c r="BM22" s="288">
        <f t="shared" ref="BM22:DX22" si="1">BM3</f>
        <v>46027</v>
      </c>
      <c r="BN22" s="288">
        <f t="shared" si="1"/>
        <v>46028</v>
      </c>
      <c r="BO22" s="288">
        <f t="shared" si="1"/>
        <v>46029</v>
      </c>
      <c r="BP22" s="288">
        <f t="shared" si="1"/>
        <v>46030</v>
      </c>
      <c r="BQ22" s="288">
        <f t="shared" si="1"/>
        <v>46031</v>
      </c>
      <c r="BR22" s="288">
        <f t="shared" si="1"/>
        <v>46032</v>
      </c>
      <c r="BS22" s="288">
        <f t="shared" si="1"/>
        <v>46033</v>
      </c>
      <c r="BT22" s="288">
        <f t="shared" si="1"/>
        <v>46034</v>
      </c>
      <c r="BU22" s="288">
        <f t="shared" si="1"/>
        <v>46035</v>
      </c>
      <c r="BV22" s="288">
        <f t="shared" si="1"/>
        <v>46036</v>
      </c>
      <c r="BW22" s="288">
        <f t="shared" si="1"/>
        <v>46037</v>
      </c>
      <c r="BX22" s="288">
        <f t="shared" si="1"/>
        <v>46038</v>
      </c>
      <c r="BY22" s="288">
        <f t="shared" si="1"/>
        <v>46039</v>
      </c>
      <c r="BZ22" s="288">
        <f t="shared" si="1"/>
        <v>46040</v>
      </c>
      <c r="CA22" s="288">
        <f t="shared" si="1"/>
        <v>46041</v>
      </c>
      <c r="CB22" s="288">
        <f t="shared" si="1"/>
        <v>46042</v>
      </c>
      <c r="CC22" s="288">
        <f t="shared" si="1"/>
        <v>46043</v>
      </c>
      <c r="CD22" s="288">
        <f t="shared" si="1"/>
        <v>46044</v>
      </c>
      <c r="CE22" s="288">
        <f t="shared" si="1"/>
        <v>46045</v>
      </c>
      <c r="CF22" s="288">
        <f t="shared" si="1"/>
        <v>46046</v>
      </c>
      <c r="CG22" s="288">
        <f t="shared" si="1"/>
        <v>46047</v>
      </c>
      <c r="CH22" s="288">
        <f t="shared" si="1"/>
        <v>46048</v>
      </c>
      <c r="CI22" s="288">
        <f t="shared" si="1"/>
        <v>46049</v>
      </c>
      <c r="CJ22" s="288">
        <f t="shared" si="1"/>
        <v>46050</v>
      </c>
      <c r="CK22" s="288">
        <f t="shared" si="1"/>
        <v>46051</v>
      </c>
      <c r="CL22" s="288">
        <f t="shared" si="1"/>
        <v>46052</v>
      </c>
      <c r="CM22" s="288">
        <f t="shared" si="1"/>
        <v>46053</v>
      </c>
      <c r="CN22" s="288">
        <f t="shared" si="1"/>
        <v>46054</v>
      </c>
      <c r="CO22" s="288">
        <f t="shared" si="1"/>
        <v>46055</v>
      </c>
      <c r="CP22" s="288">
        <f t="shared" si="1"/>
        <v>46056</v>
      </c>
      <c r="CQ22" s="288">
        <f t="shared" si="1"/>
        <v>46057</v>
      </c>
      <c r="CR22" s="288">
        <f t="shared" si="1"/>
        <v>46058</v>
      </c>
      <c r="CS22" s="288">
        <f t="shared" si="1"/>
        <v>46059</v>
      </c>
      <c r="CT22" s="288">
        <f t="shared" si="1"/>
        <v>46060</v>
      </c>
      <c r="CU22" s="288">
        <f t="shared" si="1"/>
        <v>46061</v>
      </c>
      <c r="CV22" s="288">
        <f t="shared" si="1"/>
        <v>46062</v>
      </c>
      <c r="CW22" s="288">
        <f t="shared" si="1"/>
        <v>46063</v>
      </c>
      <c r="CX22" s="288">
        <f t="shared" si="1"/>
        <v>46064</v>
      </c>
      <c r="CY22" s="288">
        <f t="shared" si="1"/>
        <v>46065</v>
      </c>
      <c r="CZ22" s="288">
        <f t="shared" si="1"/>
        <v>46066</v>
      </c>
      <c r="DA22" s="288">
        <f t="shared" si="1"/>
        <v>46067</v>
      </c>
      <c r="DB22" s="288">
        <f t="shared" si="1"/>
        <v>46068</v>
      </c>
      <c r="DC22" s="288">
        <f t="shared" si="1"/>
        <v>46069</v>
      </c>
      <c r="DD22" s="288">
        <f t="shared" si="1"/>
        <v>46070</v>
      </c>
      <c r="DE22" s="288">
        <f t="shared" si="1"/>
        <v>46071</v>
      </c>
      <c r="DF22" s="288">
        <f t="shared" si="1"/>
        <v>46072</v>
      </c>
      <c r="DG22" s="288">
        <f t="shared" si="1"/>
        <v>46073</v>
      </c>
      <c r="DH22" s="288">
        <f t="shared" si="1"/>
        <v>46074</v>
      </c>
      <c r="DI22" s="288">
        <f t="shared" si="1"/>
        <v>46075</v>
      </c>
      <c r="DJ22" s="288">
        <f t="shared" si="1"/>
        <v>46076</v>
      </c>
      <c r="DK22" s="288">
        <f t="shared" si="1"/>
        <v>46077</v>
      </c>
      <c r="DL22" s="288">
        <f t="shared" si="1"/>
        <v>46078</v>
      </c>
      <c r="DM22" s="288">
        <f t="shared" si="1"/>
        <v>46079</v>
      </c>
      <c r="DN22" s="288">
        <f t="shared" si="1"/>
        <v>46080</v>
      </c>
      <c r="DO22" s="288">
        <f t="shared" si="1"/>
        <v>46081</v>
      </c>
      <c r="DP22" s="288">
        <f t="shared" si="1"/>
        <v>46082</v>
      </c>
      <c r="DQ22" s="288">
        <f t="shared" si="1"/>
        <v>46083</v>
      </c>
      <c r="DR22" s="288">
        <f t="shared" si="1"/>
        <v>46084</v>
      </c>
      <c r="DS22" s="288">
        <f t="shared" si="1"/>
        <v>46085</v>
      </c>
      <c r="DT22" s="288">
        <f t="shared" si="1"/>
        <v>46086</v>
      </c>
      <c r="DU22" s="288">
        <f t="shared" si="1"/>
        <v>46087</v>
      </c>
      <c r="DV22" s="288">
        <f t="shared" si="1"/>
        <v>46088</v>
      </c>
      <c r="DW22" s="288">
        <f t="shared" si="1"/>
        <v>46089</v>
      </c>
      <c r="DX22" s="288">
        <f t="shared" si="1"/>
        <v>46090</v>
      </c>
      <c r="DY22" s="288">
        <f t="shared" ref="DY22:ET22" si="2">DY3</f>
        <v>46091</v>
      </c>
      <c r="DZ22" s="288">
        <f t="shared" si="2"/>
        <v>46092</v>
      </c>
      <c r="EA22" s="288">
        <f t="shared" si="2"/>
        <v>46093</v>
      </c>
      <c r="EB22" s="288">
        <f t="shared" si="2"/>
        <v>46094</v>
      </c>
      <c r="EC22" s="288">
        <f t="shared" si="2"/>
        <v>46095</v>
      </c>
      <c r="ED22" s="288">
        <f t="shared" si="2"/>
        <v>46096</v>
      </c>
      <c r="EE22" s="288">
        <f t="shared" si="2"/>
        <v>46097</v>
      </c>
      <c r="EF22" s="288">
        <f t="shared" si="2"/>
        <v>46098</v>
      </c>
      <c r="EG22" s="288">
        <f t="shared" si="2"/>
        <v>46099</v>
      </c>
      <c r="EH22" s="288">
        <f t="shared" si="2"/>
        <v>46100</v>
      </c>
      <c r="EI22" s="288">
        <f t="shared" si="2"/>
        <v>46101</v>
      </c>
      <c r="EJ22" s="288">
        <f t="shared" si="2"/>
        <v>46102</v>
      </c>
      <c r="EK22" s="288">
        <f t="shared" si="2"/>
        <v>46103</v>
      </c>
      <c r="EL22" s="288">
        <f t="shared" si="2"/>
        <v>46104</v>
      </c>
      <c r="EM22" s="288">
        <f t="shared" si="2"/>
        <v>46105</v>
      </c>
      <c r="EN22" s="288">
        <f t="shared" si="2"/>
        <v>46106</v>
      </c>
      <c r="EO22" s="288">
        <f t="shared" si="2"/>
        <v>46107</v>
      </c>
      <c r="EP22" s="288">
        <f t="shared" si="2"/>
        <v>46108</v>
      </c>
      <c r="EQ22" s="288">
        <f t="shared" si="2"/>
        <v>46109</v>
      </c>
      <c r="ER22" s="288">
        <f t="shared" si="2"/>
        <v>46110</v>
      </c>
      <c r="ES22" s="288">
        <f t="shared" si="2"/>
        <v>46111</v>
      </c>
      <c r="ET22" s="288">
        <f t="shared" si="2"/>
        <v>46112</v>
      </c>
    </row>
    <row r="23" spans="1:150" s="34" customFormat="1" ht="24.6" customHeight="1" x14ac:dyDescent="0.2">
      <c r="A23" s="67" t="s">
        <v>124</v>
      </c>
      <c r="B23" s="288">
        <f t="shared" ref="B23:BL23" si="3">B4</f>
        <v>45961</v>
      </c>
      <c r="C23" s="288">
        <f t="shared" si="3"/>
        <v>45962</v>
      </c>
      <c r="D23" s="288">
        <f t="shared" si="3"/>
        <v>45963</v>
      </c>
      <c r="E23" s="288">
        <f t="shared" si="3"/>
        <v>45964</v>
      </c>
      <c r="F23" s="288">
        <f t="shared" si="3"/>
        <v>45965</v>
      </c>
      <c r="G23" s="288">
        <f t="shared" si="3"/>
        <v>45966</v>
      </c>
      <c r="H23" s="288">
        <f t="shared" si="3"/>
        <v>45967</v>
      </c>
      <c r="I23" s="288">
        <f t="shared" si="3"/>
        <v>45968</v>
      </c>
      <c r="J23" s="288">
        <f t="shared" si="3"/>
        <v>45969</v>
      </c>
      <c r="K23" s="288">
        <f t="shared" si="3"/>
        <v>45970</v>
      </c>
      <c r="L23" s="288">
        <f t="shared" si="3"/>
        <v>45971</v>
      </c>
      <c r="M23" s="288">
        <f t="shared" si="3"/>
        <v>45972</v>
      </c>
      <c r="N23" s="288">
        <f t="shared" si="3"/>
        <v>45973</v>
      </c>
      <c r="O23" s="288">
        <f t="shared" si="3"/>
        <v>45974</v>
      </c>
      <c r="P23" s="288">
        <f t="shared" si="3"/>
        <v>45975</v>
      </c>
      <c r="Q23" s="288">
        <f t="shared" si="3"/>
        <v>45976</v>
      </c>
      <c r="R23" s="288">
        <f t="shared" si="3"/>
        <v>45977</v>
      </c>
      <c r="S23" s="288">
        <f t="shared" si="3"/>
        <v>45978</v>
      </c>
      <c r="T23" s="288">
        <f t="shared" si="3"/>
        <v>45979</v>
      </c>
      <c r="U23" s="288">
        <f t="shared" si="3"/>
        <v>45980</v>
      </c>
      <c r="V23" s="288">
        <f t="shared" si="3"/>
        <v>45981</v>
      </c>
      <c r="W23" s="288">
        <f t="shared" si="3"/>
        <v>45982</v>
      </c>
      <c r="X23" s="288">
        <f t="shared" si="3"/>
        <v>45983</v>
      </c>
      <c r="Y23" s="288">
        <f t="shared" si="3"/>
        <v>45984</v>
      </c>
      <c r="Z23" s="288">
        <f t="shared" si="3"/>
        <v>45985</v>
      </c>
      <c r="AA23" s="288">
        <f t="shared" si="3"/>
        <v>45986</v>
      </c>
      <c r="AB23" s="288">
        <f t="shared" si="3"/>
        <v>45987</v>
      </c>
      <c r="AC23" s="288">
        <f t="shared" si="3"/>
        <v>45988</v>
      </c>
      <c r="AD23" s="288">
        <f t="shared" si="3"/>
        <v>45989</v>
      </c>
      <c r="AE23" s="288">
        <f t="shared" si="3"/>
        <v>45990</v>
      </c>
      <c r="AF23" s="288">
        <f t="shared" si="3"/>
        <v>45991</v>
      </c>
      <c r="AG23" s="288">
        <f t="shared" si="3"/>
        <v>45992</v>
      </c>
      <c r="AH23" s="288">
        <f t="shared" si="3"/>
        <v>45993</v>
      </c>
      <c r="AI23" s="288">
        <f t="shared" si="3"/>
        <v>45994</v>
      </c>
      <c r="AJ23" s="288">
        <f t="shared" si="3"/>
        <v>45995</v>
      </c>
      <c r="AK23" s="288">
        <f t="shared" si="3"/>
        <v>45996</v>
      </c>
      <c r="AL23" s="288">
        <f t="shared" si="3"/>
        <v>45997</v>
      </c>
      <c r="AM23" s="288">
        <f t="shared" si="3"/>
        <v>45998</v>
      </c>
      <c r="AN23" s="288">
        <f t="shared" si="3"/>
        <v>45999</v>
      </c>
      <c r="AO23" s="288">
        <f t="shared" si="3"/>
        <v>46000</v>
      </c>
      <c r="AP23" s="288">
        <f t="shared" si="3"/>
        <v>46001</v>
      </c>
      <c r="AQ23" s="288">
        <f t="shared" si="3"/>
        <v>46002</v>
      </c>
      <c r="AR23" s="288">
        <f t="shared" si="3"/>
        <v>46003</v>
      </c>
      <c r="AS23" s="288">
        <f t="shared" si="3"/>
        <v>46004</v>
      </c>
      <c r="AT23" s="288">
        <f t="shared" si="3"/>
        <v>46005</v>
      </c>
      <c r="AU23" s="288">
        <f t="shared" si="3"/>
        <v>46006</v>
      </c>
      <c r="AV23" s="288">
        <f t="shared" si="3"/>
        <v>46010</v>
      </c>
      <c r="AW23" s="288">
        <f t="shared" si="3"/>
        <v>46011</v>
      </c>
      <c r="AX23" s="288">
        <f t="shared" si="3"/>
        <v>46012</v>
      </c>
      <c r="AY23" s="288">
        <f t="shared" si="3"/>
        <v>46013</v>
      </c>
      <c r="AZ23" s="288">
        <f t="shared" si="3"/>
        <v>46014</v>
      </c>
      <c r="BA23" s="288">
        <f t="shared" si="3"/>
        <v>46015</v>
      </c>
      <c r="BB23" s="288">
        <f t="shared" si="3"/>
        <v>46016</v>
      </c>
      <c r="BC23" s="288">
        <f t="shared" si="3"/>
        <v>46017</v>
      </c>
      <c r="BD23" s="288">
        <f t="shared" si="3"/>
        <v>46018</v>
      </c>
      <c r="BE23" s="288">
        <f t="shared" si="3"/>
        <v>46019</v>
      </c>
      <c r="BF23" s="288">
        <f t="shared" si="3"/>
        <v>46020</v>
      </c>
      <c r="BG23" s="288">
        <f t="shared" si="3"/>
        <v>46021</v>
      </c>
      <c r="BH23" s="288">
        <f t="shared" si="3"/>
        <v>46022</v>
      </c>
      <c r="BI23" s="288">
        <f t="shared" si="3"/>
        <v>46023</v>
      </c>
      <c r="BJ23" s="288">
        <f t="shared" si="3"/>
        <v>46024</v>
      </c>
      <c r="BK23" s="288">
        <f t="shared" si="3"/>
        <v>46025</v>
      </c>
      <c r="BL23" s="288">
        <f t="shared" si="3"/>
        <v>46026</v>
      </c>
      <c r="BM23" s="288">
        <f t="shared" ref="BM23:DX23" si="4">BM4</f>
        <v>46027</v>
      </c>
      <c r="BN23" s="288">
        <f t="shared" si="4"/>
        <v>46028</v>
      </c>
      <c r="BO23" s="288">
        <f t="shared" si="4"/>
        <v>46029</v>
      </c>
      <c r="BP23" s="288">
        <f t="shared" si="4"/>
        <v>46030</v>
      </c>
      <c r="BQ23" s="288">
        <f t="shared" si="4"/>
        <v>46031</v>
      </c>
      <c r="BR23" s="288">
        <f t="shared" si="4"/>
        <v>46032</v>
      </c>
      <c r="BS23" s="288">
        <f t="shared" si="4"/>
        <v>46033</v>
      </c>
      <c r="BT23" s="288">
        <f t="shared" si="4"/>
        <v>46034</v>
      </c>
      <c r="BU23" s="288">
        <f t="shared" si="4"/>
        <v>46035</v>
      </c>
      <c r="BV23" s="288">
        <f t="shared" si="4"/>
        <v>46036</v>
      </c>
      <c r="BW23" s="288">
        <f t="shared" si="4"/>
        <v>46037</v>
      </c>
      <c r="BX23" s="288">
        <f t="shared" si="4"/>
        <v>46038</v>
      </c>
      <c r="BY23" s="288">
        <f t="shared" si="4"/>
        <v>46039</v>
      </c>
      <c r="BZ23" s="288">
        <f t="shared" si="4"/>
        <v>46040</v>
      </c>
      <c r="CA23" s="288">
        <f t="shared" si="4"/>
        <v>46041</v>
      </c>
      <c r="CB23" s="288">
        <f t="shared" si="4"/>
        <v>46042</v>
      </c>
      <c r="CC23" s="288">
        <f t="shared" si="4"/>
        <v>46043</v>
      </c>
      <c r="CD23" s="288">
        <f t="shared" si="4"/>
        <v>46044</v>
      </c>
      <c r="CE23" s="288">
        <f t="shared" si="4"/>
        <v>46045</v>
      </c>
      <c r="CF23" s="288">
        <f t="shared" si="4"/>
        <v>46046</v>
      </c>
      <c r="CG23" s="288">
        <f t="shared" si="4"/>
        <v>46047</v>
      </c>
      <c r="CH23" s="288">
        <f t="shared" si="4"/>
        <v>46048</v>
      </c>
      <c r="CI23" s="288">
        <f t="shared" si="4"/>
        <v>46049</v>
      </c>
      <c r="CJ23" s="288">
        <f t="shared" si="4"/>
        <v>46050</v>
      </c>
      <c r="CK23" s="288">
        <f t="shared" si="4"/>
        <v>46051</v>
      </c>
      <c r="CL23" s="288">
        <f t="shared" si="4"/>
        <v>46052</v>
      </c>
      <c r="CM23" s="288">
        <f t="shared" si="4"/>
        <v>46053</v>
      </c>
      <c r="CN23" s="288">
        <f t="shared" si="4"/>
        <v>46054</v>
      </c>
      <c r="CO23" s="288">
        <f t="shared" si="4"/>
        <v>46055</v>
      </c>
      <c r="CP23" s="288">
        <f t="shared" si="4"/>
        <v>46056</v>
      </c>
      <c r="CQ23" s="288">
        <f t="shared" si="4"/>
        <v>46057</v>
      </c>
      <c r="CR23" s="288">
        <f t="shared" si="4"/>
        <v>46058</v>
      </c>
      <c r="CS23" s="288">
        <f t="shared" si="4"/>
        <v>46059</v>
      </c>
      <c r="CT23" s="288">
        <f t="shared" si="4"/>
        <v>46060</v>
      </c>
      <c r="CU23" s="288">
        <f t="shared" si="4"/>
        <v>46061</v>
      </c>
      <c r="CV23" s="288">
        <f t="shared" si="4"/>
        <v>46062</v>
      </c>
      <c r="CW23" s="288">
        <f t="shared" si="4"/>
        <v>46063</v>
      </c>
      <c r="CX23" s="288">
        <f t="shared" si="4"/>
        <v>46064</v>
      </c>
      <c r="CY23" s="288">
        <f t="shared" si="4"/>
        <v>46065</v>
      </c>
      <c r="CZ23" s="288">
        <f t="shared" si="4"/>
        <v>46066</v>
      </c>
      <c r="DA23" s="288">
        <f t="shared" si="4"/>
        <v>46067</v>
      </c>
      <c r="DB23" s="288">
        <f t="shared" si="4"/>
        <v>46068</v>
      </c>
      <c r="DC23" s="288">
        <f t="shared" si="4"/>
        <v>46069</v>
      </c>
      <c r="DD23" s="288">
        <f t="shared" si="4"/>
        <v>46070</v>
      </c>
      <c r="DE23" s="288">
        <f t="shared" si="4"/>
        <v>46071</v>
      </c>
      <c r="DF23" s="288">
        <f t="shared" si="4"/>
        <v>46072</v>
      </c>
      <c r="DG23" s="288">
        <f t="shared" si="4"/>
        <v>46073</v>
      </c>
      <c r="DH23" s="288">
        <f t="shared" si="4"/>
        <v>46074</v>
      </c>
      <c r="DI23" s="288">
        <f t="shared" si="4"/>
        <v>46075</v>
      </c>
      <c r="DJ23" s="288">
        <f t="shared" si="4"/>
        <v>46076</v>
      </c>
      <c r="DK23" s="288">
        <f t="shared" si="4"/>
        <v>46077</v>
      </c>
      <c r="DL23" s="288">
        <f t="shared" si="4"/>
        <v>46078</v>
      </c>
      <c r="DM23" s="288">
        <f t="shared" si="4"/>
        <v>46079</v>
      </c>
      <c r="DN23" s="288">
        <f t="shared" si="4"/>
        <v>46080</v>
      </c>
      <c r="DO23" s="288">
        <f t="shared" si="4"/>
        <v>46081</v>
      </c>
      <c r="DP23" s="288">
        <f t="shared" si="4"/>
        <v>46082</v>
      </c>
      <c r="DQ23" s="288">
        <f t="shared" si="4"/>
        <v>46083</v>
      </c>
      <c r="DR23" s="288">
        <f t="shared" si="4"/>
        <v>46084</v>
      </c>
      <c r="DS23" s="288">
        <f t="shared" si="4"/>
        <v>46085</v>
      </c>
      <c r="DT23" s="288">
        <f t="shared" si="4"/>
        <v>46086</v>
      </c>
      <c r="DU23" s="288">
        <f t="shared" si="4"/>
        <v>46087</v>
      </c>
      <c r="DV23" s="288">
        <f t="shared" si="4"/>
        <v>46088</v>
      </c>
      <c r="DW23" s="288">
        <f t="shared" si="4"/>
        <v>46089</v>
      </c>
      <c r="DX23" s="288">
        <f t="shared" si="4"/>
        <v>46090</v>
      </c>
      <c r="DY23" s="288">
        <f t="shared" ref="DY23:ET23" si="5">DY4</f>
        <v>46091</v>
      </c>
      <c r="DZ23" s="288">
        <f t="shared" si="5"/>
        <v>46092</v>
      </c>
      <c r="EA23" s="288">
        <f t="shared" si="5"/>
        <v>46093</v>
      </c>
      <c r="EB23" s="288">
        <f t="shared" si="5"/>
        <v>46094</v>
      </c>
      <c r="EC23" s="288">
        <f t="shared" si="5"/>
        <v>46095</v>
      </c>
      <c r="ED23" s="288">
        <f t="shared" si="5"/>
        <v>46096</v>
      </c>
      <c r="EE23" s="288">
        <f t="shared" si="5"/>
        <v>46097</v>
      </c>
      <c r="EF23" s="288">
        <f t="shared" si="5"/>
        <v>46098</v>
      </c>
      <c r="EG23" s="288">
        <f t="shared" si="5"/>
        <v>46099</v>
      </c>
      <c r="EH23" s="288">
        <f t="shared" si="5"/>
        <v>46100</v>
      </c>
      <c r="EI23" s="288">
        <f t="shared" si="5"/>
        <v>46101</v>
      </c>
      <c r="EJ23" s="288">
        <f t="shared" si="5"/>
        <v>46102</v>
      </c>
      <c r="EK23" s="288">
        <f t="shared" si="5"/>
        <v>46103</v>
      </c>
      <c r="EL23" s="288">
        <f t="shared" si="5"/>
        <v>46104</v>
      </c>
      <c r="EM23" s="288">
        <f t="shared" si="5"/>
        <v>46105</v>
      </c>
      <c r="EN23" s="288">
        <f t="shared" si="5"/>
        <v>46106</v>
      </c>
      <c r="EO23" s="288">
        <f t="shared" si="5"/>
        <v>46107</v>
      </c>
      <c r="EP23" s="288">
        <f t="shared" si="5"/>
        <v>46108</v>
      </c>
      <c r="EQ23" s="288">
        <f t="shared" si="5"/>
        <v>46109</v>
      </c>
      <c r="ER23" s="288">
        <f t="shared" si="5"/>
        <v>46110</v>
      </c>
      <c r="ES23" s="288">
        <f t="shared" si="5"/>
        <v>46111</v>
      </c>
      <c r="ET23" s="288">
        <f t="shared" si="5"/>
        <v>46112</v>
      </c>
    </row>
    <row r="24" spans="1:150" x14ac:dyDescent="0.2">
      <c r="A24" s="86" t="s">
        <v>135</v>
      </c>
      <c r="D24" s="268"/>
      <c r="E24" s="268"/>
      <c r="F24" s="268"/>
      <c r="G24" s="268"/>
      <c r="H24" s="268"/>
      <c r="I24" s="268"/>
    </row>
    <row r="25" spans="1:150" x14ac:dyDescent="0.2">
      <c r="A25" s="274">
        <v>1</v>
      </c>
      <c r="B25" s="290">
        <f t="shared" ref="B25:BL25" si="6">B6*0.9</f>
        <v>13527</v>
      </c>
      <c r="C25" s="290">
        <f t="shared" si="6"/>
        <v>13527</v>
      </c>
      <c r="D25" s="290">
        <f t="shared" si="6"/>
        <v>13527</v>
      </c>
      <c r="E25" s="290">
        <f t="shared" si="6"/>
        <v>11583</v>
      </c>
      <c r="F25" s="290">
        <f t="shared" si="6"/>
        <v>8100</v>
      </c>
      <c r="G25" s="290">
        <f t="shared" si="6"/>
        <v>8667</v>
      </c>
      <c r="H25" s="290">
        <f t="shared" si="6"/>
        <v>8100</v>
      </c>
      <c r="I25" s="290">
        <f t="shared" si="6"/>
        <v>9639</v>
      </c>
      <c r="J25" s="290">
        <f t="shared" si="6"/>
        <v>9639</v>
      </c>
      <c r="K25" s="290">
        <f t="shared" si="6"/>
        <v>6966</v>
      </c>
      <c r="L25" s="290">
        <f t="shared" si="6"/>
        <v>6966</v>
      </c>
      <c r="M25" s="290">
        <f t="shared" si="6"/>
        <v>6966</v>
      </c>
      <c r="N25" s="290">
        <f t="shared" si="6"/>
        <v>7533</v>
      </c>
      <c r="O25" s="290">
        <f t="shared" si="6"/>
        <v>6966</v>
      </c>
      <c r="P25" s="290">
        <f t="shared" si="6"/>
        <v>7533</v>
      </c>
      <c r="Q25" s="290">
        <f t="shared" si="6"/>
        <v>7533</v>
      </c>
      <c r="R25" s="290">
        <f t="shared" si="6"/>
        <v>8100</v>
      </c>
      <c r="S25" s="290">
        <f t="shared" si="6"/>
        <v>8667</v>
      </c>
      <c r="T25" s="290">
        <f t="shared" si="6"/>
        <v>8667</v>
      </c>
      <c r="U25" s="290">
        <f t="shared" si="6"/>
        <v>9639</v>
      </c>
      <c r="V25" s="290">
        <f t="shared" si="6"/>
        <v>9639</v>
      </c>
      <c r="W25" s="290">
        <f t="shared" si="6"/>
        <v>8100</v>
      </c>
      <c r="X25" s="290">
        <f t="shared" si="6"/>
        <v>8100</v>
      </c>
      <c r="Y25" s="290">
        <f t="shared" si="6"/>
        <v>6966</v>
      </c>
      <c r="Z25" s="290">
        <f t="shared" si="6"/>
        <v>6966</v>
      </c>
      <c r="AA25" s="290">
        <f t="shared" si="6"/>
        <v>6966</v>
      </c>
      <c r="AB25" s="290">
        <f t="shared" si="6"/>
        <v>6966</v>
      </c>
      <c r="AC25" s="290">
        <f t="shared" si="6"/>
        <v>6966</v>
      </c>
      <c r="AD25" s="290">
        <f t="shared" si="6"/>
        <v>7533</v>
      </c>
      <c r="AE25" s="290">
        <f t="shared" si="6"/>
        <v>7533</v>
      </c>
      <c r="AF25" s="290">
        <f t="shared" si="6"/>
        <v>6966</v>
      </c>
      <c r="AG25" s="290">
        <f t="shared" si="6"/>
        <v>8586</v>
      </c>
      <c r="AH25" s="290">
        <f t="shared" si="6"/>
        <v>8586</v>
      </c>
      <c r="AI25" s="290">
        <f t="shared" si="6"/>
        <v>8586</v>
      </c>
      <c r="AJ25" s="290">
        <f t="shared" si="6"/>
        <v>8586</v>
      </c>
      <c r="AK25" s="290">
        <f t="shared" si="6"/>
        <v>8586</v>
      </c>
      <c r="AL25" s="290">
        <f t="shared" si="6"/>
        <v>8586</v>
      </c>
      <c r="AM25" s="290">
        <f t="shared" si="6"/>
        <v>7128</v>
      </c>
      <c r="AN25" s="290">
        <f t="shared" si="6"/>
        <v>7128</v>
      </c>
      <c r="AO25" s="290">
        <f t="shared" si="6"/>
        <v>7128</v>
      </c>
      <c r="AP25" s="290">
        <f t="shared" si="6"/>
        <v>7128</v>
      </c>
      <c r="AQ25" s="290">
        <f t="shared" si="6"/>
        <v>10611</v>
      </c>
      <c r="AR25" s="290">
        <f t="shared" si="6"/>
        <v>11907</v>
      </c>
      <c r="AS25" s="290">
        <f t="shared" si="6"/>
        <v>11907</v>
      </c>
      <c r="AT25" s="290">
        <f t="shared" si="6"/>
        <v>9315</v>
      </c>
      <c r="AU25" s="290">
        <f t="shared" si="6"/>
        <v>10611</v>
      </c>
      <c r="AV25" s="290">
        <f t="shared" si="6"/>
        <v>10611</v>
      </c>
      <c r="AW25" s="290">
        <f t="shared" si="6"/>
        <v>11907</v>
      </c>
      <c r="AX25" s="290">
        <f t="shared" si="6"/>
        <v>11907</v>
      </c>
      <c r="AY25" s="290">
        <f t="shared" si="6"/>
        <v>11907</v>
      </c>
      <c r="AZ25" s="290">
        <f t="shared" si="6"/>
        <v>14499</v>
      </c>
      <c r="BA25" s="290">
        <f t="shared" si="6"/>
        <v>14499</v>
      </c>
      <c r="BB25" s="290">
        <f t="shared" si="6"/>
        <v>15795</v>
      </c>
      <c r="BC25" s="290">
        <f t="shared" si="6"/>
        <v>15795</v>
      </c>
      <c r="BD25" s="290">
        <f t="shared" si="6"/>
        <v>15795</v>
      </c>
      <c r="BE25" s="290">
        <f t="shared" si="6"/>
        <v>13203</v>
      </c>
      <c r="BF25" s="290">
        <f t="shared" si="6"/>
        <v>20128.5</v>
      </c>
      <c r="BG25" s="290">
        <f t="shared" si="6"/>
        <v>39163.5</v>
      </c>
      <c r="BH25" s="290">
        <f t="shared" si="6"/>
        <v>57388.5</v>
      </c>
      <c r="BI25" s="290">
        <f t="shared" si="6"/>
        <v>57388.5</v>
      </c>
      <c r="BJ25" s="290">
        <f t="shared" si="6"/>
        <v>53338.5</v>
      </c>
      <c r="BK25" s="290">
        <f t="shared" si="6"/>
        <v>57388.5</v>
      </c>
      <c r="BL25" s="290">
        <f t="shared" si="6"/>
        <v>53338.5</v>
      </c>
      <c r="BM25" s="290">
        <f t="shared" ref="BM25:DX25" si="7">BM6*0.9</f>
        <v>42403.5</v>
      </c>
      <c r="BN25" s="290">
        <f t="shared" si="7"/>
        <v>42403.5</v>
      </c>
      <c r="BO25" s="290">
        <f t="shared" si="7"/>
        <v>42403.5</v>
      </c>
      <c r="BP25" s="290">
        <f t="shared" si="7"/>
        <v>35923.5</v>
      </c>
      <c r="BQ25" s="290">
        <f t="shared" si="7"/>
        <v>23611.5</v>
      </c>
      <c r="BR25" s="290">
        <f t="shared" si="7"/>
        <v>19561.5</v>
      </c>
      <c r="BS25" s="290">
        <f t="shared" si="7"/>
        <v>17941.5</v>
      </c>
      <c r="BT25" s="290">
        <f t="shared" si="7"/>
        <v>17941.5</v>
      </c>
      <c r="BU25" s="290">
        <f t="shared" si="7"/>
        <v>17941.5</v>
      </c>
      <c r="BV25" s="290">
        <f t="shared" si="7"/>
        <v>19561.5</v>
      </c>
      <c r="BW25" s="290">
        <f t="shared" si="7"/>
        <v>19561.5</v>
      </c>
      <c r="BX25" s="290">
        <f t="shared" si="7"/>
        <v>19561.5</v>
      </c>
      <c r="BY25" s="290">
        <f t="shared" si="7"/>
        <v>17941.5</v>
      </c>
      <c r="BZ25" s="290">
        <f t="shared" si="7"/>
        <v>17941.5</v>
      </c>
      <c r="CA25" s="290">
        <f t="shared" si="7"/>
        <v>17941.5</v>
      </c>
      <c r="CB25" s="290">
        <f t="shared" si="7"/>
        <v>17941.5</v>
      </c>
      <c r="CC25" s="290">
        <f t="shared" si="7"/>
        <v>17941.5</v>
      </c>
      <c r="CD25" s="290">
        <f t="shared" si="7"/>
        <v>17941.5</v>
      </c>
      <c r="CE25" s="290">
        <f t="shared" si="7"/>
        <v>17941.5</v>
      </c>
      <c r="CF25" s="290">
        <f t="shared" si="7"/>
        <v>19561.5</v>
      </c>
      <c r="CG25" s="290">
        <f t="shared" si="7"/>
        <v>19561.5</v>
      </c>
      <c r="CH25" s="290">
        <f t="shared" si="7"/>
        <v>21586.5</v>
      </c>
      <c r="CI25" s="290">
        <f t="shared" si="7"/>
        <v>21586.5</v>
      </c>
      <c r="CJ25" s="290">
        <f t="shared" si="7"/>
        <v>21586.5</v>
      </c>
      <c r="CK25" s="290">
        <f t="shared" si="7"/>
        <v>21586.5</v>
      </c>
      <c r="CL25" s="290">
        <f t="shared" si="7"/>
        <v>21586.5</v>
      </c>
      <c r="CM25" s="290">
        <f t="shared" si="7"/>
        <v>21586.5</v>
      </c>
      <c r="CN25" s="290">
        <f t="shared" si="7"/>
        <v>22396.5</v>
      </c>
      <c r="CO25" s="290">
        <f t="shared" si="7"/>
        <v>20776.5</v>
      </c>
      <c r="CP25" s="290">
        <f t="shared" si="7"/>
        <v>20776.5</v>
      </c>
      <c r="CQ25" s="290">
        <f t="shared" si="7"/>
        <v>20776.5</v>
      </c>
      <c r="CR25" s="290">
        <f t="shared" si="7"/>
        <v>20776.5</v>
      </c>
      <c r="CS25" s="290">
        <f t="shared" si="7"/>
        <v>24016.5</v>
      </c>
      <c r="CT25" s="290">
        <f t="shared" si="7"/>
        <v>24016.5</v>
      </c>
      <c r="CU25" s="290">
        <f t="shared" si="7"/>
        <v>20776.5</v>
      </c>
      <c r="CV25" s="290">
        <f t="shared" si="7"/>
        <v>22396.5</v>
      </c>
      <c r="CW25" s="290">
        <f t="shared" si="7"/>
        <v>20776.5</v>
      </c>
      <c r="CX25" s="290">
        <f t="shared" si="7"/>
        <v>20776.5</v>
      </c>
      <c r="CY25" s="290">
        <f t="shared" si="7"/>
        <v>20776.5</v>
      </c>
      <c r="CZ25" s="290">
        <f t="shared" si="7"/>
        <v>24016.5</v>
      </c>
      <c r="DA25" s="290">
        <f t="shared" si="7"/>
        <v>24016.5</v>
      </c>
      <c r="DB25" s="290">
        <f t="shared" si="7"/>
        <v>28066.5</v>
      </c>
      <c r="DC25" s="290">
        <f t="shared" si="7"/>
        <v>28066.5</v>
      </c>
      <c r="DD25" s="290">
        <f t="shared" si="7"/>
        <v>28066.5</v>
      </c>
      <c r="DE25" s="290">
        <f t="shared" si="7"/>
        <v>28066.5</v>
      </c>
      <c r="DF25" s="290">
        <f t="shared" si="7"/>
        <v>28066.5</v>
      </c>
      <c r="DG25" s="290">
        <f t="shared" si="7"/>
        <v>32926.5</v>
      </c>
      <c r="DH25" s="290">
        <f t="shared" si="7"/>
        <v>32926.5</v>
      </c>
      <c r="DI25" s="290">
        <f t="shared" si="7"/>
        <v>30496.5</v>
      </c>
      <c r="DJ25" s="290">
        <f t="shared" si="7"/>
        <v>32926.5</v>
      </c>
      <c r="DK25" s="290">
        <f t="shared" si="7"/>
        <v>30496.5</v>
      </c>
      <c r="DL25" s="290">
        <f t="shared" si="7"/>
        <v>32926.5</v>
      </c>
      <c r="DM25" s="290">
        <f t="shared" si="7"/>
        <v>30496.5</v>
      </c>
      <c r="DN25" s="290">
        <f t="shared" si="7"/>
        <v>30496.5</v>
      </c>
      <c r="DO25" s="290">
        <f t="shared" si="7"/>
        <v>26041.5</v>
      </c>
      <c r="DP25" s="290">
        <f t="shared" si="7"/>
        <v>20776.5</v>
      </c>
      <c r="DQ25" s="290">
        <f t="shared" si="7"/>
        <v>20776.5</v>
      </c>
      <c r="DR25" s="290">
        <f t="shared" si="7"/>
        <v>20776.5</v>
      </c>
      <c r="DS25" s="290">
        <f t="shared" si="7"/>
        <v>19156.5</v>
      </c>
      <c r="DT25" s="290">
        <f t="shared" si="7"/>
        <v>16726.5</v>
      </c>
      <c r="DU25" s="290">
        <f t="shared" si="7"/>
        <v>17941.5</v>
      </c>
      <c r="DV25" s="290">
        <f t="shared" si="7"/>
        <v>17941.5</v>
      </c>
      <c r="DW25" s="290">
        <f t="shared" si="7"/>
        <v>17941.5</v>
      </c>
      <c r="DX25" s="290">
        <f t="shared" si="7"/>
        <v>14701.5</v>
      </c>
      <c r="DY25" s="290">
        <f t="shared" ref="DY25:ET25" si="8">DY6*0.9</f>
        <v>14701.5</v>
      </c>
      <c r="DZ25" s="290">
        <f t="shared" si="8"/>
        <v>14701.5</v>
      </c>
      <c r="EA25" s="290">
        <f t="shared" si="8"/>
        <v>14701.5</v>
      </c>
      <c r="EB25" s="290">
        <f t="shared" si="8"/>
        <v>14701.5</v>
      </c>
      <c r="EC25" s="290">
        <f t="shared" si="8"/>
        <v>14701.5</v>
      </c>
      <c r="ED25" s="290">
        <f t="shared" si="8"/>
        <v>14701.5</v>
      </c>
      <c r="EE25" s="290">
        <f t="shared" si="8"/>
        <v>14701.5</v>
      </c>
      <c r="EF25" s="290">
        <f t="shared" si="8"/>
        <v>14701.5</v>
      </c>
      <c r="EG25" s="290">
        <f t="shared" si="8"/>
        <v>14701.5</v>
      </c>
      <c r="EH25" s="290">
        <f t="shared" si="8"/>
        <v>14701.5</v>
      </c>
      <c r="EI25" s="290">
        <f t="shared" si="8"/>
        <v>14701.5</v>
      </c>
      <c r="EJ25" s="290">
        <f t="shared" si="8"/>
        <v>14701.5</v>
      </c>
      <c r="EK25" s="290">
        <f t="shared" si="8"/>
        <v>13486.5</v>
      </c>
      <c r="EL25" s="290">
        <f t="shared" si="8"/>
        <v>13486.5</v>
      </c>
      <c r="EM25" s="290">
        <f t="shared" si="8"/>
        <v>13486.5</v>
      </c>
      <c r="EN25" s="290">
        <f t="shared" si="8"/>
        <v>13486.5</v>
      </c>
      <c r="EO25" s="290">
        <f t="shared" si="8"/>
        <v>13486.5</v>
      </c>
      <c r="EP25" s="290">
        <f t="shared" si="8"/>
        <v>13486.5</v>
      </c>
      <c r="EQ25" s="290">
        <f t="shared" si="8"/>
        <v>13486.5</v>
      </c>
      <c r="ER25" s="290">
        <f t="shared" si="8"/>
        <v>13486.5</v>
      </c>
      <c r="ES25" s="290">
        <f t="shared" si="8"/>
        <v>13486.5</v>
      </c>
      <c r="ET25" s="290">
        <f t="shared" si="8"/>
        <v>13486.5</v>
      </c>
    </row>
    <row r="26" spans="1:150" x14ac:dyDescent="0.2">
      <c r="A26" s="274">
        <v>2</v>
      </c>
      <c r="B26" s="290">
        <f t="shared" ref="B26:BL26" si="9">B7*0.9</f>
        <v>15066</v>
      </c>
      <c r="C26" s="290">
        <f t="shared" si="9"/>
        <v>15066</v>
      </c>
      <c r="D26" s="290">
        <f t="shared" si="9"/>
        <v>15066</v>
      </c>
      <c r="E26" s="290">
        <f t="shared" si="9"/>
        <v>13122</v>
      </c>
      <c r="F26" s="290">
        <f t="shared" si="9"/>
        <v>9639</v>
      </c>
      <c r="G26" s="290">
        <f t="shared" si="9"/>
        <v>10206</v>
      </c>
      <c r="H26" s="290">
        <f t="shared" si="9"/>
        <v>9639</v>
      </c>
      <c r="I26" s="290">
        <f t="shared" si="9"/>
        <v>11178</v>
      </c>
      <c r="J26" s="290">
        <f t="shared" si="9"/>
        <v>11178</v>
      </c>
      <c r="K26" s="290">
        <f t="shared" si="9"/>
        <v>8505</v>
      </c>
      <c r="L26" s="290">
        <f t="shared" si="9"/>
        <v>8505</v>
      </c>
      <c r="M26" s="290">
        <f t="shared" si="9"/>
        <v>8505</v>
      </c>
      <c r="N26" s="290">
        <f t="shared" si="9"/>
        <v>9072</v>
      </c>
      <c r="O26" s="290">
        <f t="shared" si="9"/>
        <v>8505</v>
      </c>
      <c r="P26" s="290">
        <f t="shared" si="9"/>
        <v>9072</v>
      </c>
      <c r="Q26" s="290">
        <f t="shared" si="9"/>
        <v>9072</v>
      </c>
      <c r="R26" s="290">
        <f t="shared" si="9"/>
        <v>9639</v>
      </c>
      <c r="S26" s="290">
        <f t="shared" si="9"/>
        <v>10206</v>
      </c>
      <c r="T26" s="290">
        <f t="shared" si="9"/>
        <v>10206</v>
      </c>
      <c r="U26" s="290">
        <f t="shared" si="9"/>
        <v>11178</v>
      </c>
      <c r="V26" s="290">
        <f t="shared" si="9"/>
        <v>11178</v>
      </c>
      <c r="W26" s="290">
        <f t="shared" si="9"/>
        <v>9639</v>
      </c>
      <c r="X26" s="290">
        <f t="shared" si="9"/>
        <v>9639</v>
      </c>
      <c r="Y26" s="290">
        <f t="shared" si="9"/>
        <v>8505</v>
      </c>
      <c r="Z26" s="290">
        <f t="shared" si="9"/>
        <v>8505</v>
      </c>
      <c r="AA26" s="290">
        <f t="shared" si="9"/>
        <v>8505</v>
      </c>
      <c r="AB26" s="290">
        <f t="shared" si="9"/>
        <v>8505</v>
      </c>
      <c r="AC26" s="290">
        <f t="shared" si="9"/>
        <v>8505</v>
      </c>
      <c r="AD26" s="290">
        <f t="shared" si="9"/>
        <v>9072</v>
      </c>
      <c r="AE26" s="290">
        <f t="shared" si="9"/>
        <v>9072</v>
      </c>
      <c r="AF26" s="290">
        <f t="shared" si="9"/>
        <v>8505</v>
      </c>
      <c r="AG26" s="290">
        <f t="shared" si="9"/>
        <v>10125</v>
      </c>
      <c r="AH26" s="290">
        <f t="shared" si="9"/>
        <v>10125</v>
      </c>
      <c r="AI26" s="290">
        <f t="shared" si="9"/>
        <v>10125</v>
      </c>
      <c r="AJ26" s="290">
        <f t="shared" si="9"/>
        <v>10125</v>
      </c>
      <c r="AK26" s="290">
        <f t="shared" si="9"/>
        <v>10125</v>
      </c>
      <c r="AL26" s="290">
        <f t="shared" si="9"/>
        <v>10125</v>
      </c>
      <c r="AM26" s="290">
        <f t="shared" si="9"/>
        <v>8667</v>
      </c>
      <c r="AN26" s="290">
        <f t="shared" si="9"/>
        <v>8667</v>
      </c>
      <c r="AO26" s="290">
        <f t="shared" si="9"/>
        <v>8667</v>
      </c>
      <c r="AP26" s="290">
        <f t="shared" si="9"/>
        <v>8667</v>
      </c>
      <c r="AQ26" s="290">
        <f t="shared" si="9"/>
        <v>12150</v>
      </c>
      <c r="AR26" s="290">
        <f t="shared" si="9"/>
        <v>13446</v>
      </c>
      <c r="AS26" s="290">
        <f t="shared" si="9"/>
        <v>13446</v>
      </c>
      <c r="AT26" s="290">
        <f t="shared" si="9"/>
        <v>10854</v>
      </c>
      <c r="AU26" s="290">
        <f t="shared" si="9"/>
        <v>12150</v>
      </c>
      <c r="AV26" s="290">
        <f t="shared" si="9"/>
        <v>12150</v>
      </c>
      <c r="AW26" s="290">
        <f t="shared" si="9"/>
        <v>13446</v>
      </c>
      <c r="AX26" s="290">
        <f t="shared" si="9"/>
        <v>13446</v>
      </c>
      <c r="AY26" s="290">
        <f t="shared" si="9"/>
        <v>13446</v>
      </c>
      <c r="AZ26" s="290">
        <f t="shared" si="9"/>
        <v>16038</v>
      </c>
      <c r="BA26" s="290">
        <f t="shared" si="9"/>
        <v>16038</v>
      </c>
      <c r="BB26" s="290">
        <f t="shared" si="9"/>
        <v>17334</v>
      </c>
      <c r="BC26" s="290">
        <f t="shared" si="9"/>
        <v>17334</v>
      </c>
      <c r="BD26" s="290">
        <f t="shared" si="9"/>
        <v>17334</v>
      </c>
      <c r="BE26" s="290">
        <f t="shared" si="9"/>
        <v>14742</v>
      </c>
      <c r="BF26" s="290">
        <f t="shared" si="9"/>
        <v>22437</v>
      </c>
      <c r="BG26" s="290">
        <f t="shared" si="9"/>
        <v>41472</v>
      </c>
      <c r="BH26" s="290">
        <f t="shared" si="9"/>
        <v>59697</v>
      </c>
      <c r="BI26" s="290">
        <f t="shared" si="9"/>
        <v>59697</v>
      </c>
      <c r="BJ26" s="290">
        <f t="shared" si="9"/>
        <v>55647</v>
      </c>
      <c r="BK26" s="290">
        <f t="shared" si="9"/>
        <v>59697</v>
      </c>
      <c r="BL26" s="290">
        <f t="shared" si="9"/>
        <v>55647</v>
      </c>
      <c r="BM26" s="290">
        <f t="shared" ref="BM26:DX26" si="10">BM7*0.9</f>
        <v>44712</v>
      </c>
      <c r="BN26" s="290">
        <f t="shared" si="10"/>
        <v>44712</v>
      </c>
      <c r="BO26" s="290">
        <f t="shared" si="10"/>
        <v>44712</v>
      </c>
      <c r="BP26" s="290">
        <f t="shared" si="10"/>
        <v>38232</v>
      </c>
      <c r="BQ26" s="290">
        <f t="shared" si="10"/>
        <v>25758</v>
      </c>
      <c r="BR26" s="290">
        <f t="shared" si="10"/>
        <v>21708</v>
      </c>
      <c r="BS26" s="290">
        <f t="shared" si="10"/>
        <v>20088</v>
      </c>
      <c r="BT26" s="290">
        <f t="shared" si="10"/>
        <v>20088</v>
      </c>
      <c r="BU26" s="290">
        <f t="shared" si="10"/>
        <v>20088</v>
      </c>
      <c r="BV26" s="290">
        <f t="shared" si="10"/>
        <v>21708</v>
      </c>
      <c r="BW26" s="290">
        <f t="shared" si="10"/>
        <v>21708</v>
      </c>
      <c r="BX26" s="290">
        <f t="shared" si="10"/>
        <v>21708</v>
      </c>
      <c r="BY26" s="290">
        <f t="shared" si="10"/>
        <v>20088</v>
      </c>
      <c r="BZ26" s="290">
        <f t="shared" si="10"/>
        <v>20088</v>
      </c>
      <c r="CA26" s="290">
        <f t="shared" si="10"/>
        <v>20088</v>
      </c>
      <c r="CB26" s="290">
        <f t="shared" si="10"/>
        <v>20088</v>
      </c>
      <c r="CC26" s="290">
        <f t="shared" si="10"/>
        <v>20088</v>
      </c>
      <c r="CD26" s="290">
        <f t="shared" si="10"/>
        <v>20088</v>
      </c>
      <c r="CE26" s="290">
        <f t="shared" si="10"/>
        <v>20088</v>
      </c>
      <c r="CF26" s="290">
        <f t="shared" si="10"/>
        <v>21708</v>
      </c>
      <c r="CG26" s="290">
        <f t="shared" si="10"/>
        <v>21708</v>
      </c>
      <c r="CH26" s="290">
        <f t="shared" si="10"/>
        <v>23733</v>
      </c>
      <c r="CI26" s="290">
        <f t="shared" si="10"/>
        <v>23733</v>
      </c>
      <c r="CJ26" s="290">
        <f t="shared" si="10"/>
        <v>23733</v>
      </c>
      <c r="CK26" s="290">
        <f t="shared" si="10"/>
        <v>23733</v>
      </c>
      <c r="CL26" s="290">
        <f t="shared" si="10"/>
        <v>23733</v>
      </c>
      <c r="CM26" s="290">
        <f t="shared" si="10"/>
        <v>23733</v>
      </c>
      <c r="CN26" s="290">
        <f t="shared" si="10"/>
        <v>24543</v>
      </c>
      <c r="CO26" s="290">
        <f t="shared" si="10"/>
        <v>22923</v>
      </c>
      <c r="CP26" s="290">
        <f t="shared" si="10"/>
        <v>22923</v>
      </c>
      <c r="CQ26" s="290">
        <f t="shared" si="10"/>
        <v>22923</v>
      </c>
      <c r="CR26" s="290">
        <f t="shared" si="10"/>
        <v>22923</v>
      </c>
      <c r="CS26" s="290">
        <f t="shared" si="10"/>
        <v>26163</v>
      </c>
      <c r="CT26" s="290">
        <f t="shared" si="10"/>
        <v>26163</v>
      </c>
      <c r="CU26" s="290">
        <f t="shared" si="10"/>
        <v>22923</v>
      </c>
      <c r="CV26" s="290">
        <f t="shared" si="10"/>
        <v>24543</v>
      </c>
      <c r="CW26" s="290">
        <f t="shared" si="10"/>
        <v>22923</v>
      </c>
      <c r="CX26" s="290">
        <f t="shared" si="10"/>
        <v>22923</v>
      </c>
      <c r="CY26" s="290">
        <f t="shared" si="10"/>
        <v>22923</v>
      </c>
      <c r="CZ26" s="290">
        <f t="shared" si="10"/>
        <v>26163</v>
      </c>
      <c r="DA26" s="290">
        <f t="shared" si="10"/>
        <v>26163</v>
      </c>
      <c r="DB26" s="290">
        <f t="shared" si="10"/>
        <v>30213</v>
      </c>
      <c r="DC26" s="290">
        <f t="shared" si="10"/>
        <v>30213</v>
      </c>
      <c r="DD26" s="290">
        <f t="shared" si="10"/>
        <v>30213</v>
      </c>
      <c r="DE26" s="290">
        <f t="shared" si="10"/>
        <v>30213</v>
      </c>
      <c r="DF26" s="290">
        <f t="shared" si="10"/>
        <v>30213</v>
      </c>
      <c r="DG26" s="290">
        <f t="shared" si="10"/>
        <v>35073</v>
      </c>
      <c r="DH26" s="290">
        <f t="shared" si="10"/>
        <v>35073</v>
      </c>
      <c r="DI26" s="290">
        <f t="shared" si="10"/>
        <v>32643</v>
      </c>
      <c r="DJ26" s="290">
        <f t="shared" si="10"/>
        <v>35073</v>
      </c>
      <c r="DK26" s="290">
        <f t="shared" si="10"/>
        <v>32643</v>
      </c>
      <c r="DL26" s="290">
        <f t="shared" si="10"/>
        <v>35073</v>
      </c>
      <c r="DM26" s="290">
        <f t="shared" si="10"/>
        <v>32643</v>
      </c>
      <c r="DN26" s="290">
        <f t="shared" si="10"/>
        <v>32643</v>
      </c>
      <c r="DO26" s="290">
        <f t="shared" si="10"/>
        <v>28188</v>
      </c>
      <c r="DP26" s="290">
        <f t="shared" si="10"/>
        <v>22923</v>
      </c>
      <c r="DQ26" s="290">
        <f t="shared" si="10"/>
        <v>22923</v>
      </c>
      <c r="DR26" s="290">
        <f t="shared" si="10"/>
        <v>22923</v>
      </c>
      <c r="DS26" s="290">
        <f t="shared" si="10"/>
        <v>21303</v>
      </c>
      <c r="DT26" s="290">
        <f t="shared" si="10"/>
        <v>18873</v>
      </c>
      <c r="DU26" s="290">
        <f t="shared" si="10"/>
        <v>20088</v>
      </c>
      <c r="DV26" s="290">
        <f t="shared" si="10"/>
        <v>20088</v>
      </c>
      <c r="DW26" s="290">
        <f t="shared" si="10"/>
        <v>20088</v>
      </c>
      <c r="DX26" s="290">
        <f t="shared" si="10"/>
        <v>16848</v>
      </c>
      <c r="DY26" s="290">
        <f t="shared" ref="DY26:ET26" si="11">DY7*0.9</f>
        <v>16848</v>
      </c>
      <c r="DZ26" s="290">
        <f t="shared" si="11"/>
        <v>16848</v>
      </c>
      <c r="EA26" s="290">
        <f t="shared" si="11"/>
        <v>16848</v>
      </c>
      <c r="EB26" s="290">
        <f t="shared" si="11"/>
        <v>16848</v>
      </c>
      <c r="EC26" s="290">
        <f t="shared" si="11"/>
        <v>16848</v>
      </c>
      <c r="ED26" s="290">
        <f t="shared" si="11"/>
        <v>16848</v>
      </c>
      <c r="EE26" s="290">
        <f t="shared" si="11"/>
        <v>16848</v>
      </c>
      <c r="EF26" s="290">
        <f t="shared" si="11"/>
        <v>16848</v>
      </c>
      <c r="EG26" s="290">
        <f t="shared" si="11"/>
        <v>16848</v>
      </c>
      <c r="EH26" s="290">
        <f t="shared" si="11"/>
        <v>16848</v>
      </c>
      <c r="EI26" s="290">
        <f t="shared" si="11"/>
        <v>16848</v>
      </c>
      <c r="EJ26" s="290">
        <f t="shared" si="11"/>
        <v>16848</v>
      </c>
      <c r="EK26" s="290">
        <f t="shared" si="11"/>
        <v>15633</v>
      </c>
      <c r="EL26" s="290">
        <f t="shared" si="11"/>
        <v>15633</v>
      </c>
      <c r="EM26" s="290">
        <f t="shared" si="11"/>
        <v>15633</v>
      </c>
      <c r="EN26" s="290">
        <f t="shared" si="11"/>
        <v>15633</v>
      </c>
      <c r="EO26" s="290">
        <f t="shared" si="11"/>
        <v>15633</v>
      </c>
      <c r="EP26" s="290">
        <f t="shared" si="11"/>
        <v>15633</v>
      </c>
      <c r="EQ26" s="290">
        <f t="shared" si="11"/>
        <v>15633</v>
      </c>
      <c r="ER26" s="290">
        <f t="shared" si="11"/>
        <v>15633</v>
      </c>
      <c r="ES26" s="290">
        <f t="shared" si="11"/>
        <v>15633</v>
      </c>
      <c r="ET26" s="290">
        <f t="shared" si="11"/>
        <v>15633</v>
      </c>
    </row>
    <row r="27" spans="1:150" x14ac:dyDescent="0.2">
      <c r="A27" s="95" t="s">
        <v>143</v>
      </c>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290"/>
      <c r="BN27" s="290"/>
      <c r="BO27" s="290"/>
      <c r="BP27" s="290"/>
      <c r="BQ27" s="290"/>
      <c r="BR27" s="290"/>
      <c r="BS27" s="290"/>
      <c r="BT27" s="290"/>
      <c r="BU27" s="290"/>
      <c r="BV27" s="290"/>
      <c r="BW27" s="290"/>
      <c r="BX27" s="290"/>
      <c r="BY27" s="290"/>
      <c r="BZ27" s="290"/>
      <c r="CA27" s="290"/>
      <c r="CB27" s="290"/>
      <c r="CC27" s="290"/>
      <c r="CD27" s="290"/>
      <c r="CE27" s="290"/>
      <c r="CF27" s="290"/>
      <c r="CG27" s="290"/>
      <c r="CH27" s="290"/>
      <c r="CI27" s="290"/>
      <c r="CJ27" s="290"/>
      <c r="CK27" s="290"/>
      <c r="CL27" s="290"/>
      <c r="CM27" s="290"/>
      <c r="CN27" s="290"/>
      <c r="CO27" s="290"/>
      <c r="CP27" s="290"/>
      <c r="CQ27" s="290"/>
      <c r="CR27" s="290"/>
      <c r="CS27" s="290"/>
      <c r="CT27" s="290"/>
      <c r="CU27" s="290"/>
      <c r="CV27" s="290"/>
      <c r="CW27" s="290"/>
      <c r="CX27" s="290"/>
      <c r="CY27" s="290"/>
      <c r="CZ27" s="290"/>
      <c r="DA27" s="290"/>
      <c r="DB27" s="290"/>
      <c r="DC27" s="290"/>
      <c r="DD27" s="290"/>
      <c r="DE27" s="290"/>
      <c r="DF27" s="290"/>
      <c r="DG27" s="290"/>
      <c r="DH27" s="290"/>
      <c r="DI27" s="290"/>
      <c r="DJ27" s="290"/>
      <c r="DK27" s="290"/>
      <c r="DL27" s="290"/>
      <c r="DM27" s="290"/>
      <c r="DN27" s="290"/>
      <c r="DO27" s="290"/>
      <c r="DP27" s="290"/>
      <c r="DQ27" s="290"/>
      <c r="DR27" s="290"/>
      <c r="DS27" s="290"/>
      <c r="DT27" s="290"/>
      <c r="DU27" s="290"/>
      <c r="DV27" s="290"/>
      <c r="DW27" s="290"/>
      <c r="DX27" s="290"/>
      <c r="DY27" s="290"/>
      <c r="DZ27" s="290"/>
      <c r="EA27" s="290"/>
      <c r="EB27" s="290"/>
      <c r="EC27" s="290"/>
      <c r="ED27" s="290"/>
      <c r="EE27" s="290"/>
      <c r="EF27" s="290"/>
      <c r="EG27" s="290"/>
      <c r="EH27" s="290"/>
      <c r="EI27" s="290"/>
      <c r="EJ27" s="290"/>
      <c r="EK27" s="290"/>
      <c r="EL27" s="290"/>
      <c r="EM27" s="290"/>
      <c r="EN27" s="290"/>
      <c r="EO27" s="290"/>
      <c r="EP27" s="290"/>
      <c r="EQ27" s="290"/>
      <c r="ER27" s="290"/>
      <c r="ES27" s="290"/>
      <c r="ET27" s="290"/>
    </row>
    <row r="28" spans="1:150" x14ac:dyDescent="0.2">
      <c r="A28" s="274">
        <v>1</v>
      </c>
      <c r="B28" s="290">
        <f t="shared" ref="B28:BL28" si="12">B9*0.9</f>
        <v>15147</v>
      </c>
      <c r="C28" s="290">
        <f t="shared" si="12"/>
        <v>15147</v>
      </c>
      <c r="D28" s="290">
        <f t="shared" si="12"/>
        <v>15147</v>
      </c>
      <c r="E28" s="290">
        <f t="shared" si="12"/>
        <v>13203</v>
      </c>
      <c r="F28" s="290">
        <f t="shared" si="12"/>
        <v>9720</v>
      </c>
      <c r="G28" s="290">
        <f t="shared" si="12"/>
        <v>10287</v>
      </c>
      <c r="H28" s="290">
        <f t="shared" si="12"/>
        <v>9720</v>
      </c>
      <c r="I28" s="290">
        <f t="shared" si="12"/>
        <v>11259</v>
      </c>
      <c r="J28" s="290">
        <f t="shared" si="12"/>
        <v>11259</v>
      </c>
      <c r="K28" s="290">
        <f t="shared" si="12"/>
        <v>8586</v>
      </c>
      <c r="L28" s="290">
        <f t="shared" si="12"/>
        <v>8586</v>
      </c>
      <c r="M28" s="290">
        <f t="shared" si="12"/>
        <v>8586</v>
      </c>
      <c r="N28" s="290">
        <f t="shared" si="12"/>
        <v>9153</v>
      </c>
      <c r="O28" s="290">
        <f t="shared" si="12"/>
        <v>8586</v>
      </c>
      <c r="P28" s="290">
        <f t="shared" si="12"/>
        <v>9153</v>
      </c>
      <c r="Q28" s="290">
        <f t="shared" si="12"/>
        <v>9153</v>
      </c>
      <c r="R28" s="290">
        <f t="shared" si="12"/>
        <v>9720</v>
      </c>
      <c r="S28" s="290">
        <f t="shared" si="12"/>
        <v>10287</v>
      </c>
      <c r="T28" s="290">
        <f t="shared" si="12"/>
        <v>10287</v>
      </c>
      <c r="U28" s="290">
        <f t="shared" si="12"/>
        <v>11259</v>
      </c>
      <c r="V28" s="290">
        <f t="shared" si="12"/>
        <v>11259</v>
      </c>
      <c r="W28" s="290">
        <f t="shared" si="12"/>
        <v>9720</v>
      </c>
      <c r="X28" s="290">
        <f t="shared" si="12"/>
        <v>9720</v>
      </c>
      <c r="Y28" s="290">
        <f t="shared" si="12"/>
        <v>8586</v>
      </c>
      <c r="Z28" s="290">
        <f t="shared" si="12"/>
        <v>8586</v>
      </c>
      <c r="AA28" s="290">
        <f t="shared" si="12"/>
        <v>8586</v>
      </c>
      <c r="AB28" s="290">
        <f t="shared" si="12"/>
        <v>8586</v>
      </c>
      <c r="AC28" s="290">
        <f t="shared" si="12"/>
        <v>8586</v>
      </c>
      <c r="AD28" s="290">
        <f t="shared" si="12"/>
        <v>9153</v>
      </c>
      <c r="AE28" s="290">
        <f t="shared" si="12"/>
        <v>9153</v>
      </c>
      <c r="AF28" s="290">
        <f t="shared" si="12"/>
        <v>8586</v>
      </c>
      <c r="AG28" s="290">
        <f t="shared" si="12"/>
        <v>11016</v>
      </c>
      <c r="AH28" s="290">
        <f t="shared" si="12"/>
        <v>11016</v>
      </c>
      <c r="AI28" s="290">
        <f t="shared" si="12"/>
        <v>11016</v>
      </c>
      <c r="AJ28" s="290">
        <f t="shared" si="12"/>
        <v>11016</v>
      </c>
      <c r="AK28" s="290">
        <f t="shared" si="12"/>
        <v>11016</v>
      </c>
      <c r="AL28" s="290">
        <f t="shared" si="12"/>
        <v>11016</v>
      </c>
      <c r="AM28" s="290">
        <f t="shared" si="12"/>
        <v>9558</v>
      </c>
      <c r="AN28" s="290">
        <f t="shared" si="12"/>
        <v>9558</v>
      </c>
      <c r="AO28" s="290">
        <f t="shared" si="12"/>
        <v>9558</v>
      </c>
      <c r="AP28" s="290">
        <f t="shared" si="12"/>
        <v>9558</v>
      </c>
      <c r="AQ28" s="290">
        <f t="shared" si="12"/>
        <v>13041</v>
      </c>
      <c r="AR28" s="290">
        <f t="shared" si="12"/>
        <v>14337</v>
      </c>
      <c r="AS28" s="290">
        <f t="shared" si="12"/>
        <v>14337</v>
      </c>
      <c r="AT28" s="290">
        <f t="shared" si="12"/>
        <v>11745</v>
      </c>
      <c r="AU28" s="290">
        <f t="shared" si="12"/>
        <v>13041</v>
      </c>
      <c r="AV28" s="290">
        <f t="shared" si="12"/>
        <v>13041</v>
      </c>
      <c r="AW28" s="290">
        <f t="shared" si="12"/>
        <v>14337</v>
      </c>
      <c r="AX28" s="290">
        <f t="shared" si="12"/>
        <v>14337</v>
      </c>
      <c r="AY28" s="290">
        <f t="shared" si="12"/>
        <v>14337</v>
      </c>
      <c r="AZ28" s="290">
        <f t="shared" si="12"/>
        <v>16929</v>
      </c>
      <c r="BA28" s="290">
        <f t="shared" si="12"/>
        <v>16929</v>
      </c>
      <c r="BB28" s="290">
        <f t="shared" si="12"/>
        <v>18225</v>
      </c>
      <c r="BC28" s="290">
        <f t="shared" si="12"/>
        <v>18225</v>
      </c>
      <c r="BD28" s="290">
        <f t="shared" si="12"/>
        <v>18225</v>
      </c>
      <c r="BE28" s="290">
        <f t="shared" si="12"/>
        <v>15633</v>
      </c>
      <c r="BF28" s="290">
        <f t="shared" si="12"/>
        <v>24178.5</v>
      </c>
      <c r="BG28" s="290">
        <f t="shared" si="12"/>
        <v>43213.5</v>
      </c>
      <c r="BH28" s="290">
        <f t="shared" si="12"/>
        <v>61438.5</v>
      </c>
      <c r="BI28" s="290">
        <f t="shared" si="12"/>
        <v>61438.5</v>
      </c>
      <c r="BJ28" s="290">
        <f t="shared" si="12"/>
        <v>57388.5</v>
      </c>
      <c r="BK28" s="290">
        <f t="shared" si="12"/>
        <v>61438.5</v>
      </c>
      <c r="BL28" s="290">
        <f t="shared" si="12"/>
        <v>57388.5</v>
      </c>
      <c r="BM28" s="290">
        <f t="shared" ref="BM28:DX28" si="13">BM9*0.9</f>
        <v>46453.5</v>
      </c>
      <c r="BN28" s="290">
        <f t="shared" si="13"/>
        <v>46453.5</v>
      </c>
      <c r="BO28" s="290">
        <f t="shared" si="13"/>
        <v>46453.5</v>
      </c>
      <c r="BP28" s="290">
        <f t="shared" si="13"/>
        <v>39973.5</v>
      </c>
      <c r="BQ28" s="290">
        <f t="shared" si="13"/>
        <v>26851.5</v>
      </c>
      <c r="BR28" s="290">
        <f t="shared" si="13"/>
        <v>22801.5</v>
      </c>
      <c r="BS28" s="290">
        <f t="shared" si="13"/>
        <v>21181.5</v>
      </c>
      <c r="BT28" s="290">
        <f t="shared" si="13"/>
        <v>21181.5</v>
      </c>
      <c r="BU28" s="290">
        <f t="shared" si="13"/>
        <v>21181.5</v>
      </c>
      <c r="BV28" s="290">
        <f t="shared" si="13"/>
        <v>22801.5</v>
      </c>
      <c r="BW28" s="290">
        <f t="shared" si="13"/>
        <v>22801.5</v>
      </c>
      <c r="BX28" s="290">
        <f t="shared" si="13"/>
        <v>22801.5</v>
      </c>
      <c r="BY28" s="290">
        <f t="shared" si="13"/>
        <v>21181.5</v>
      </c>
      <c r="BZ28" s="290">
        <f t="shared" si="13"/>
        <v>21181.5</v>
      </c>
      <c r="CA28" s="290">
        <f t="shared" si="13"/>
        <v>21181.5</v>
      </c>
      <c r="CB28" s="290">
        <f t="shared" si="13"/>
        <v>21181.5</v>
      </c>
      <c r="CC28" s="290">
        <f t="shared" si="13"/>
        <v>21181.5</v>
      </c>
      <c r="CD28" s="290">
        <f t="shared" si="13"/>
        <v>21181.5</v>
      </c>
      <c r="CE28" s="290">
        <f t="shared" si="13"/>
        <v>21181.5</v>
      </c>
      <c r="CF28" s="290">
        <f t="shared" si="13"/>
        <v>22801.5</v>
      </c>
      <c r="CG28" s="290">
        <f t="shared" si="13"/>
        <v>22801.5</v>
      </c>
      <c r="CH28" s="290">
        <f t="shared" si="13"/>
        <v>24826.5</v>
      </c>
      <c r="CI28" s="290">
        <f t="shared" si="13"/>
        <v>24826.5</v>
      </c>
      <c r="CJ28" s="290">
        <f t="shared" si="13"/>
        <v>24826.5</v>
      </c>
      <c r="CK28" s="290">
        <f t="shared" si="13"/>
        <v>24826.5</v>
      </c>
      <c r="CL28" s="290">
        <f t="shared" si="13"/>
        <v>24826.5</v>
      </c>
      <c r="CM28" s="290">
        <f t="shared" si="13"/>
        <v>24826.5</v>
      </c>
      <c r="CN28" s="290">
        <f t="shared" si="13"/>
        <v>26446.5</v>
      </c>
      <c r="CO28" s="290">
        <f t="shared" si="13"/>
        <v>24826.5</v>
      </c>
      <c r="CP28" s="290">
        <f t="shared" si="13"/>
        <v>24826.5</v>
      </c>
      <c r="CQ28" s="290">
        <f t="shared" si="13"/>
        <v>24826.5</v>
      </c>
      <c r="CR28" s="290">
        <f t="shared" si="13"/>
        <v>24826.5</v>
      </c>
      <c r="CS28" s="290">
        <f t="shared" si="13"/>
        <v>28066.5</v>
      </c>
      <c r="CT28" s="290">
        <f t="shared" si="13"/>
        <v>28066.5</v>
      </c>
      <c r="CU28" s="290">
        <f t="shared" si="13"/>
        <v>24826.5</v>
      </c>
      <c r="CV28" s="290">
        <f t="shared" si="13"/>
        <v>26446.5</v>
      </c>
      <c r="CW28" s="290">
        <f t="shared" si="13"/>
        <v>24826.5</v>
      </c>
      <c r="CX28" s="290">
        <f t="shared" si="13"/>
        <v>24826.5</v>
      </c>
      <c r="CY28" s="290">
        <f t="shared" si="13"/>
        <v>24826.5</v>
      </c>
      <c r="CZ28" s="290">
        <f t="shared" si="13"/>
        <v>28066.5</v>
      </c>
      <c r="DA28" s="290">
        <f t="shared" si="13"/>
        <v>28066.5</v>
      </c>
      <c r="DB28" s="290">
        <f t="shared" si="13"/>
        <v>32116.5</v>
      </c>
      <c r="DC28" s="290">
        <f t="shared" si="13"/>
        <v>32116.5</v>
      </c>
      <c r="DD28" s="290">
        <f t="shared" si="13"/>
        <v>32116.5</v>
      </c>
      <c r="DE28" s="290">
        <f t="shared" si="13"/>
        <v>32116.5</v>
      </c>
      <c r="DF28" s="290">
        <f t="shared" si="13"/>
        <v>32116.5</v>
      </c>
      <c r="DG28" s="290">
        <f t="shared" si="13"/>
        <v>36976.5</v>
      </c>
      <c r="DH28" s="290">
        <f t="shared" si="13"/>
        <v>36976.5</v>
      </c>
      <c r="DI28" s="290">
        <f t="shared" si="13"/>
        <v>34546.5</v>
      </c>
      <c r="DJ28" s="290">
        <f t="shared" si="13"/>
        <v>36976.5</v>
      </c>
      <c r="DK28" s="290">
        <f t="shared" si="13"/>
        <v>34546.5</v>
      </c>
      <c r="DL28" s="290">
        <f t="shared" si="13"/>
        <v>36976.5</v>
      </c>
      <c r="DM28" s="290">
        <f t="shared" si="13"/>
        <v>34546.5</v>
      </c>
      <c r="DN28" s="290">
        <f t="shared" si="13"/>
        <v>34546.5</v>
      </c>
      <c r="DO28" s="290">
        <f t="shared" si="13"/>
        <v>30091.5</v>
      </c>
      <c r="DP28" s="290">
        <f t="shared" si="13"/>
        <v>24826.5</v>
      </c>
      <c r="DQ28" s="290">
        <f t="shared" si="13"/>
        <v>24826.5</v>
      </c>
      <c r="DR28" s="290">
        <f t="shared" si="13"/>
        <v>24826.5</v>
      </c>
      <c r="DS28" s="290">
        <f t="shared" si="13"/>
        <v>23206.5</v>
      </c>
      <c r="DT28" s="290">
        <f t="shared" si="13"/>
        <v>20776.5</v>
      </c>
      <c r="DU28" s="290">
        <f t="shared" si="13"/>
        <v>21991.5</v>
      </c>
      <c r="DV28" s="290">
        <f t="shared" si="13"/>
        <v>21991.5</v>
      </c>
      <c r="DW28" s="290">
        <f t="shared" si="13"/>
        <v>21991.5</v>
      </c>
      <c r="DX28" s="290">
        <f t="shared" si="13"/>
        <v>17941.5</v>
      </c>
      <c r="DY28" s="290">
        <f t="shared" ref="DY28:ET28" si="14">DY9*0.9</f>
        <v>17941.5</v>
      </c>
      <c r="DZ28" s="290">
        <f t="shared" si="14"/>
        <v>17941.5</v>
      </c>
      <c r="EA28" s="290">
        <f t="shared" si="14"/>
        <v>17941.5</v>
      </c>
      <c r="EB28" s="290">
        <f t="shared" si="14"/>
        <v>17941.5</v>
      </c>
      <c r="EC28" s="290">
        <f t="shared" si="14"/>
        <v>17941.5</v>
      </c>
      <c r="ED28" s="290">
        <f t="shared" si="14"/>
        <v>17941.5</v>
      </c>
      <c r="EE28" s="290">
        <f t="shared" si="14"/>
        <v>17941.5</v>
      </c>
      <c r="EF28" s="290">
        <f t="shared" si="14"/>
        <v>17941.5</v>
      </c>
      <c r="EG28" s="290">
        <f t="shared" si="14"/>
        <v>17941.5</v>
      </c>
      <c r="EH28" s="290">
        <f t="shared" si="14"/>
        <v>17941.5</v>
      </c>
      <c r="EI28" s="290">
        <f t="shared" si="14"/>
        <v>17941.5</v>
      </c>
      <c r="EJ28" s="290">
        <f t="shared" si="14"/>
        <v>17941.5</v>
      </c>
      <c r="EK28" s="290">
        <f t="shared" si="14"/>
        <v>16726.5</v>
      </c>
      <c r="EL28" s="290">
        <f t="shared" si="14"/>
        <v>16726.5</v>
      </c>
      <c r="EM28" s="290">
        <f t="shared" si="14"/>
        <v>16726.5</v>
      </c>
      <c r="EN28" s="290">
        <f t="shared" si="14"/>
        <v>16726.5</v>
      </c>
      <c r="EO28" s="290">
        <f t="shared" si="14"/>
        <v>16726.5</v>
      </c>
      <c r="EP28" s="290">
        <f t="shared" si="14"/>
        <v>16726.5</v>
      </c>
      <c r="EQ28" s="290">
        <f t="shared" si="14"/>
        <v>16726.5</v>
      </c>
      <c r="ER28" s="290">
        <f t="shared" si="14"/>
        <v>16726.5</v>
      </c>
      <c r="ES28" s="290">
        <f t="shared" si="14"/>
        <v>16726.5</v>
      </c>
      <c r="ET28" s="290">
        <f t="shared" si="14"/>
        <v>16726.5</v>
      </c>
    </row>
    <row r="29" spans="1:150" x14ac:dyDescent="0.2">
      <c r="A29" s="274">
        <v>2</v>
      </c>
      <c r="B29" s="290">
        <f t="shared" ref="B29:BL29" si="15">B10*0.9</f>
        <v>16686</v>
      </c>
      <c r="C29" s="290">
        <f t="shared" si="15"/>
        <v>16686</v>
      </c>
      <c r="D29" s="290">
        <f t="shared" si="15"/>
        <v>16686</v>
      </c>
      <c r="E29" s="290">
        <f t="shared" si="15"/>
        <v>14742</v>
      </c>
      <c r="F29" s="290">
        <f t="shared" si="15"/>
        <v>11259</v>
      </c>
      <c r="G29" s="290">
        <f t="shared" si="15"/>
        <v>11826</v>
      </c>
      <c r="H29" s="290">
        <f t="shared" si="15"/>
        <v>11259</v>
      </c>
      <c r="I29" s="290">
        <f t="shared" si="15"/>
        <v>12798</v>
      </c>
      <c r="J29" s="290">
        <f t="shared" si="15"/>
        <v>12798</v>
      </c>
      <c r="K29" s="290">
        <f t="shared" si="15"/>
        <v>10125</v>
      </c>
      <c r="L29" s="290">
        <f t="shared" si="15"/>
        <v>10125</v>
      </c>
      <c r="M29" s="290">
        <f t="shared" si="15"/>
        <v>10125</v>
      </c>
      <c r="N29" s="290">
        <f t="shared" si="15"/>
        <v>10692</v>
      </c>
      <c r="O29" s="290">
        <f t="shared" si="15"/>
        <v>10125</v>
      </c>
      <c r="P29" s="290">
        <f t="shared" si="15"/>
        <v>10692</v>
      </c>
      <c r="Q29" s="290">
        <f t="shared" si="15"/>
        <v>10692</v>
      </c>
      <c r="R29" s="290">
        <f t="shared" si="15"/>
        <v>11259</v>
      </c>
      <c r="S29" s="290">
        <f t="shared" si="15"/>
        <v>11826</v>
      </c>
      <c r="T29" s="290">
        <f t="shared" si="15"/>
        <v>11826</v>
      </c>
      <c r="U29" s="290">
        <f t="shared" si="15"/>
        <v>12798</v>
      </c>
      <c r="V29" s="290">
        <f t="shared" si="15"/>
        <v>12798</v>
      </c>
      <c r="W29" s="290">
        <f t="shared" si="15"/>
        <v>11259</v>
      </c>
      <c r="X29" s="290">
        <f t="shared" si="15"/>
        <v>11259</v>
      </c>
      <c r="Y29" s="290">
        <f t="shared" si="15"/>
        <v>10125</v>
      </c>
      <c r="Z29" s="290">
        <f t="shared" si="15"/>
        <v>10125</v>
      </c>
      <c r="AA29" s="290">
        <f t="shared" si="15"/>
        <v>10125</v>
      </c>
      <c r="AB29" s="290">
        <f t="shared" si="15"/>
        <v>10125</v>
      </c>
      <c r="AC29" s="290">
        <f t="shared" si="15"/>
        <v>10125</v>
      </c>
      <c r="AD29" s="290">
        <f t="shared" si="15"/>
        <v>10692</v>
      </c>
      <c r="AE29" s="290">
        <f t="shared" si="15"/>
        <v>10692</v>
      </c>
      <c r="AF29" s="290">
        <f t="shared" si="15"/>
        <v>10125</v>
      </c>
      <c r="AG29" s="290">
        <f t="shared" si="15"/>
        <v>12555</v>
      </c>
      <c r="AH29" s="290">
        <f t="shared" si="15"/>
        <v>12555</v>
      </c>
      <c r="AI29" s="290">
        <f t="shared" si="15"/>
        <v>12555</v>
      </c>
      <c r="AJ29" s="290">
        <f t="shared" si="15"/>
        <v>12555</v>
      </c>
      <c r="AK29" s="290">
        <f t="shared" si="15"/>
        <v>12555</v>
      </c>
      <c r="AL29" s="290">
        <f t="shared" si="15"/>
        <v>12555</v>
      </c>
      <c r="AM29" s="290">
        <f t="shared" si="15"/>
        <v>11097</v>
      </c>
      <c r="AN29" s="290">
        <f t="shared" si="15"/>
        <v>11097</v>
      </c>
      <c r="AO29" s="290">
        <f t="shared" si="15"/>
        <v>11097</v>
      </c>
      <c r="AP29" s="290">
        <f t="shared" si="15"/>
        <v>11097</v>
      </c>
      <c r="AQ29" s="290">
        <f t="shared" si="15"/>
        <v>14580</v>
      </c>
      <c r="AR29" s="290">
        <f t="shared" si="15"/>
        <v>15876</v>
      </c>
      <c r="AS29" s="290">
        <f t="shared" si="15"/>
        <v>15876</v>
      </c>
      <c r="AT29" s="290">
        <f t="shared" si="15"/>
        <v>13284</v>
      </c>
      <c r="AU29" s="290">
        <f t="shared" si="15"/>
        <v>14580</v>
      </c>
      <c r="AV29" s="290">
        <f t="shared" si="15"/>
        <v>14580</v>
      </c>
      <c r="AW29" s="290">
        <f t="shared" si="15"/>
        <v>15876</v>
      </c>
      <c r="AX29" s="290">
        <f t="shared" si="15"/>
        <v>15876</v>
      </c>
      <c r="AY29" s="290">
        <f t="shared" si="15"/>
        <v>15876</v>
      </c>
      <c r="AZ29" s="290">
        <f t="shared" si="15"/>
        <v>18468</v>
      </c>
      <c r="BA29" s="290">
        <f t="shared" si="15"/>
        <v>18468</v>
      </c>
      <c r="BB29" s="290">
        <f t="shared" si="15"/>
        <v>19764</v>
      </c>
      <c r="BC29" s="290">
        <f t="shared" si="15"/>
        <v>19764</v>
      </c>
      <c r="BD29" s="290">
        <f t="shared" si="15"/>
        <v>19764</v>
      </c>
      <c r="BE29" s="290">
        <f t="shared" si="15"/>
        <v>17172</v>
      </c>
      <c r="BF29" s="290">
        <f t="shared" si="15"/>
        <v>26487</v>
      </c>
      <c r="BG29" s="290">
        <f t="shared" si="15"/>
        <v>45522</v>
      </c>
      <c r="BH29" s="290">
        <f t="shared" si="15"/>
        <v>63747</v>
      </c>
      <c r="BI29" s="290">
        <f t="shared" si="15"/>
        <v>63747</v>
      </c>
      <c r="BJ29" s="290">
        <f t="shared" si="15"/>
        <v>59697</v>
      </c>
      <c r="BK29" s="290">
        <f t="shared" si="15"/>
        <v>63747</v>
      </c>
      <c r="BL29" s="290">
        <f t="shared" si="15"/>
        <v>59697</v>
      </c>
      <c r="BM29" s="290">
        <f t="shared" ref="BM29:DX29" si="16">BM10*0.9</f>
        <v>48762</v>
      </c>
      <c r="BN29" s="290">
        <f t="shared" si="16"/>
        <v>48762</v>
      </c>
      <c r="BO29" s="290">
        <f t="shared" si="16"/>
        <v>48762</v>
      </c>
      <c r="BP29" s="290">
        <f t="shared" si="16"/>
        <v>42282</v>
      </c>
      <c r="BQ29" s="290">
        <f t="shared" si="16"/>
        <v>28998</v>
      </c>
      <c r="BR29" s="290">
        <f t="shared" si="16"/>
        <v>24948</v>
      </c>
      <c r="BS29" s="290">
        <f t="shared" si="16"/>
        <v>23328</v>
      </c>
      <c r="BT29" s="290">
        <f t="shared" si="16"/>
        <v>23328</v>
      </c>
      <c r="BU29" s="290">
        <f t="shared" si="16"/>
        <v>23328</v>
      </c>
      <c r="BV29" s="290">
        <f t="shared" si="16"/>
        <v>24948</v>
      </c>
      <c r="BW29" s="290">
        <f t="shared" si="16"/>
        <v>24948</v>
      </c>
      <c r="BX29" s="290">
        <f t="shared" si="16"/>
        <v>24948</v>
      </c>
      <c r="BY29" s="290">
        <f t="shared" si="16"/>
        <v>23328</v>
      </c>
      <c r="BZ29" s="290">
        <f t="shared" si="16"/>
        <v>23328</v>
      </c>
      <c r="CA29" s="290">
        <f t="shared" si="16"/>
        <v>23328</v>
      </c>
      <c r="CB29" s="290">
        <f t="shared" si="16"/>
        <v>23328</v>
      </c>
      <c r="CC29" s="290">
        <f t="shared" si="16"/>
        <v>23328</v>
      </c>
      <c r="CD29" s="290">
        <f t="shared" si="16"/>
        <v>23328</v>
      </c>
      <c r="CE29" s="290">
        <f t="shared" si="16"/>
        <v>23328</v>
      </c>
      <c r="CF29" s="290">
        <f t="shared" si="16"/>
        <v>24948</v>
      </c>
      <c r="CG29" s="290">
        <f t="shared" si="16"/>
        <v>24948</v>
      </c>
      <c r="CH29" s="290">
        <f t="shared" si="16"/>
        <v>26973</v>
      </c>
      <c r="CI29" s="290">
        <f t="shared" si="16"/>
        <v>26973</v>
      </c>
      <c r="CJ29" s="290">
        <f t="shared" si="16"/>
        <v>26973</v>
      </c>
      <c r="CK29" s="290">
        <f t="shared" si="16"/>
        <v>26973</v>
      </c>
      <c r="CL29" s="290">
        <f t="shared" si="16"/>
        <v>26973</v>
      </c>
      <c r="CM29" s="290">
        <f t="shared" si="16"/>
        <v>26973</v>
      </c>
      <c r="CN29" s="290">
        <f t="shared" si="16"/>
        <v>28593</v>
      </c>
      <c r="CO29" s="290">
        <f t="shared" si="16"/>
        <v>26973</v>
      </c>
      <c r="CP29" s="290">
        <f t="shared" si="16"/>
        <v>26973</v>
      </c>
      <c r="CQ29" s="290">
        <f t="shared" si="16"/>
        <v>26973</v>
      </c>
      <c r="CR29" s="290">
        <f t="shared" si="16"/>
        <v>26973</v>
      </c>
      <c r="CS29" s="290">
        <f t="shared" si="16"/>
        <v>30213</v>
      </c>
      <c r="CT29" s="290">
        <f t="shared" si="16"/>
        <v>30213</v>
      </c>
      <c r="CU29" s="290">
        <f t="shared" si="16"/>
        <v>26973</v>
      </c>
      <c r="CV29" s="290">
        <f t="shared" si="16"/>
        <v>28593</v>
      </c>
      <c r="CW29" s="290">
        <f t="shared" si="16"/>
        <v>26973</v>
      </c>
      <c r="CX29" s="290">
        <f t="shared" si="16"/>
        <v>26973</v>
      </c>
      <c r="CY29" s="290">
        <f t="shared" si="16"/>
        <v>26973</v>
      </c>
      <c r="CZ29" s="290">
        <f t="shared" si="16"/>
        <v>30213</v>
      </c>
      <c r="DA29" s="290">
        <f t="shared" si="16"/>
        <v>30213</v>
      </c>
      <c r="DB29" s="290">
        <f t="shared" si="16"/>
        <v>34263</v>
      </c>
      <c r="DC29" s="290">
        <f t="shared" si="16"/>
        <v>34263</v>
      </c>
      <c r="DD29" s="290">
        <f t="shared" si="16"/>
        <v>34263</v>
      </c>
      <c r="DE29" s="290">
        <f t="shared" si="16"/>
        <v>34263</v>
      </c>
      <c r="DF29" s="290">
        <f t="shared" si="16"/>
        <v>34263</v>
      </c>
      <c r="DG29" s="290">
        <f t="shared" si="16"/>
        <v>39123</v>
      </c>
      <c r="DH29" s="290">
        <f t="shared" si="16"/>
        <v>39123</v>
      </c>
      <c r="DI29" s="290">
        <f t="shared" si="16"/>
        <v>36693</v>
      </c>
      <c r="DJ29" s="290">
        <f t="shared" si="16"/>
        <v>39123</v>
      </c>
      <c r="DK29" s="290">
        <f t="shared" si="16"/>
        <v>36693</v>
      </c>
      <c r="DL29" s="290">
        <f t="shared" si="16"/>
        <v>39123</v>
      </c>
      <c r="DM29" s="290">
        <f t="shared" si="16"/>
        <v>36693</v>
      </c>
      <c r="DN29" s="290">
        <f t="shared" si="16"/>
        <v>36693</v>
      </c>
      <c r="DO29" s="290">
        <f t="shared" si="16"/>
        <v>32238</v>
      </c>
      <c r="DP29" s="290">
        <f t="shared" si="16"/>
        <v>26973</v>
      </c>
      <c r="DQ29" s="290">
        <f t="shared" si="16"/>
        <v>26973</v>
      </c>
      <c r="DR29" s="290">
        <f t="shared" si="16"/>
        <v>26973</v>
      </c>
      <c r="DS29" s="290">
        <f t="shared" si="16"/>
        <v>25353</v>
      </c>
      <c r="DT29" s="290">
        <f t="shared" si="16"/>
        <v>22923</v>
      </c>
      <c r="DU29" s="290">
        <f t="shared" si="16"/>
        <v>24138</v>
      </c>
      <c r="DV29" s="290">
        <f t="shared" si="16"/>
        <v>24138</v>
      </c>
      <c r="DW29" s="290">
        <f t="shared" si="16"/>
        <v>24138</v>
      </c>
      <c r="DX29" s="290">
        <f t="shared" si="16"/>
        <v>20088</v>
      </c>
      <c r="DY29" s="290">
        <f t="shared" ref="DY29:ET29" si="17">DY10*0.9</f>
        <v>20088</v>
      </c>
      <c r="DZ29" s="290">
        <f t="shared" si="17"/>
        <v>20088</v>
      </c>
      <c r="EA29" s="290">
        <f t="shared" si="17"/>
        <v>20088</v>
      </c>
      <c r="EB29" s="290">
        <f t="shared" si="17"/>
        <v>20088</v>
      </c>
      <c r="EC29" s="290">
        <f t="shared" si="17"/>
        <v>20088</v>
      </c>
      <c r="ED29" s="290">
        <f t="shared" si="17"/>
        <v>20088</v>
      </c>
      <c r="EE29" s="290">
        <f t="shared" si="17"/>
        <v>20088</v>
      </c>
      <c r="EF29" s="290">
        <f t="shared" si="17"/>
        <v>20088</v>
      </c>
      <c r="EG29" s="290">
        <f t="shared" si="17"/>
        <v>20088</v>
      </c>
      <c r="EH29" s="290">
        <f t="shared" si="17"/>
        <v>20088</v>
      </c>
      <c r="EI29" s="290">
        <f t="shared" si="17"/>
        <v>20088</v>
      </c>
      <c r="EJ29" s="290">
        <f t="shared" si="17"/>
        <v>20088</v>
      </c>
      <c r="EK29" s="290">
        <f t="shared" si="17"/>
        <v>18873</v>
      </c>
      <c r="EL29" s="290">
        <f t="shared" si="17"/>
        <v>18873</v>
      </c>
      <c r="EM29" s="290">
        <f t="shared" si="17"/>
        <v>18873</v>
      </c>
      <c r="EN29" s="290">
        <f t="shared" si="17"/>
        <v>18873</v>
      </c>
      <c r="EO29" s="290">
        <f t="shared" si="17"/>
        <v>18873</v>
      </c>
      <c r="EP29" s="290">
        <f t="shared" si="17"/>
        <v>18873</v>
      </c>
      <c r="EQ29" s="290">
        <f t="shared" si="17"/>
        <v>18873</v>
      </c>
      <c r="ER29" s="290">
        <f t="shared" si="17"/>
        <v>18873</v>
      </c>
      <c r="ES29" s="290">
        <f t="shared" si="17"/>
        <v>18873</v>
      </c>
      <c r="ET29" s="290">
        <f t="shared" si="17"/>
        <v>18873</v>
      </c>
    </row>
    <row r="30" spans="1:150" x14ac:dyDescent="0.2">
      <c r="A30" s="86" t="s">
        <v>134</v>
      </c>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c r="BK30" s="290"/>
      <c r="BL30" s="290"/>
      <c r="BM30" s="290"/>
      <c r="BN30" s="290"/>
      <c r="BO30" s="290"/>
      <c r="BP30" s="290"/>
      <c r="BQ30" s="290"/>
      <c r="BR30" s="290"/>
      <c r="BS30" s="290"/>
      <c r="BT30" s="290"/>
      <c r="BU30" s="290"/>
      <c r="BV30" s="290"/>
      <c r="BW30" s="290"/>
      <c r="BX30" s="290"/>
      <c r="BY30" s="290"/>
      <c r="BZ30" s="290"/>
      <c r="CA30" s="290"/>
      <c r="CB30" s="290"/>
      <c r="CC30" s="290"/>
      <c r="CD30" s="290"/>
      <c r="CE30" s="290"/>
      <c r="CF30" s="290"/>
      <c r="CG30" s="290"/>
      <c r="CH30" s="290"/>
      <c r="CI30" s="290"/>
      <c r="CJ30" s="290"/>
      <c r="CK30" s="290"/>
      <c r="CL30" s="290"/>
      <c r="CM30" s="290"/>
      <c r="CN30" s="290"/>
      <c r="CO30" s="290"/>
      <c r="CP30" s="290"/>
      <c r="CQ30" s="290"/>
      <c r="CR30" s="290"/>
      <c r="CS30" s="290"/>
      <c r="CT30" s="290"/>
      <c r="CU30" s="290"/>
      <c r="CV30" s="290"/>
      <c r="CW30" s="290"/>
      <c r="CX30" s="290"/>
      <c r="CY30" s="290"/>
      <c r="CZ30" s="290"/>
      <c r="DA30" s="290"/>
      <c r="DB30" s="290"/>
      <c r="DC30" s="290"/>
      <c r="DD30" s="290"/>
      <c r="DE30" s="290"/>
      <c r="DF30" s="290"/>
      <c r="DG30" s="290"/>
      <c r="DH30" s="290"/>
      <c r="DI30" s="290"/>
      <c r="DJ30" s="290"/>
      <c r="DK30" s="290"/>
      <c r="DL30" s="290"/>
      <c r="DM30" s="290"/>
      <c r="DN30" s="290"/>
      <c r="DO30" s="290"/>
      <c r="DP30" s="290"/>
      <c r="DQ30" s="290"/>
      <c r="DR30" s="290"/>
      <c r="DS30" s="290"/>
      <c r="DT30" s="290"/>
      <c r="DU30" s="290"/>
      <c r="DV30" s="290"/>
      <c r="DW30" s="290"/>
      <c r="DX30" s="290"/>
      <c r="DY30" s="290"/>
      <c r="DZ30" s="290"/>
      <c r="EA30" s="290"/>
      <c r="EB30" s="290"/>
      <c r="EC30" s="290"/>
      <c r="ED30" s="290"/>
      <c r="EE30" s="290"/>
      <c r="EF30" s="290"/>
      <c r="EG30" s="290"/>
      <c r="EH30" s="290"/>
      <c r="EI30" s="290"/>
      <c r="EJ30" s="290"/>
      <c r="EK30" s="290"/>
      <c r="EL30" s="290"/>
      <c r="EM30" s="290"/>
      <c r="EN30" s="290"/>
      <c r="EO30" s="290"/>
      <c r="EP30" s="290"/>
      <c r="EQ30" s="290"/>
      <c r="ER30" s="290"/>
      <c r="ES30" s="290"/>
      <c r="ET30" s="290"/>
    </row>
    <row r="31" spans="1:150" x14ac:dyDescent="0.2">
      <c r="A31" s="275">
        <v>1</v>
      </c>
      <c r="B31" s="290">
        <f t="shared" ref="B31:BL31" si="18">B12*0.9</f>
        <v>20817</v>
      </c>
      <c r="C31" s="290">
        <f t="shared" si="18"/>
        <v>20817</v>
      </c>
      <c r="D31" s="290">
        <f t="shared" si="18"/>
        <v>20817</v>
      </c>
      <c r="E31" s="290">
        <f t="shared" si="18"/>
        <v>18873</v>
      </c>
      <c r="F31" s="290">
        <f t="shared" si="18"/>
        <v>15390</v>
      </c>
      <c r="G31" s="290">
        <f t="shared" si="18"/>
        <v>15957</v>
      </c>
      <c r="H31" s="290">
        <f t="shared" si="18"/>
        <v>15390</v>
      </c>
      <c r="I31" s="290">
        <f t="shared" si="18"/>
        <v>16929</v>
      </c>
      <c r="J31" s="290">
        <f t="shared" si="18"/>
        <v>16929</v>
      </c>
      <c r="K31" s="290">
        <f t="shared" si="18"/>
        <v>14256</v>
      </c>
      <c r="L31" s="290">
        <f t="shared" si="18"/>
        <v>14256</v>
      </c>
      <c r="M31" s="290">
        <f t="shared" si="18"/>
        <v>14256</v>
      </c>
      <c r="N31" s="290">
        <f t="shared" si="18"/>
        <v>14823</v>
      </c>
      <c r="O31" s="290">
        <f t="shared" si="18"/>
        <v>14256</v>
      </c>
      <c r="P31" s="290">
        <f t="shared" si="18"/>
        <v>14823</v>
      </c>
      <c r="Q31" s="290">
        <f t="shared" si="18"/>
        <v>14823</v>
      </c>
      <c r="R31" s="290">
        <f t="shared" si="18"/>
        <v>15390</v>
      </c>
      <c r="S31" s="290">
        <f t="shared" si="18"/>
        <v>15957</v>
      </c>
      <c r="T31" s="290">
        <f t="shared" si="18"/>
        <v>15957</v>
      </c>
      <c r="U31" s="290">
        <f t="shared" si="18"/>
        <v>16929</v>
      </c>
      <c r="V31" s="290">
        <f t="shared" si="18"/>
        <v>16929</v>
      </c>
      <c r="W31" s="290">
        <f t="shared" si="18"/>
        <v>15390</v>
      </c>
      <c r="X31" s="290">
        <f t="shared" si="18"/>
        <v>15390</v>
      </c>
      <c r="Y31" s="290">
        <f t="shared" si="18"/>
        <v>14256</v>
      </c>
      <c r="Z31" s="290">
        <f t="shared" si="18"/>
        <v>14256</v>
      </c>
      <c r="AA31" s="290">
        <f t="shared" si="18"/>
        <v>14256</v>
      </c>
      <c r="AB31" s="290">
        <f t="shared" si="18"/>
        <v>14256</v>
      </c>
      <c r="AC31" s="290">
        <f t="shared" si="18"/>
        <v>14256</v>
      </c>
      <c r="AD31" s="290">
        <f t="shared" si="18"/>
        <v>14823</v>
      </c>
      <c r="AE31" s="290">
        <f t="shared" si="18"/>
        <v>14823</v>
      </c>
      <c r="AF31" s="290">
        <f t="shared" si="18"/>
        <v>14256</v>
      </c>
      <c r="AG31" s="290">
        <f t="shared" si="18"/>
        <v>15876</v>
      </c>
      <c r="AH31" s="290">
        <f t="shared" si="18"/>
        <v>15876</v>
      </c>
      <c r="AI31" s="290">
        <f t="shared" si="18"/>
        <v>15876</v>
      </c>
      <c r="AJ31" s="290">
        <f t="shared" si="18"/>
        <v>15876</v>
      </c>
      <c r="AK31" s="290">
        <f t="shared" si="18"/>
        <v>15876</v>
      </c>
      <c r="AL31" s="290">
        <f t="shared" si="18"/>
        <v>15876</v>
      </c>
      <c r="AM31" s="290">
        <f t="shared" si="18"/>
        <v>14418</v>
      </c>
      <c r="AN31" s="290">
        <f t="shared" si="18"/>
        <v>14418</v>
      </c>
      <c r="AO31" s="290">
        <f t="shared" si="18"/>
        <v>14418</v>
      </c>
      <c r="AP31" s="290">
        <f t="shared" si="18"/>
        <v>14418</v>
      </c>
      <c r="AQ31" s="290">
        <f t="shared" si="18"/>
        <v>17901</v>
      </c>
      <c r="AR31" s="290">
        <f t="shared" si="18"/>
        <v>19197</v>
      </c>
      <c r="AS31" s="290">
        <f t="shared" si="18"/>
        <v>19197</v>
      </c>
      <c r="AT31" s="290">
        <f t="shared" si="18"/>
        <v>16605</v>
      </c>
      <c r="AU31" s="290">
        <f t="shared" si="18"/>
        <v>17901</v>
      </c>
      <c r="AV31" s="290">
        <f t="shared" si="18"/>
        <v>17901</v>
      </c>
      <c r="AW31" s="290">
        <f t="shared" si="18"/>
        <v>19197</v>
      </c>
      <c r="AX31" s="290">
        <f t="shared" si="18"/>
        <v>19197</v>
      </c>
      <c r="AY31" s="290">
        <f t="shared" si="18"/>
        <v>19197</v>
      </c>
      <c r="AZ31" s="290">
        <f t="shared" si="18"/>
        <v>21789</v>
      </c>
      <c r="BA31" s="290">
        <f t="shared" si="18"/>
        <v>21789</v>
      </c>
      <c r="BB31" s="290">
        <f t="shared" si="18"/>
        <v>23085</v>
      </c>
      <c r="BC31" s="290">
        <f t="shared" si="18"/>
        <v>23085</v>
      </c>
      <c r="BD31" s="290">
        <f t="shared" si="18"/>
        <v>23085</v>
      </c>
      <c r="BE31" s="290">
        <f t="shared" si="18"/>
        <v>20493</v>
      </c>
      <c r="BF31" s="290">
        <f t="shared" si="18"/>
        <v>33088.5</v>
      </c>
      <c r="BG31" s="290">
        <f t="shared" si="18"/>
        <v>52123.5</v>
      </c>
      <c r="BH31" s="290">
        <f t="shared" si="18"/>
        <v>70348.5</v>
      </c>
      <c r="BI31" s="290">
        <f t="shared" si="18"/>
        <v>70348.5</v>
      </c>
      <c r="BJ31" s="290">
        <f t="shared" si="18"/>
        <v>66298.5</v>
      </c>
      <c r="BK31" s="290">
        <f t="shared" si="18"/>
        <v>70348.5</v>
      </c>
      <c r="BL31" s="290">
        <f t="shared" si="18"/>
        <v>66298.5</v>
      </c>
      <c r="BM31" s="290">
        <f t="shared" ref="BM31:DX31" si="19">BM12*0.9</f>
        <v>55363.5</v>
      </c>
      <c r="BN31" s="290">
        <f t="shared" si="19"/>
        <v>55363.5</v>
      </c>
      <c r="BO31" s="290">
        <f t="shared" si="19"/>
        <v>55363.5</v>
      </c>
      <c r="BP31" s="290">
        <f t="shared" si="19"/>
        <v>48883.5</v>
      </c>
      <c r="BQ31" s="290">
        <f t="shared" si="19"/>
        <v>34951.5</v>
      </c>
      <c r="BR31" s="290">
        <f t="shared" si="19"/>
        <v>30901.5</v>
      </c>
      <c r="BS31" s="290">
        <f t="shared" si="19"/>
        <v>29281.5</v>
      </c>
      <c r="BT31" s="290">
        <f t="shared" si="19"/>
        <v>29281.5</v>
      </c>
      <c r="BU31" s="290">
        <f t="shared" si="19"/>
        <v>29281.5</v>
      </c>
      <c r="BV31" s="290">
        <f t="shared" si="19"/>
        <v>30901.5</v>
      </c>
      <c r="BW31" s="290">
        <f t="shared" si="19"/>
        <v>30901.5</v>
      </c>
      <c r="BX31" s="290">
        <f t="shared" si="19"/>
        <v>30901.5</v>
      </c>
      <c r="BY31" s="290">
        <f t="shared" si="19"/>
        <v>29281.5</v>
      </c>
      <c r="BZ31" s="290">
        <f t="shared" si="19"/>
        <v>29281.5</v>
      </c>
      <c r="CA31" s="290">
        <f t="shared" si="19"/>
        <v>29281.5</v>
      </c>
      <c r="CB31" s="290">
        <f t="shared" si="19"/>
        <v>29281.5</v>
      </c>
      <c r="CC31" s="290">
        <f t="shared" si="19"/>
        <v>29281.5</v>
      </c>
      <c r="CD31" s="290">
        <f t="shared" si="19"/>
        <v>29281.5</v>
      </c>
      <c r="CE31" s="290">
        <f t="shared" si="19"/>
        <v>29281.5</v>
      </c>
      <c r="CF31" s="290">
        <f t="shared" si="19"/>
        <v>30901.5</v>
      </c>
      <c r="CG31" s="290">
        <f t="shared" si="19"/>
        <v>30901.5</v>
      </c>
      <c r="CH31" s="290">
        <f t="shared" si="19"/>
        <v>32926.5</v>
      </c>
      <c r="CI31" s="290">
        <f t="shared" si="19"/>
        <v>32926.5</v>
      </c>
      <c r="CJ31" s="290">
        <f t="shared" si="19"/>
        <v>32926.5</v>
      </c>
      <c r="CK31" s="290">
        <f t="shared" si="19"/>
        <v>32926.5</v>
      </c>
      <c r="CL31" s="290">
        <f t="shared" si="19"/>
        <v>32926.5</v>
      </c>
      <c r="CM31" s="290">
        <f t="shared" si="19"/>
        <v>32926.5</v>
      </c>
      <c r="CN31" s="290">
        <f t="shared" si="19"/>
        <v>35356.5</v>
      </c>
      <c r="CO31" s="290">
        <f t="shared" si="19"/>
        <v>33736.5</v>
      </c>
      <c r="CP31" s="290">
        <f t="shared" si="19"/>
        <v>33736.5</v>
      </c>
      <c r="CQ31" s="290">
        <f t="shared" si="19"/>
        <v>33736.5</v>
      </c>
      <c r="CR31" s="290">
        <f t="shared" si="19"/>
        <v>33736.5</v>
      </c>
      <c r="CS31" s="290">
        <f t="shared" si="19"/>
        <v>36976.5</v>
      </c>
      <c r="CT31" s="290">
        <f t="shared" si="19"/>
        <v>36976.5</v>
      </c>
      <c r="CU31" s="290">
        <f t="shared" si="19"/>
        <v>33736.5</v>
      </c>
      <c r="CV31" s="290">
        <f t="shared" si="19"/>
        <v>35356.5</v>
      </c>
      <c r="CW31" s="290">
        <f t="shared" si="19"/>
        <v>33736.5</v>
      </c>
      <c r="CX31" s="290">
        <f t="shared" si="19"/>
        <v>33736.5</v>
      </c>
      <c r="CY31" s="290">
        <f t="shared" si="19"/>
        <v>33736.5</v>
      </c>
      <c r="CZ31" s="290">
        <f t="shared" si="19"/>
        <v>36976.5</v>
      </c>
      <c r="DA31" s="290">
        <f t="shared" si="19"/>
        <v>36976.5</v>
      </c>
      <c r="DB31" s="290">
        <f t="shared" si="19"/>
        <v>41026.5</v>
      </c>
      <c r="DC31" s="290">
        <f t="shared" si="19"/>
        <v>41026.5</v>
      </c>
      <c r="DD31" s="290">
        <f t="shared" si="19"/>
        <v>41026.5</v>
      </c>
      <c r="DE31" s="290">
        <f t="shared" si="19"/>
        <v>41026.5</v>
      </c>
      <c r="DF31" s="290">
        <f t="shared" si="19"/>
        <v>41026.5</v>
      </c>
      <c r="DG31" s="290">
        <f t="shared" si="19"/>
        <v>45886.5</v>
      </c>
      <c r="DH31" s="290">
        <f t="shared" si="19"/>
        <v>45886.5</v>
      </c>
      <c r="DI31" s="290">
        <f t="shared" si="19"/>
        <v>43456.5</v>
      </c>
      <c r="DJ31" s="290">
        <f t="shared" si="19"/>
        <v>45886.5</v>
      </c>
      <c r="DK31" s="290">
        <f t="shared" si="19"/>
        <v>43456.5</v>
      </c>
      <c r="DL31" s="290">
        <f t="shared" si="19"/>
        <v>45886.5</v>
      </c>
      <c r="DM31" s="290">
        <f t="shared" si="19"/>
        <v>43456.5</v>
      </c>
      <c r="DN31" s="290">
        <f t="shared" si="19"/>
        <v>43456.5</v>
      </c>
      <c r="DO31" s="290">
        <f t="shared" si="19"/>
        <v>39001.5</v>
      </c>
      <c r="DP31" s="290">
        <f t="shared" si="19"/>
        <v>33736.5</v>
      </c>
      <c r="DQ31" s="290">
        <f t="shared" si="19"/>
        <v>33736.5</v>
      </c>
      <c r="DR31" s="290">
        <f t="shared" si="19"/>
        <v>33736.5</v>
      </c>
      <c r="DS31" s="290">
        <f t="shared" si="19"/>
        <v>32116.5</v>
      </c>
      <c r="DT31" s="290">
        <f t="shared" si="19"/>
        <v>29686.5</v>
      </c>
      <c r="DU31" s="290">
        <f t="shared" si="19"/>
        <v>30901.5</v>
      </c>
      <c r="DV31" s="290">
        <f t="shared" si="19"/>
        <v>30901.5</v>
      </c>
      <c r="DW31" s="290">
        <f t="shared" si="19"/>
        <v>30901.5</v>
      </c>
      <c r="DX31" s="290">
        <f t="shared" si="19"/>
        <v>26041.5</v>
      </c>
      <c r="DY31" s="290">
        <f t="shared" ref="DY31:ET31" si="20">DY12*0.9</f>
        <v>26041.5</v>
      </c>
      <c r="DZ31" s="290">
        <f t="shared" si="20"/>
        <v>26041.5</v>
      </c>
      <c r="EA31" s="290">
        <f t="shared" si="20"/>
        <v>26041.5</v>
      </c>
      <c r="EB31" s="290">
        <f t="shared" si="20"/>
        <v>26041.5</v>
      </c>
      <c r="EC31" s="290">
        <f t="shared" si="20"/>
        <v>26041.5</v>
      </c>
      <c r="ED31" s="290">
        <f t="shared" si="20"/>
        <v>26041.5</v>
      </c>
      <c r="EE31" s="290">
        <f t="shared" si="20"/>
        <v>26041.5</v>
      </c>
      <c r="EF31" s="290">
        <f t="shared" si="20"/>
        <v>26041.5</v>
      </c>
      <c r="EG31" s="290">
        <f t="shared" si="20"/>
        <v>26041.5</v>
      </c>
      <c r="EH31" s="290">
        <f t="shared" si="20"/>
        <v>26041.5</v>
      </c>
      <c r="EI31" s="290">
        <f t="shared" si="20"/>
        <v>26041.5</v>
      </c>
      <c r="EJ31" s="290">
        <f t="shared" si="20"/>
        <v>26041.5</v>
      </c>
      <c r="EK31" s="290">
        <f t="shared" si="20"/>
        <v>24826.5</v>
      </c>
      <c r="EL31" s="290">
        <f t="shared" si="20"/>
        <v>24826.5</v>
      </c>
      <c r="EM31" s="290">
        <f t="shared" si="20"/>
        <v>24826.5</v>
      </c>
      <c r="EN31" s="290">
        <f t="shared" si="20"/>
        <v>24826.5</v>
      </c>
      <c r="EO31" s="290">
        <f t="shared" si="20"/>
        <v>24826.5</v>
      </c>
      <c r="EP31" s="290">
        <f t="shared" si="20"/>
        <v>24826.5</v>
      </c>
      <c r="EQ31" s="290">
        <f t="shared" si="20"/>
        <v>24826.5</v>
      </c>
      <c r="ER31" s="290">
        <f t="shared" si="20"/>
        <v>24826.5</v>
      </c>
      <c r="ES31" s="290">
        <f t="shared" si="20"/>
        <v>24826.5</v>
      </c>
      <c r="ET31" s="290">
        <f t="shared" si="20"/>
        <v>24826.5</v>
      </c>
    </row>
    <row r="32" spans="1:150" x14ac:dyDescent="0.2">
      <c r="A32" s="275">
        <v>2</v>
      </c>
      <c r="B32" s="290">
        <f t="shared" ref="B32:BL32" si="21">B13*0.9</f>
        <v>22356</v>
      </c>
      <c r="C32" s="290">
        <f t="shared" si="21"/>
        <v>22356</v>
      </c>
      <c r="D32" s="290">
        <f t="shared" si="21"/>
        <v>22356</v>
      </c>
      <c r="E32" s="290">
        <f t="shared" si="21"/>
        <v>20412</v>
      </c>
      <c r="F32" s="290">
        <f t="shared" si="21"/>
        <v>16929</v>
      </c>
      <c r="G32" s="290">
        <f t="shared" si="21"/>
        <v>17496</v>
      </c>
      <c r="H32" s="290">
        <f t="shared" si="21"/>
        <v>16929</v>
      </c>
      <c r="I32" s="290">
        <f t="shared" si="21"/>
        <v>18468</v>
      </c>
      <c r="J32" s="290">
        <f t="shared" si="21"/>
        <v>18468</v>
      </c>
      <c r="K32" s="290">
        <f t="shared" si="21"/>
        <v>15795</v>
      </c>
      <c r="L32" s="290">
        <f t="shared" si="21"/>
        <v>15795</v>
      </c>
      <c r="M32" s="290">
        <f t="shared" si="21"/>
        <v>15795</v>
      </c>
      <c r="N32" s="290">
        <f t="shared" si="21"/>
        <v>16362</v>
      </c>
      <c r="O32" s="290">
        <f t="shared" si="21"/>
        <v>15795</v>
      </c>
      <c r="P32" s="290">
        <f t="shared" si="21"/>
        <v>16362</v>
      </c>
      <c r="Q32" s="290">
        <f t="shared" si="21"/>
        <v>16362</v>
      </c>
      <c r="R32" s="290">
        <f t="shared" si="21"/>
        <v>16929</v>
      </c>
      <c r="S32" s="290">
        <f t="shared" si="21"/>
        <v>17496</v>
      </c>
      <c r="T32" s="290">
        <f t="shared" si="21"/>
        <v>17496</v>
      </c>
      <c r="U32" s="290">
        <f t="shared" si="21"/>
        <v>18468</v>
      </c>
      <c r="V32" s="290">
        <f t="shared" si="21"/>
        <v>18468</v>
      </c>
      <c r="W32" s="290">
        <f t="shared" si="21"/>
        <v>16929</v>
      </c>
      <c r="X32" s="290">
        <f t="shared" si="21"/>
        <v>16929</v>
      </c>
      <c r="Y32" s="290">
        <f t="shared" si="21"/>
        <v>15795</v>
      </c>
      <c r="Z32" s="290">
        <f t="shared" si="21"/>
        <v>15795</v>
      </c>
      <c r="AA32" s="290">
        <f t="shared" si="21"/>
        <v>15795</v>
      </c>
      <c r="AB32" s="290">
        <f t="shared" si="21"/>
        <v>15795</v>
      </c>
      <c r="AC32" s="290">
        <f t="shared" si="21"/>
        <v>15795</v>
      </c>
      <c r="AD32" s="290">
        <f t="shared" si="21"/>
        <v>16362</v>
      </c>
      <c r="AE32" s="290">
        <f t="shared" si="21"/>
        <v>16362</v>
      </c>
      <c r="AF32" s="290">
        <f t="shared" si="21"/>
        <v>15795</v>
      </c>
      <c r="AG32" s="290">
        <f t="shared" si="21"/>
        <v>17415</v>
      </c>
      <c r="AH32" s="290">
        <f t="shared" si="21"/>
        <v>17415</v>
      </c>
      <c r="AI32" s="290">
        <f t="shared" si="21"/>
        <v>17415</v>
      </c>
      <c r="AJ32" s="290">
        <f t="shared" si="21"/>
        <v>17415</v>
      </c>
      <c r="AK32" s="290">
        <f t="shared" si="21"/>
        <v>17415</v>
      </c>
      <c r="AL32" s="290">
        <f t="shared" si="21"/>
        <v>17415</v>
      </c>
      <c r="AM32" s="290">
        <f t="shared" si="21"/>
        <v>15957</v>
      </c>
      <c r="AN32" s="290">
        <f t="shared" si="21"/>
        <v>15957</v>
      </c>
      <c r="AO32" s="290">
        <f t="shared" si="21"/>
        <v>15957</v>
      </c>
      <c r="AP32" s="290">
        <f t="shared" si="21"/>
        <v>15957</v>
      </c>
      <c r="AQ32" s="290">
        <f t="shared" si="21"/>
        <v>19440</v>
      </c>
      <c r="AR32" s="290">
        <f t="shared" si="21"/>
        <v>20736</v>
      </c>
      <c r="AS32" s="290">
        <f t="shared" si="21"/>
        <v>20736</v>
      </c>
      <c r="AT32" s="290">
        <f t="shared" si="21"/>
        <v>18144</v>
      </c>
      <c r="AU32" s="290">
        <f t="shared" si="21"/>
        <v>19440</v>
      </c>
      <c r="AV32" s="290">
        <f t="shared" si="21"/>
        <v>19440</v>
      </c>
      <c r="AW32" s="290">
        <f t="shared" si="21"/>
        <v>20736</v>
      </c>
      <c r="AX32" s="290">
        <f t="shared" si="21"/>
        <v>20736</v>
      </c>
      <c r="AY32" s="290">
        <f t="shared" si="21"/>
        <v>20736</v>
      </c>
      <c r="AZ32" s="290">
        <f t="shared" si="21"/>
        <v>23328</v>
      </c>
      <c r="BA32" s="290">
        <f t="shared" si="21"/>
        <v>23328</v>
      </c>
      <c r="BB32" s="290">
        <f t="shared" si="21"/>
        <v>24624</v>
      </c>
      <c r="BC32" s="290">
        <f t="shared" si="21"/>
        <v>24624</v>
      </c>
      <c r="BD32" s="290">
        <f t="shared" si="21"/>
        <v>24624</v>
      </c>
      <c r="BE32" s="290">
        <f t="shared" si="21"/>
        <v>22032</v>
      </c>
      <c r="BF32" s="290">
        <f t="shared" si="21"/>
        <v>35397</v>
      </c>
      <c r="BG32" s="290">
        <f t="shared" si="21"/>
        <v>54432</v>
      </c>
      <c r="BH32" s="290">
        <f t="shared" si="21"/>
        <v>72657</v>
      </c>
      <c r="BI32" s="290">
        <f t="shared" si="21"/>
        <v>72657</v>
      </c>
      <c r="BJ32" s="290">
        <f t="shared" si="21"/>
        <v>68607</v>
      </c>
      <c r="BK32" s="290">
        <f t="shared" si="21"/>
        <v>72657</v>
      </c>
      <c r="BL32" s="290">
        <f t="shared" si="21"/>
        <v>68607</v>
      </c>
      <c r="BM32" s="290">
        <f t="shared" ref="BM32:DX32" si="22">BM13*0.9</f>
        <v>57672</v>
      </c>
      <c r="BN32" s="290">
        <f t="shared" si="22"/>
        <v>57672</v>
      </c>
      <c r="BO32" s="290">
        <f t="shared" si="22"/>
        <v>57672</v>
      </c>
      <c r="BP32" s="290">
        <f t="shared" si="22"/>
        <v>51192</v>
      </c>
      <c r="BQ32" s="290">
        <f t="shared" si="22"/>
        <v>37098</v>
      </c>
      <c r="BR32" s="290">
        <f t="shared" si="22"/>
        <v>33048</v>
      </c>
      <c r="BS32" s="290">
        <f t="shared" si="22"/>
        <v>31428</v>
      </c>
      <c r="BT32" s="290">
        <f t="shared" si="22"/>
        <v>31428</v>
      </c>
      <c r="BU32" s="290">
        <f t="shared" si="22"/>
        <v>31428</v>
      </c>
      <c r="BV32" s="290">
        <f t="shared" si="22"/>
        <v>33048</v>
      </c>
      <c r="BW32" s="290">
        <f t="shared" si="22"/>
        <v>33048</v>
      </c>
      <c r="BX32" s="290">
        <f t="shared" si="22"/>
        <v>33048</v>
      </c>
      <c r="BY32" s="290">
        <f t="shared" si="22"/>
        <v>31428</v>
      </c>
      <c r="BZ32" s="290">
        <f t="shared" si="22"/>
        <v>31428</v>
      </c>
      <c r="CA32" s="290">
        <f t="shared" si="22"/>
        <v>31428</v>
      </c>
      <c r="CB32" s="290">
        <f t="shared" si="22"/>
        <v>31428</v>
      </c>
      <c r="CC32" s="290">
        <f t="shared" si="22"/>
        <v>31428</v>
      </c>
      <c r="CD32" s="290">
        <f t="shared" si="22"/>
        <v>31428</v>
      </c>
      <c r="CE32" s="290">
        <f t="shared" si="22"/>
        <v>31428</v>
      </c>
      <c r="CF32" s="290">
        <f t="shared" si="22"/>
        <v>33048</v>
      </c>
      <c r="CG32" s="290">
        <f t="shared" si="22"/>
        <v>33048</v>
      </c>
      <c r="CH32" s="290">
        <f t="shared" si="22"/>
        <v>35073</v>
      </c>
      <c r="CI32" s="290">
        <f t="shared" si="22"/>
        <v>35073</v>
      </c>
      <c r="CJ32" s="290">
        <f t="shared" si="22"/>
        <v>35073</v>
      </c>
      <c r="CK32" s="290">
        <f t="shared" si="22"/>
        <v>35073</v>
      </c>
      <c r="CL32" s="290">
        <f t="shared" si="22"/>
        <v>35073</v>
      </c>
      <c r="CM32" s="290">
        <f t="shared" si="22"/>
        <v>35073</v>
      </c>
      <c r="CN32" s="290">
        <f t="shared" si="22"/>
        <v>37503</v>
      </c>
      <c r="CO32" s="290">
        <f t="shared" si="22"/>
        <v>35883</v>
      </c>
      <c r="CP32" s="290">
        <f t="shared" si="22"/>
        <v>35883</v>
      </c>
      <c r="CQ32" s="290">
        <f t="shared" si="22"/>
        <v>35883</v>
      </c>
      <c r="CR32" s="290">
        <f t="shared" si="22"/>
        <v>35883</v>
      </c>
      <c r="CS32" s="290">
        <f t="shared" si="22"/>
        <v>39123</v>
      </c>
      <c r="CT32" s="290">
        <f t="shared" si="22"/>
        <v>39123</v>
      </c>
      <c r="CU32" s="290">
        <f t="shared" si="22"/>
        <v>35883</v>
      </c>
      <c r="CV32" s="290">
        <f t="shared" si="22"/>
        <v>37503</v>
      </c>
      <c r="CW32" s="290">
        <f t="shared" si="22"/>
        <v>35883</v>
      </c>
      <c r="CX32" s="290">
        <f t="shared" si="22"/>
        <v>35883</v>
      </c>
      <c r="CY32" s="290">
        <f t="shared" si="22"/>
        <v>35883</v>
      </c>
      <c r="CZ32" s="290">
        <f t="shared" si="22"/>
        <v>39123</v>
      </c>
      <c r="DA32" s="290">
        <f t="shared" si="22"/>
        <v>39123</v>
      </c>
      <c r="DB32" s="290">
        <f t="shared" si="22"/>
        <v>43173</v>
      </c>
      <c r="DC32" s="290">
        <f t="shared" si="22"/>
        <v>43173</v>
      </c>
      <c r="DD32" s="290">
        <f t="shared" si="22"/>
        <v>43173</v>
      </c>
      <c r="DE32" s="290">
        <f t="shared" si="22"/>
        <v>43173</v>
      </c>
      <c r="DF32" s="290">
        <f t="shared" si="22"/>
        <v>43173</v>
      </c>
      <c r="DG32" s="290">
        <f t="shared" si="22"/>
        <v>48033</v>
      </c>
      <c r="DH32" s="290">
        <f t="shared" si="22"/>
        <v>48033</v>
      </c>
      <c r="DI32" s="290">
        <f t="shared" si="22"/>
        <v>45603</v>
      </c>
      <c r="DJ32" s="290">
        <f t="shared" si="22"/>
        <v>48033</v>
      </c>
      <c r="DK32" s="290">
        <f t="shared" si="22"/>
        <v>45603</v>
      </c>
      <c r="DL32" s="290">
        <f t="shared" si="22"/>
        <v>48033</v>
      </c>
      <c r="DM32" s="290">
        <f t="shared" si="22"/>
        <v>45603</v>
      </c>
      <c r="DN32" s="290">
        <f t="shared" si="22"/>
        <v>45603</v>
      </c>
      <c r="DO32" s="290">
        <f t="shared" si="22"/>
        <v>41148</v>
      </c>
      <c r="DP32" s="290">
        <f t="shared" si="22"/>
        <v>35883</v>
      </c>
      <c r="DQ32" s="290">
        <f t="shared" si="22"/>
        <v>35883</v>
      </c>
      <c r="DR32" s="290">
        <f t="shared" si="22"/>
        <v>35883</v>
      </c>
      <c r="DS32" s="290">
        <f t="shared" si="22"/>
        <v>34263</v>
      </c>
      <c r="DT32" s="290">
        <f t="shared" si="22"/>
        <v>31833</v>
      </c>
      <c r="DU32" s="290">
        <f t="shared" si="22"/>
        <v>33048</v>
      </c>
      <c r="DV32" s="290">
        <f t="shared" si="22"/>
        <v>33048</v>
      </c>
      <c r="DW32" s="290">
        <f t="shared" si="22"/>
        <v>33048</v>
      </c>
      <c r="DX32" s="290">
        <f t="shared" si="22"/>
        <v>28188</v>
      </c>
      <c r="DY32" s="290">
        <f t="shared" ref="DY32:ET32" si="23">DY13*0.9</f>
        <v>28188</v>
      </c>
      <c r="DZ32" s="290">
        <f t="shared" si="23"/>
        <v>28188</v>
      </c>
      <c r="EA32" s="290">
        <f t="shared" si="23"/>
        <v>28188</v>
      </c>
      <c r="EB32" s="290">
        <f t="shared" si="23"/>
        <v>28188</v>
      </c>
      <c r="EC32" s="290">
        <f t="shared" si="23"/>
        <v>28188</v>
      </c>
      <c r="ED32" s="290">
        <f t="shared" si="23"/>
        <v>28188</v>
      </c>
      <c r="EE32" s="290">
        <f t="shared" si="23"/>
        <v>28188</v>
      </c>
      <c r="EF32" s="290">
        <f t="shared" si="23"/>
        <v>28188</v>
      </c>
      <c r="EG32" s="290">
        <f t="shared" si="23"/>
        <v>28188</v>
      </c>
      <c r="EH32" s="290">
        <f t="shared" si="23"/>
        <v>28188</v>
      </c>
      <c r="EI32" s="290">
        <f t="shared" si="23"/>
        <v>28188</v>
      </c>
      <c r="EJ32" s="290">
        <f t="shared" si="23"/>
        <v>28188</v>
      </c>
      <c r="EK32" s="290">
        <f t="shared" si="23"/>
        <v>26973</v>
      </c>
      <c r="EL32" s="290">
        <f t="shared" si="23"/>
        <v>26973</v>
      </c>
      <c r="EM32" s="290">
        <f t="shared" si="23"/>
        <v>26973</v>
      </c>
      <c r="EN32" s="290">
        <f t="shared" si="23"/>
        <v>26973</v>
      </c>
      <c r="EO32" s="290">
        <f t="shared" si="23"/>
        <v>26973</v>
      </c>
      <c r="EP32" s="290">
        <f t="shared" si="23"/>
        <v>26973</v>
      </c>
      <c r="EQ32" s="290">
        <f t="shared" si="23"/>
        <v>26973</v>
      </c>
      <c r="ER32" s="290">
        <f t="shared" si="23"/>
        <v>26973</v>
      </c>
      <c r="ES32" s="290">
        <f t="shared" si="23"/>
        <v>26973</v>
      </c>
      <c r="ET32" s="290">
        <f t="shared" si="23"/>
        <v>26973</v>
      </c>
    </row>
    <row r="33" spans="1:150" x14ac:dyDescent="0.2">
      <c r="A33" s="86" t="s">
        <v>136</v>
      </c>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0"/>
      <c r="CF33" s="290"/>
      <c r="CG33" s="290"/>
      <c r="CH33" s="290"/>
      <c r="CI33" s="290"/>
      <c r="CJ33" s="290"/>
      <c r="CK33" s="290"/>
      <c r="CL33" s="290"/>
      <c r="CM33" s="290"/>
      <c r="CN33" s="290"/>
      <c r="CO33" s="290"/>
      <c r="CP33" s="290"/>
      <c r="CQ33" s="290"/>
      <c r="CR33" s="290"/>
      <c r="CS33" s="290"/>
      <c r="CT33" s="290"/>
      <c r="CU33" s="290"/>
      <c r="CV33" s="290"/>
      <c r="CW33" s="290"/>
      <c r="CX33" s="290"/>
      <c r="CY33" s="290"/>
      <c r="CZ33" s="290"/>
      <c r="DA33" s="290"/>
      <c r="DB33" s="290"/>
      <c r="DC33" s="290"/>
      <c r="DD33" s="290"/>
      <c r="DE33" s="290"/>
      <c r="DF33" s="290"/>
      <c r="DG33" s="290"/>
      <c r="DH33" s="290"/>
      <c r="DI33" s="290"/>
      <c r="DJ33" s="290"/>
      <c r="DK33" s="290"/>
      <c r="DL33" s="290"/>
      <c r="DM33" s="290"/>
      <c r="DN33" s="290"/>
      <c r="DO33" s="290"/>
      <c r="DP33" s="290"/>
      <c r="DQ33" s="290"/>
      <c r="DR33" s="290"/>
      <c r="DS33" s="290"/>
      <c r="DT33" s="290"/>
      <c r="DU33" s="290"/>
      <c r="DV33" s="290"/>
      <c r="DW33" s="290"/>
      <c r="DX33" s="290"/>
      <c r="DY33" s="290"/>
      <c r="DZ33" s="290"/>
      <c r="EA33" s="290"/>
      <c r="EB33" s="290"/>
      <c r="EC33" s="290"/>
      <c r="ED33" s="290"/>
      <c r="EE33" s="290"/>
      <c r="EF33" s="290"/>
      <c r="EG33" s="290"/>
      <c r="EH33" s="290"/>
      <c r="EI33" s="290"/>
      <c r="EJ33" s="290"/>
      <c r="EK33" s="290"/>
      <c r="EL33" s="290"/>
      <c r="EM33" s="290"/>
      <c r="EN33" s="290"/>
      <c r="EO33" s="290"/>
      <c r="EP33" s="290"/>
      <c r="EQ33" s="290"/>
      <c r="ER33" s="290"/>
      <c r="ES33" s="290"/>
      <c r="ET33" s="290"/>
    </row>
    <row r="34" spans="1:150" x14ac:dyDescent="0.2">
      <c r="A34" s="275">
        <v>1</v>
      </c>
      <c r="B34" s="290">
        <f t="shared" ref="B34:BL34" si="24">B15*0.9</f>
        <v>24867</v>
      </c>
      <c r="C34" s="290">
        <f t="shared" si="24"/>
        <v>24867</v>
      </c>
      <c r="D34" s="290">
        <f t="shared" si="24"/>
        <v>24867</v>
      </c>
      <c r="E34" s="290">
        <f t="shared" si="24"/>
        <v>22923</v>
      </c>
      <c r="F34" s="290">
        <f t="shared" si="24"/>
        <v>19440</v>
      </c>
      <c r="G34" s="290">
        <f t="shared" si="24"/>
        <v>20007</v>
      </c>
      <c r="H34" s="290">
        <f t="shared" si="24"/>
        <v>19440</v>
      </c>
      <c r="I34" s="290">
        <f t="shared" si="24"/>
        <v>20979</v>
      </c>
      <c r="J34" s="290">
        <f t="shared" si="24"/>
        <v>20979</v>
      </c>
      <c r="K34" s="290">
        <f t="shared" si="24"/>
        <v>18306</v>
      </c>
      <c r="L34" s="290">
        <f t="shared" si="24"/>
        <v>18306</v>
      </c>
      <c r="M34" s="290">
        <f t="shared" si="24"/>
        <v>18306</v>
      </c>
      <c r="N34" s="290">
        <f t="shared" si="24"/>
        <v>18873</v>
      </c>
      <c r="O34" s="290">
        <f t="shared" si="24"/>
        <v>18306</v>
      </c>
      <c r="P34" s="290">
        <f t="shared" si="24"/>
        <v>18873</v>
      </c>
      <c r="Q34" s="290">
        <f t="shared" si="24"/>
        <v>18873</v>
      </c>
      <c r="R34" s="290">
        <f t="shared" si="24"/>
        <v>19440</v>
      </c>
      <c r="S34" s="290">
        <f t="shared" si="24"/>
        <v>20007</v>
      </c>
      <c r="T34" s="290">
        <f t="shared" si="24"/>
        <v>20007</v>
      </c>
      <c r="U34" s="290">
        <f t="shared" si="24"/>
        <v>20979</v>
      </c>
      <c r="V34" s="290">
        <f t="shared" si="24"/>
        <v>20979</v>
      </c>
      <c r="W34" s="290">
        <f t="shared" si="24"/>
        <v>19440</v>
      </c>
      <c r="X34" s="290">
        <f t="shared" si="24"/>
        <v>19440</v>
      </c>
      <c r="Y34" s="290">
        <f t="shared" si="24"/>
        <v>18306</v>
      </c>
      <c r="Z34" s="290">
        <f t="shared" si="24"/>
        <v>18306</v>
      </c>
      <c r="AA34" s="290">
        <f t="shared" si="24"/>
        <v>18306</v>
      </c>
      <c r="AB34" s="290">
        <f t="shared" si="24"/>
        <v>18306</v>
      </c>
      <c r="AC34" s="290">
        <f t="shared" si="24"/>
        <v>18306</v>
      </c>
      <c r="AD34" s="290">
        <f t="shared" si="24"/>
        <v>18873</v>
      </c>
      <c r="AE34" s="290">
        <f t="shared" si="24"/>
        <v>18873</v>
      </c>
      <c r="AF34" s="290">
        <f t="shared" si="24"/>
        <v>18306</v>
      </c>
      <c r="AG34" s="290">
        <f t="shared" si="24"/>
        <v>19926</v>
      </c>
      <c r="AH34" s="290">
        <f t="shared" si="24"/>
        <v>19926</v>
      </c>
      <c r="AI34" s="290">
        <f t="shared" si="24"/>
        <v>19926</v>
      </c>
      <c r="AJ34" s="290">
        <f t="shared" si="24"/>
        <v>19926</v>
      </c>
      <c r="AK34" s="290">
        <f t="shared" si="24"/>
        <v>19926</v>
      </c>
      <c r="AL34" s="290">
        <f t="shared" si="24"/>
        <v>19926</v>
      </c>
      <c r="AM34" s="290">
        <f t="shared" si="24"/>
        <v>18468</v>
      </c>
      <c r="AN34" s="290">
        <f t="shared" si="24"/>
        <v>18468</v>
      </c>
      <c r="AO34" s="290">
        <f t="shared" si="24"/>
        <v>18468</v>
      </c>
      <c r="AP34" s="290">
        <f t="shared" si="24"/>
        <v>18468</v>
      </c>
      <c r="AQ34" s="290">
        <f t="shared" si="24"/>
        <v>21951</v>
      </c>
      <c r="AR34" s="290">
        <f t="shared" si="24"/>
        <v>23247</v>
      </c>
      <c r="AS34" s="290">
        <f t="shared" si="24"/>
        <v>23247</v>
      </c>
      <c r="AT34" s="290">
        <f t="shared" si="24"/>
        <v>20655</v>
      </c>
      <c r="AU34" s="290">
        <f t="shared" si="24"/>
        <v>21951</v>
      </c>
      <c r="AV34" s="290">
        <f t="shared" si="24"/>
        <v>21951</v>
      </c>
      <c r="AW34" s="290">
        <f t="shared" si="24"/>
        <v>23247</v>
      </c>
      <c r="AX34" s="290">
        <f t="shared" si="24"/>
        <v>23247</v>
      </c>
      <c r="AY34" s="290">
        <f t="shared" si="24"/>
        <v>23247</v>
      </c>
      <c r="AZ34" s="290">
        <f t="shared" si="24"/>
        <v>25839</v>
      </c>
      <c r="BA34" s="290">
        <f t="shared" si="24"/>
        <v>25839</v>
      </c>
      <c r="BB34" s="290">
        <f t="shared" si="24"/>
        <v>27135</v>
      </c>
      <c r="BC34" s="290">
        <f t="shared" si="24"/>
        <v>27135</v>
      </c>
      <c r="BD34" s="290">
        <f t="shared" si="24"/>
        <v>27135</v>
      </c>
      <c r="BE34" s="290">
        <f t="shared" si="24"/>
        <v>24543</v>
      </c>
      <c r="BF34" s="290">
        <f t="shared" si="24"/>
        <v>40378.5</v>
      </c>
      <c r="BG34" s="290">
        <f t="shared" si="24"/>
        <v>59413.5</v>
      </c>
      <c r="BH34" s="290">
        <f t="shared" si="24"/>
        <v>77638.5</v>
      </c>
      <c r="BI34" s="290">
        <f t="shared" si="24"/>
        <v>77638.5</v>
      </c>
      <c r="BJ34" s="290">
        <f t="shared" si="24"/>
        <v>73588.5</v>
      </c>
      <c r="BK34" s="290">
        <f t="shared" si="24"/>
        <v>77638.5</v>
      </c>
      <c r="BL34" s="290">
        <f t="shared" si="24"/>
        <v>73588.5</v>
      </c>
      <c r="BM34" s="290">
        <f t="shared" ref="BM34:DX34" si="25">BM15*0.9</f>
        <v>62653.5</v>
      </c>
      <c r="BN34" s="290">
        <f t="shared" si="25"/>
        <v>62653.5</v>
      </c>
      <c r="BO34" s="290">
        <f t="shared" si="25"/>
        <v>62653.5</v>
      </c>
      <c r="BP34" s="290">
        <f t="shared" si="25"/>
        <v>56173.5</v>
      </c>
      <c r="BQ34" s="290">
        <f t="shared" si="25"/>
        <v>39811.5</v>
      </c>
      <c r="BR34" s="290">
        <f t="shared" si="25"/>
        <v>35761.5</v>
      </c>
      <c r="BS34" s="290">
        <f t="shared" si="25"/>
        <v>34141.5</v>
      </c>
      <c r="BT34" s="290">
        <f t="shared" si="25"/>
        <v>34141.5</v>
      </c>
      <c r="BU34" s="290">
        <f t="shared" si="25"/>
        <v>34141.5</v>
      </c>
      <c r="BV34" s="290">
        <f t="shared" si="25"/>
        <v>35761.5</v>
      </c>
      <c r="BW34" s="290">
        <f t="shared" si="25"/>
        <v>35761.5</v>
      </c>
      <c r="BX34" s="290">
        <f t="shared" si="25"/>
        <v>35761.5</v>
      </c>
      <c r="BY34" s="290">
        <f t="shared" si="25"/>
        <v>34141.5</v>
      </c>
      <c r="BZ34" s="290">
        <f t="shared" si="25"/>
        <v>34141.5</v>
      </c>
      <c r="CA34" s="290">
        <f t="shared" si="25"/>
        <v>34141.5</v>
      </c>
      <c r="CB34" s="290">
        <f t="shared" si="25"/>
        <v>34141.5</v>
      </c>
      <c r="CC34" s="290">
        <f t="shared" si="25"/>
        <v>34141.5</v>
      </c>
      <c r="CD34" s="290">
        <f t="shared" si="25"/>
        <v>34141.5</v>
      </c>
      <c r="CE34" s="290">
        <f t="shared" si="25"/>
        <v>34141.5</v>
      </c>
      <c r="CF34" s="290">
        <f t="shared" si="25"/>
        <v>35761.5</v>
      </c>
      <c r="CG34" s="290">
        <f t="shared" si="25"/>
        <v>35761.5</v>
      </c>
      <c r="CH34" s="290">
        <f t="shared" si="25"/>
        <v>37786.5</v>
      </c>
      <c r="CI34" s="290">
        <f t="shared" si="25"/>
        <v>37786.5</v>
      </c>
      <c r="CJ34" s="290">
        <f t="shared" si="25"/>
        <v>37786.5</v>
      </c>
      <c r="CK34" s="290">
        <f t="shared" si="25"/>
        <v>37786.5</v>
      </c>
      <c r="CL34" s="290">
        <f t="shared" si="25"/>
        <v>37786.5</v>
      </c>
      <c r="CM34" s="290">
        <f t="shared" si="25"/>
        <v>37786.5</v>
      </c>
      <c r="CN34" s="290">
        <f t="shared" si="25"/>
        <v>42646.5</v>
      </c>
      <c r="CO34" s="290">
        <f t="shared" si="25"/>
        <v>41026.5</v>
      </c>
      <c r="CP34" s="290">
        <f t="shared" si="25"/>
        <v>41026.5</v>
      </c>
      <c r="CQ34" s="290">
        <f t="shared" si="25"/>
        <v>41026.5</v>
      </c>
      <c r="CR34" s="290">
        <f t="shared" si="25"/>
        <v>41026.5</v>
      </c>
      <c r="CS34" s="290">
        <f t="shared" si="25"/>
        <v>44266.5</v>
      </c>
      <c r="CT34" s="290">
        <f t="shared" si="25"/>
        <v>44266.5</v>
      </c>
      <c r="CU34" s="290">
        <f t="shared" si="25"/>
        <v>41026.5</v>
      </c>
      <c r="CV34" s="290">
        <f t="shared" si="25"/>
        <v>42646.5</v>
      </c>
      <c r="CW34" s="290">
        <f t="shared" si="25"/>
        <v>41026.5</v>
      </c>
      <c r="CX34" s="290">
        <f t="shared" si="25"/>
        <v>41026.5</v>
      </c>
      <c r="CY34" s="290">
        <f t="shared" si="25"/>
        <v>41026.5</v>
      </c>
      <c r="CZ34" s="290">
        <f t="shared" si="25"/>
        <v>44266.5</v>
      </c>
      <c r="DA34" s="290">
        <f t="shared" si="25"/>
        <v>44266.5</v>
      </c>
      <c r="DB34" s="290">
        <f t="shared" si="25"/>
        <v>48316.5</v>
      </c>
      <c r="DC34" s="290">
        <f t="shared" si="25"/>
        <v>48316.5</v>
      </c>
      <c r="DD34" s="290">
        <f t="shared" si="25"/>
        <v>48316.5</v>
      </c>
      <c r="DE34" s="290">
        <f t="shared" si="25"/>
        <v>48316.5</v>
      </c>
      <c r="DF34" s="290">
        <f t="shared" si="25"/>
        <v>48316.5</v>
      </c>
      <c r="DG34" s="290">
        <f t="shared" si="25"/>
        <v>53176.5</v>
      </c>
      <c r="DH34" s="290">
        <f t="shared" si="25"/>
        <v>53176.5</v>
      </c>
      <c r="DI34" s="290">
        <f t="shared" si="25"/>
        <v>50746.5</v>
      </c>
      <c r="DJ34" s="290">
        <f t="shared" si="25"/>
        <v>53176.5</v>
      </c>
      <c r="DK34" s="290">
        <f t="shared" si="25"/>
        <v>50746.5</v>
      </c>
      <c r="DL34" s="290">
        <f t="shared" si="25"/>
        <v>53176.5</v>
      </c>
      <c r="DM34" s="290">
        <f t="shared" si="25"/>
        <v>50746.5</v>
      </c>
      <c r="DN34" s="290">
        <f t="shared" si="25"/>
        <v>50746.5</v>
      </c>
      <c r="DO34" s="290">
        <f t="shared" si="25"/>
        <v>46291.5</v>
      </c>
      <c r="DP34" s="290">
        <f t="shared" si="25"/>
        <v>41026.5</v>
      </c>
      <c r="DQ34" s="290">
        <f t="shared" si="25"/>
        <v>41026.5</v>
      </c>
      <c r="DR34" s="290">
        <f t="shared" si="25"/>
        <v>41026.5</v>
      </c>
      <c r="DS34" s="290">
        <f t="shared" si="25"/>
        <v>39406.5</v>
      </c>
      <c r="DT34" s="290">
        <f t="shared" si="25"/>
        <v>36976.5</v>
      </c>
      <c r="DU34" s="290">
        <f t="shared" si="25"/>
        <v>38191.5</v>
      </c>
      <c r="DV34" s="290">
        <f t="shared" si="25"/>
        <v>38191.5</v>
      </c>
      <c r="DW34" s="290">
        <f t="shared" si="25"/>
        <v>38191.5</v>
      </c>
      <c r="DX34" s="290">
        <f t="shared" si="25"/>
        <v>30901.5</v>
      </c>
      <c r="DY34" s="290">
        <f t="shared" ref="DY34:ET34" si="26">DY15*0.9</f>
        <v>30901.5</v>
      </c>
      <c r="DZ34" s="290">
        <f t="shared" si="26"/>
        <v>30901.5</v>
      </c>
      <c r="EA34" s="290">
        <f t="shared" si="26"/>
        <v>30901.5</v>
      </c>
      <c r="EB34" s="290">
        <f t="shared" si="26"/>
        <v>30901.5</v>
      </c>
      <c r="EC34" s="290">
        <f t="shared" si="26"/>
        <v>30901.5</v>
      </c>
      <c r="ED34" s="290">
        <f t="shared" si="26"/>
        <v>30901.5</v>
      </c>
      <c r="EE34" s="290">
        <f t="shared" si="26"/>
        <v>30901.5</v>
      </c>
      <c r="EF34" s="290">
        <f t="shared" si="26"/>
        <v>30901.5</v>
      </c>
      <c r="EG34" s="290">
        <f t="shared" si="26"/>
        <v>30901.5</v>
      </c>
      <c r="EH34" s="290">
        <f t="shared" si="26"/>
        <v>30901.5</v>
      </c>
      <c r="EI34" s="290">
        <f t="shared" si="26"/>
        <v>30901.5</v>
      </c>
      <c r="EJ34" s="290">
        <f t="shared" si="26"/>
        <v>30901.5</v>
      </c>
      <c r="EK34" s="290">
        <f t="shared" si="26"/>
        <v>29686.5</v>
      </c>
      <c r="EL34" s="290">
        <f t="shared" si="26"/>
        <v>29686.5</v>
      </c>
      <c r="EM34" s="290">
        <f t="shared" si="26"/>
        <v>29686.5</v>
      </c>
      <c r="EN34" s="290">
        <f t="shared" si="26"/>
        <v>29686.5</v>
      </c>
      <c r="EO34" s="290">
        <f t="shared" si="26"/>
        <v>29686.5</v>
      </c>
      <c r="EP34" s="290">
        <f t="shared" si="26"/>
        <v>29686.5</v>
      </c>
      <c r="EQ34" s="290">
        <f t="shared" si="26"/>
        <v>29686.5</v>
      </c>
      <c r="ER34" s="290">
        <f t="shared" si="26"/>
        <v>29686.5</v>
      </c>
      <c r="ES34" s="290">
        <f t="shared" si="26"/>
        <v>29686.5</v>
      </c>
      <c r="ET34" s="290">
        <f t="shared" si="26"/>
        <v>29686.5</v>
      </c>
    </row>
    <row r="35" spans="1:150" x14ac:dyDescent="0.2">
      <c r="A35" s="275">
        <v>2</v>
      </c>
      <c r="B35" s="290">
        <f t="shared" ref="B35:BL35" si="27">B16*0.9</f>
        <v>26406</v>
      </c>
      <c r="C35" s="290">
        <f t="shared" si="27"/>
        <v>26406</v>
      </c>
      <c r="D35" s="290">
        <f t="shared" si="27"/>
        <v>26406</v>
      </c>
      <c r="E35" s="290">
        <f t="shared" si="27"/>
        <v>24462</v>
      </c>
      <c r="F35" s="290">
        <f t="shared" si="27"/>
        <v>20979</v>
      </c>
      <c r="G35" s="290">
        <f t="shared" si="27"/>
        <v>21546</v>
      </c>
      <c r="H35" s="290">
        <f t="shared" si="27"/>
        <v>20979</v>
      </c>
      <c r="I35" s="290">
        <f t="shared" si="27"/>
        <v>22518</v>
      </c>
      <c r="J35" s="290">
        <f t="shared" si="27"/>
        <v>22518</v>
      </c>
      <c r="K35" s="290">
        <f t="shared" si="27"/>
        <v>19845</v>
      </c>
      <c r="L35" s="290">
        <f t="shared" si="27"/>
        <v>19845</v>
      </c>
      <c r="M35" s="290">
        <f t="shared" si="27"/>
        <v>19845</v>
      </c>
      <c r="N35" s="290">
        <f t="shared" si="27"/>
        <v>20412</v>
      </c>
      <c r="O35" s="290">
        <f t="shared" si="27"/>
        <v>19845</v>
      </c>
      <c r="P35" s="290">
        <f t="shared" si="27"/>
        <v>20412</v>
      </c>
      <c r="Q35" s="290">
        <f t="shared" si="27"/>
        <v>20412</v>
      </c>
      <c r="R35" s="290">
        <f t="shared" si="27"/>
        <v>20979</v>
      </c>
      <c r="S35" s="290">
        <f t="shared" si="27"/>
        <v>21546</v>
      </c>
      <c r="T35" s="290">
        <f t="shared" si="27"/>
        <v>21546</v>
      </c>
      <c r="U35" s="290">
        <f t="shared" si="27"/>
        <v>22518</v>
      </c>
      <c r="V35" s="290">
        <f t="shared" si="27"/>
        <v>22518</v>
      </c>
      <c r="W35" s="290">
        <f t="shared" si="27"/>
        <v>20979</v>
      </c>
      <c r="X35" s="290">
        <f t="shared" si="27"/>
        <v>20979</v>
      </c>
      <c r="Y35" s="290">
        <f t="shared" si="27"/>
        <v>19845</v>
      </c>
      <c r="Z35" s="290">
        <f t="shared" si="27"/>
        <v>19845</v>
      </c>
      <c r="AA35" s="290">
        <f t="shared" si="27"/>
        <v>19845</v>
      </c>
      <c r="AB35" s="290">
        <f t="shared" si="27"/>
        <v>19845</v>
      </c>
      <c r="AC35" s="290">
        <f t="shared" si="27"/>
        <v>19845</v>
      </c>
      <c r="AD35" s="290">
        <f t="shared" si="27"/>
        <v>20412</v>
      </c>
      <c r="AE35" s="290">
        <f t="shared" si="27"/>
        <v>20412</v>
      </c>
      <c r="AF35" s="290">
        <f t="shared" si="27"/>
        <v>19845</v>
      </c>
      <c r="AG35" s="290">
        <f t="shared" si="27"/>
        <v>21465</v>
      </c>
      <c r="AH35" s="290">
        <f t="shared" si="27"/>
        <v>21465</v>
      </c>
      <c r="AI35" s="290">
        <f t="shared" si="27"/>
        <v>21465</v>
      </c>
      <c r="AJ35" s="290">
        <f t="shared" si="27"/>
        <v>21465</v>
      </c>
      <c r="AK35" s="290">
        <f t="shared" si="27"/>
        <v>21465</v>
      </c>
      <c r="AL35" s="290">
        <f t="shared" si="27"/>
        <v>21465</v>
      </c>
      <c r="AM35" s="290">
        <f t="shared" si="27"/>
        <v>20007</v>
      </c>
      <c r="AN35" s="290">
        <f t="shared" si="27"/>
        <v>20007</v>
      </c>
      <c r="AO35" s="290">
        <f t="shared" si="27"/>
        <v>20007</v>
      </c>
      <c r="AP35" s="290">
        <f t="shared" si="27"/>
        <v>20007</v>
      </c>
      <c r="AQ35" s="290">
        <f t="shared" si="27"/>
        <v>23490</v>
      </c>
      <c r="AR35" s="290">
        <f t="shared" si="27"/>
        <v>24786</v>
      </c>
      <c r="AS35" s="290">
        <f t="shared" si="27"/>
        <v>24786</v>
      </c>
      <c r="AT35" s="290">
        <f t="shared" si="27"/>
        <v>22194</v>
      </c>
      <c r="AU35" s="290">
        <f t="shared" si="27"/>
        <v>23490</v>
      </c>
      <c r="AV35" s="290">
        <f t="shared" si="27"/>
        <v>23490</v>
      </c>
      <c r="AW35" s="290">
        <f t="shared" si="27"/>
        <v>24786</v>
      </c>
      <c r="AX35" s="290">
        <f t="shared" si="27"/>
        <v>24786</v>
      </c>
      <c r="AY35" s="290">
        <f t="shared" si="27"/>
        <v>24786</v>
      </c>
      <c r="AZ35" s="290">
        <f t="shared" si="27"/>
        <v>27378</v>
      </c>
      <c r="BA35" s="290">
        <f t="shared" si="27"/>
        <v>27378</v>
      </c>
      <c r="BB35" s="290">
        <f t="shared" si="27"/>
        <v>28674</v>
      </c>
      <c r="BC35" s="290">
        <f t="shared" si="27"/>
        <v>28674</v>
      </c>
      <c r="BD35" s="290">
        <f t="shared" si="27"/>
        <v>28674</v>
      </c>
      <c r="BE35" s="290">
        <f t="shared" si="27"/>
        <v>26082</v>
      </c>
      <c r="BF35" s="290">
        <f t="shared" si="27"/>
        <v>42687</v>
      </c>
      <c r="BG35" s="290">
        <f t="shared" si="27"/>
        <v>61722</v>
      </c>
      <c r="BH35" s="290">
        <f t="shared" si="27"/>
        <v>79947</v>
      </c>
      <c r="BI35" s="290">
        <f t="shared" si="27"/>
        <v>79947</v>
      </c>
      <c r="BJ35" s="290">
        <f t="shared" si="27"/>
        <v>75897</v>
      </c>
      <c r="BK35" s="290">
        <f t="shared" si="27"/>
        <v>79947</v>
      </c>
      <c r="BL35" s="290">
        <f t="shared" si="27"/>
        <v>75897</v>
      </c>
      <c r="BM35" s="290">
        <f t="shared" ref="BM35:DX35" si="28">BM16*0.9</f>
        <v>64962</v>
      </c>
      <c r="BN35" s="290">
        <f t="shared" si="28"/>
        <v>64962</v>
      </c>
      <c r="BO35" s="290">
        <f t="shared" si="28"/>
        <v>64962</v>
      </c>
      <c r="BP35" s="290">
        <f t="shared" si="28"/>
        <v>58482</v>
      </c>
      <c r="BQ35" s="290">
        <f t="shared" si="28"/>
        <v>41958</v>
      </c>
      <c r="BR35" s="290">
        <f t="shared" si="28"/>
        <v>37908</v>
      </c>
      <c r="BS35" s="290">
        <f t="shared" si="28"/>
        <v>36288</v>
      </c>
      <c r="BT35" s="290">
        <f t="shared" si="28"/>
        <v>36288</v>
      </c>
      <c r="BU35" s="290">
        <f t="shared" si="28"/>
        <v>36288</v>
      </c>
      <c r="BV35" s="290">
        <f t="shared" si="28"/>
        <v>37908</v>
      </c>
      <c r="BW35" s="290">
        <f t="shared" si="28"/>
        <v>37908</v>
      </c>
      <c r="BX35" s="290">
        <f t="shared" si="28"/>
        <v>37908</v>
      </c>
      <c r="BY35" s="290">
        <f t="shared" si="28"/>
        <v>36288</v>
      </c>
      <c r="BZ35" s="290">
        <f t="shared" si="28"/>
        <v>36288</v>
      </c>
      <c r="CA35" s="290">
        <f t="shared" si="28"/>
        <v>36288</v>
      </c>
      <c r="CB35" s="290">
        <f t="shared" si="28"/>
        <v>36288</v>
      </c>
      <c r="CC35" s="290">
        <f t="shared" si="28"/>
        <v>36288</v>
      </c>
      <c r="CD35" s="290">
        <f t="shared" si="28"/>
        <v>36288</v>
      </c>
      <c r="CE35" s="290">
        <f t="shared" si="28"/>
        <v>36288</v>
      </c>
      <c r="CF35" s="290">
        <f t="shared" si="28"/>
        <v>37908</v>
      </c>
      <c r="CG35" s="290">
        <f t="shared" si="28"/>
        <v>37908</v>
      </c>
      <c r="CH35" s="290">
        <f t="shared" si="28"/>
        <v>39933</v>
      </c>
      <c r="CI35" s="290">
        <f t="shared" si="28"/>
        <v>39933</v>
      </c>
      <c r="CJ35" s="290">
        <f t="shared" si="28"/>
        <v>39933</v>
      </c>
      <c r="CK35" s="290">
        <f t="shared" si="28"/>
        <v>39933</v>
      </c>
      <c r="CL35" s="290">
        <f t="shared" si="28"/>
        <v>39933</v>
      </c>
      <c r="CM35" s="290">
        <f t="shared" si="28"/>
        <v>39933</v>
      </c>
      <c r="CN35" s="290">
        <f t="shared" si="28"/>
        <v>44793</v>
      </c>
      <c r="CO35" s="290">
        <f t="shared" si="28"/>
        <v>43173</v>
      </c>
      <c r="CP35" s="290">
        <f t="shared" si="28"/>
        <v>43173</v>
      </c>
      <c r="CQ35" s="290">
        <f t="shared" si="28"/>
        <v>43173</v>
      </c>
      <c r="CR35" s="290">
        <f t="shared" si="28"/>
        <v>43173</v>
      </c>
      <c r="CS35" s="290">
        <f t="shared" si="28"/>
        <v>46413</v>
      </c>
      <c r="CT35" s="290">
        <f t="shared" si="28"/>
        <v>46413</v>
      </c>
      <c r="CU35" s="290">
        <f t="shared" si="28"/>
        <v>43173</v>
      </c>
      <c r="CV35" s="290">
        <f t="shared" si="28"/>
        <v>44793</v>
      </c>
      <c r="CW35" s="290">
        <f t="shared" si="28"/>
        <v>43173</v>
      </c>
      <c r="CX35" s="290">
        <f t="shared" si="28"/>
        <v>43173</v>
      </c>
      <c r="CY35" s="290">
        <f t="shared" si="28"/>
        <v>43173</v>
      </c>
      <c r="CZ35" s="290">
        <f t="shared" si="28"/>
        <v>46413</v>
      </c>
      <c r="DA35" s="290">
        <f t="shared" si="28"/>
        <v>46413</v>
      </c>
      <c r="DB35" s="290">
        <f t="shared" si="28"/>
        <v>50463</v>
      </c>
      <c r="DC35" s="290">
        <f t="shared" si="28"/>
        <v>50463</v>
      </c>
      <c r="DD35" s="290">
        <f t="shared" si="28"/>
        <v>50463</v>
      </c>
      <c r="DE35" s="290">
        <f t="shared" si="28"/>
        <v>50463</v>
      </c>
      <c r="DF35" s="290">
        <f t="shared" si="28"/>
        <v>50463</v>
      </c>
      <c r="DG35" s="290">
        <f t="shared" si="28"/>
        <v>55323</v>
      </c>
      <c r="DH35" s="290">
        <f t="shared" si="28"/>
        <v>55323</v>
      </c>
      <c r="DI35" s="290">
        <f t="shared" si="28"/>
        <v>52893</v>
      </c>
      <c r="DJ35" s="290">
        <f t="shared" si="28"/>
        <v>55323</v>
      </c>
      <c r="DK35" s="290">
        <f t="shared" si="28"/>
        <v>52893</v>
      </c>
      <c r="DL35" s="290">
        <f t="shared" si="28"/>
        <v>55323</v>
      </c>
      <c r="DM35" s="290">
        <f t="shared" si="28"/>
        <v>52893</v>
      </c>
      <c r="DN35" s="290">
        <f t="shared" si="28"/>
        <v>52893</v>
      </c>
      <c r="DO35" s="290">
        <f t="shared" si="28"/>
        <v>48438</v>
      </c>
      <c r="DP35" s="290">
        <f t="shared" si="28"/>
        <v>43173</v>
      </c>
      <c r="DQ35" s="290">
        <f t="shared" si="28"/>
        <v>43173</v>
      </c>
      <c r="DR35" s="290">
        <f t="shared" si="28"/>
        <v>43173</v>
      </c>
      <c r="DS35" s="290">
        <f t="shared" si="28"/>
        <v>41553</v>
      </c>
      <c r="DT35" s="290">
        <f t="shared" si="28"/>
        <v>39123</v>
      </c>
      <c r="DU35" s="290">
        <f t="shared" si="28"/>
        <v>40338</v>
      </c>
      <c r="DV35" s="290">
        <f t="shared" si="28"/>
        <v>40338</v>
      </c>
      <c r="DW35" s="290">
        <f t="shared" si="28"/>
        <v>40338</v>
      </c>
      <c r="DX35" s="290">
        <f t="shared" si="28"/>
        <v>33048</v>
      </c>
      <c r="DY35" s="290">
        <f t="shared" ref="DY35:ET35" si="29">DY16*0.9</f>
        <v>33048</v>
      </c>
      <c r="DZ35" s="290">
        <f t="shared" si="29"/>
        <v>33048</v>
      </c>
      <c r="EA35" s="290">
        <f t="shared" si="29"/>
        <v>33048</v>
      </c>
      <c r="EB35" s="290">
        <f t="shared" si="29"/>
        <v>33048</v>
      </c>
      <c r="EC35" s="290">
        <f t="shared" si="29"/>
        <v>33048</v>
      </c>
      <c r="ED35" s="290">
        <f t="shared" si="29"/>
        <v>33048</v>
      </c>
      <c r="EE35" s="290">
        <f t="shared" si="29"/>
        <v>33048</v>
      </c>
      <c r="EF35" s="290">
        <f t="shared" si="29"/>
        <v>33048</v>
      </c>
      <c r="EG35" s="290">
        <f t="shared" si="29"/>
        <v>33048</v>
      </c>
      <c r="EH35" s="290">
        <f t="shared" si="29"/>
        <v>33048</v>
      </c>
      <c r="EI35" s="290">
        <f t="shared" si="29"/>
        <v>33048</v>
      </c>
      <c r="EJ35" s="290">
        <f t="shared" si="29"/>
        <v>33048</v>
      </c>
      <c r="EK35" s="290">
        <f t="shared" si="29"/>
        <v>31833</v>
      </c>
      <c r="EL35" s="290">
        <f t="shared" si="29"/>
        <v>31833</v>
      </c>
      <c r="EM35" s="290">
        <f t="shared" si="29"/>
        <v>31833</v>
      </c>
      <c r="EN35" s="290">
        <f t="shared" si="29"/>
        <v>31833</v>
      </c>
      <c r="EO35" s="290">
        <f t="shared" si="29"/>
        <v>31833</v>
      </c>
      <c r="EP35" s="290">
        <f t="shared" si="29"/>
        <v>31833</v>
      </c>
      <c r="EQ35" s="290">
        <f t="shared" si="29"/>
        <v>31833</v>
      </c>
      <c r="ER35" s="290">
        <f t="shared" si="29"/>
        <v>31833</v>
      </c>
      <c r="ES35" s="290">
        <f t="shared" si="29"/>
        <v>31833</v>
      </c>
      <c r="ET35" s="290">
        <f t="shared" si="29"/>
        <v>31833</v>
      </c>
    </row>
    <row r="36" spans="1:150" x14ac:dyDescent="0.2">
      <c r="A36" s="86" t="s">
        <v>138</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0"/>
      <c r="CF36" s="290"/>
      <c r="CG36" s="290"/>
      <c r="CH36" s="290"/>
      <c r="CI36" s="290"/>
      <c r="CJ36" s="290"/>
      <c r="CK36" s="290"/>
      <c r="CL36" s="290"/>
      <c r="CM36" s="290"/>
      <c r="CN36" s="290"/>
      <c r="CO36" s="290"/>
      <c r="CP36" s="290"/>
      <c r="CQ36" s="290"/>
      <c r="CR36" s="290"/>
      <c r="CS36" s="290"/>
      <c r="CT36" s="290"/>
      <c r="CU36" s="290"/>
      <c r="CV36" s="290"/>
      <c r="CW36" s="290"/>
      <c r="CX36" s="290"/>
      <c r="CY36" s="290"/>
      <c r="CZ36" s="290"/>
      <c r="DA36" s="290"/>
      <c r="DB36" s="290"/>
      <c r="DC36" s="290"/>
      <c r="DD36" s="290"/>
      <c r="DE36" s="290"/>
      <c r="DF36" s="290"/>
      <c r="DG36" s="290"/>
      <c r="DH36" s="290"/>
      <c r="DI36" s="290"/>
      <c r="DJ36" s="290"/>
      <c r="DK36" s="290"/>
      <c r="DL36" s="290"/>
      <c r="DM36" s="290"/>
      <c r="DN36" s="290"/>
      <c r="DO36" s="290"/>
      <c r="DP36" s="290"/>
      <c r="DQ36" s="290"/>
      <c r="DR36" s="290"/>
      <c r="DS36" s="290"/>
      <c r="DT36" s="290"/>
      <c r="DU36" s="290"/>
      <c r="DV36" s="290"/>
      <c r="DW36" s="290"/>
      <c r="DX36" s="290"/>
      <c r="DY36" s="290"/>
      <c r="DZ36" s="290"/>
      <c r="EA36" s="290"/>
      <c r="EB36" s="290"/>
      <c r="EC36" s="290"/>
      <c r="ED36" s="290"/>
      <c r="EE36" s="290"/>
      <c r="EF36" s="290"/>
      <c r="EG36" s="290"/>
      <c r="EH36" s="290"/>
      <c r="EI36" s="290"/>
      <c r="EJ36" s="290"/>
      <c r="EK36" s="290"/>
      <c r="EL36" s="290"/>
      <c r="EM36" s="290"/>
      <c r="EN36" s="290"/>
      <c r="EO36" s="290"/>
      <c r="EP36" s="290"/>
      <c r="EQ36" s="290"/>
      <c r="ER36" s="290"/>
      <c r="ES36" s="290"/>
      <c r="ET36" s="290"/>
    </row>
    <row r="37" spans="1:150" x14ac:dyDescent="0.2">
      <c r="A37" s="274" t="s">
        <v>78</v>
      </c>
      <c r="B37" s="290">
        <f t="shared" ref="B37:BL37" si="30">B18*0.9</f>
        <v>43416</v>
      </c>
      <c r="C37" s="290">
        <f t="shared" si="30"/>
        <v>43416</v>
      </c>
      <c r="D37" s="290">
        <f t="shared" si="30"/>
        <v>43416</v>
      </c>
      <c r="E37" s="290">
        <f t="shared" si="30"/>
        <v>41472</v>
      </c>
      <c r="F37" s="290">
        <f t="shared" si="30"/>
        <v>37989</v>
      </c>
      <c r="G37" s="290">
        <f t="shared" si="30"/>
        <v>38556</v>
      </c>
      <c r="H37" s="290">
        <f t="shared" si="30"/>
        <v>37989</v>
      </c>
      <c r="I37" s="290">
        <f t="shared" si="30"/>
        <v>39528</v>
      </c>
      <c r="J37" s="290">
        <f t="shared" si="30"/>
        <v>39528</v>
      </c>
      <c r="K37" s="290">
        <f t="shared" si="30"/>
        <v>36855</v>
      </c>
      <c r="L37" s="290">
        <f t="shared" si="30"/>
        <v>36855</v>
      </c>
      <c r="M37" s="290">
        <f t="shared" si="30"/>
        <v>36855</v>
      </c>
      <c r="N37" s="290">
        <f t="shared" si="30"/>
        <v>37422</v>
      </c>
      <c r="O37" s="290">
        <f t="shared" si="30"/>
        <v>36855</v>
      </c>
      <c r="P37" s="290">
        <f t="shared" si="30"/>
        <v>37422</v>
      </c>
      <c r="Q37" s="290">
        <f t="shared" si="30"/>
        <v>37422</v>
      </c>
      <c r="R37" s="290">
        <f t="shared" si="30"/>
        <v>37989</v>
      </c>
      <c r="S37" s="290">
        <f t="shared" si="30"/>
        <v>38556</v>
      </c>
      <c r="T37" s="290">
        <f t="shared" si="30"/>
        <v>38556</v>
      </c>
      <c r="U37" s="290">
        <f t="shared" si="30"/>
        <v>39528</v>
      </c>
      <c r="V37" s="290">
        <f t="shared" si="30"/>
        <v>39528</v>
      </c>
      <c r="W37" s="290">
        <f t="shared" si="30"/>
        <v>37989</v>
      </c>
      <c r="X37" s="290">
        <f t="shared" si="30"/>
        <v>37989</v>
      </c>
      <c r="Y37" s="290">
        <f t="shared" si="30"/>
        <v>36855</v>
      </c>
      <c r="Z37" s="290">
        <f t="shared" si="30"/>
        <v>36855</v>
      </c>
      <c r="AA37" s="290">
        <f t="shared" si="30"/>
        <v>36855</v>
      </c>
      <c r="AB37" s="290">
        <f t="shared" si="30"/>
        <v>36855</v>
      </c>
      <c r="AC37" s="290">
        <f t="shared" si="30"/>
        <v>36855</v>
      </c>
      <c r="AD37" s="290">
        <f t="shared" si="30"/>
        <v>37422</v>
      </c>
      <c r="AE37" s="290">
        <f t="shared" si="30"/>
        <v>37422</v>
      </c>
      <c r="AF37" s="290">
        <f t="shared" si="30"/>
        <v>36855</v>
      </c>
      <c r="AG37" s="290">
        <f t="shared" si="30"/>
        <v>46575</v>
      </c>
      <c r="AH37" s="290">
        <f t="shared" si="30"/>
        <v>46575</v>
      </c>
      <c r="AI37" s="290">
        <f t="shared" si="30"/>
        <v>46575</v>
      </c>
      <c r="AJ37" s="290">
        <f t="shared" si="30"/>
        <v>46575</v>
      </c>
      <c r="AK37" s="290">
        <f t="shared" si="30"/>
        <v>46575</v>
      </c>
      <c r="AL37" s="290">
        <f t="shared" si="30"/>
        <v>46575</v>
      </c>
      <c r="AM37" s="290">
        <f t="shared" si="30"/>
        <v>45117</v>
      </c>
      <c r="AN37" s="290">
        <f t="shared" si="30"/>
        <v>45117</v>
      </c>
      <c r="AO37" s="290">
        <f t="shared" si="30"/>
        <v>45117</v>
      </c>
      <c r="AP37" s="290">
        <f t="shared" si="30"/>
        <v>45117</v>
      </c>
      <c r="AQ37" s="290">
        <f t="shared" si="30"/>
        <v>48600</v>
      </c>
      <c r="AR37" s="290">
        <f t="shared" si="30"/>
        <v>49896</v>
      </c>
      <c r="AS37" s="290">
        <f t="shared" si="30"/>
        <v>49896</v>
      </c>
      <c r="AT37" s="290">
        <f t="shared" si="30"/>
        <v>47304</v>
      </c>
      <c r="AU37" s="290">
        <f t="shared" si="30"/>
        <v>48600</v>
      </c>
      <c r="AV37" s="290">
        <f t="shared" si="30"/>
        <v>48600</v>
      </c>
      <c r="AW37" s="290">
        <f t="shared" si="30"/>
        <v>49896</v>
      </c>
      <c r="AX37" s="290">
        <f t="shared" si="30"/>
        <v>49896</v>
      </c>
      <c r="AY37" s="290">
        <f t="shared" si="30"/>
        <v>49896</v>
      </c>
      <c r="AZ37" s="290">
        <f t="shared" si="30"/>
        <v>52488</v>
      </c>
      <c r="BA37" s="290">
        <f t="shared" si="30"/>
        <v>52488</v>
      </c>
      <c r="BB37" s="290">
        <f t="shared" si="30"/>
        <v>53784</v>
      </c>
      <c r="BC37" s="290">
        <f t="shared" si="30"/>
        <v>53784</v>
      </c>
      <c r="BD37" s="290">
        <f t="shared" si="30"/>
        <v>53784</v>
      </c>
      <c r="BE37" s="290">
        <f t="shared" si="30"/>
        <v>51192</v>
      </c>
      <c r="BF37" s="290">
        <f t="shared" si="30"/>
        <v>79137</v>
      </c>
      <c r="BG37" s="290">
        <f t="shared" si="30"/>
        <v>98172</v>
      </c>
      <c r="BH37" s="290">
        <f t="shared" si="30"/>
        <v>116397</v>
      </c>
      <c r="BI37" s="290">
        <f t="shared" si="30"/>
        <v>116397</v>
      </c>
      <c r="BJ37" s="290">
        <f t="shared" si="30"/>
        <v>112347</v>
      </c>
      <c r="BK37" s="290">
        <f t="shared" si="30"/>
        <v>116397</v>
      </c>
      <c r="BL37" s="290">
        <f t="shared" si="30"/>
        <v>112347</v>
      </c>
      <c r="BM37" s="290">
        <f t="shared" ref="BM37:DX37" si="31">BM18*0.9</f>
        <v>101412</v>
      </c>
      <c r="BN37" s="290">
        <f t="shared" si="31"/>
        <v>101412</v>
      </c>
      <c r="BO37" s="290">
        <f t="shared" si="31"/>
        <v>101412</v>
      </c>
      <c r="BP37" s="290">
        <f t="shared" si="31"/>
        <v>94932</v>
      </c>
      <c r="BQ37" s="290">
        <f t="shared" si="31"/>
        <v>62208</v>
      </c>
      <c r="BR37" s="290">
        <f t="shared" si="31"/>
        <v>58158</v>
      </c>
      <c r="BS37" s="290">
        <f t="shared" si="31"/>
        <v>56538</v>
      </c>
      <c r="BT37" s="290">
        <f t="shared" si="31"/>
        <v>56538</v>
      </c>
      <c r="BU37" s="290">
        <f t="shared" si="31"/>
        <v>56538</v>
      </c>
      <c r="BV37" s="290">
        <f t="shared" si="31"/>
        <v>58158</v>
      </c>
      <c r="BW37" s="290">
        <f t="shared" si="31"/>
        <v>58158</v>
      </c>
      <c r="BX37" s="290">
        <f t="shared" si="31"/>
        <v>58158</v>
      </c>
      <c r="BY37" s="290">
        <f t="shared" si="31"/>
        <v>56538</v>
      </c>
      <c r="BZ37" s="290">
        <f t="shared" si="31"/>
        <v>56538</v>
      </c>
      <c r="CA37" s="290">
        <f t="shared" si="31"/>
        <v>56538</v>
      </c>
      <c r="CB37" s="290">
        <f t="shared" si="31"/>
        <v>56538</v>
      </c>
      <c r="CC37" s="290">
        <f t="shared" si="31"/>
        <v>56538</v>
      </c>
      <c r="CD37" s="290">
        <f t="shared" si="31"/>
        <v>56538</v>
      </c>
      <c r="CE37" s="290">
        <f t="shared" si="31"/>
        <v>56538</v>
      </c>
      <c r="CF37" s="290">
        <f t="shared" si="31"/>
        <v>58158</v>
      </c>
      <c r="CG37" s="290">
        <f t="shared" si="31"/>
        <v>58158</v>
      </c>
      <c r="CH37" s="290">
        <f t="shared" si="31"/>
        <v>60183</v>
      </c>
      <c r="CI37" s="290">
        <f t="shared" si="31"/>
        <v>60183</v>
      </c>
      <c r="CJ37" s="290">
        <f t="shared" si="31"/>
        <v>60183</v>
      </c>
      <c r="CK37" s="290">
        <f t="shared" si="31"/>
        <v>60183</v>
      </c>
      <c r="CL37" s="290">
        <f t="shared" si="31"/>
        <v>60183</v>
      </c>
      <c r="CM37" s="290">
        <f t="shared" si="31"/>
        <v>60183</v>
      </c>
      <c r="CN37" s="290">
        <f t="shared" si="31"/>
        <v>65043</v>
      </c>
      <c r="CO37" s="290">
        <f t="shared" si="31"/>
        <v>63423</v>
      </c>
      <c r="CP37" s="290">
        <f t="shared" si="31"/>
        <v>63423</v>
      </c>
      <c r="CQ37" s="290">
        <f t="shared" si="31"/>
        <v>63423</v>
      </c>
      <c r="CR37" s="290">
        <f t="shared" si="31"/>
        <v>63423</v>
      </c>
      <c r="CS37" s="290">
        <f t="shared" si="31"/>
        <v>66663</v>
      </c>
      <c r="CT37" s="290">
        <f t="shared" si="31"/>
        <v>66663</v>
      </c>
      <c r="CU37" s="290">
        <f t="shared" si="31"/>
        <v>63423</v>
      </c>
      <c r="CV37" s="290">
        <f t="shared" si="31"/>
        <v>65043</v>
      </c>
      <c r="CW37" s="290">
        <f t="shared" si="31"/>
        <v>63423</v>
      </c>
      <c r="CX37" s="290">
        <f t="shared" si="31"/>
        <v>63423</v>
      </c>
      <c r="CY37" s="290">
        <f t="shared" si="31"/>
        <v>63423</v>
      </c>
      <c r="CZ37" s="290">
        <f t="shared" si="31"/>
        <v>66663</v>
      </c>
      <c r="DA37" s="290">
        <f t="shared" si="31"/>
        <v>66663</v>
      </c>
      <c r="DB37" s="290">
        <f t="shared" si="31"/>
        <v>70713</v>
      </c>
      <c r="DC37" s="290">
        <f t="shared" si="31"/>
        <v>70713</v>
      </c>
      <c r="DD37" s="290">
        <f t="shared" si="31"/>
        <v>70713</v>
      </c>
      <c r="DE37" s="290">
        <f t="shared" si="31"/>
        <v>70713</v>
      </c>
      <c r="DF37" s="290">
        <f t="shared" si="31"/>
        <v>70713</v>
      </c>
      <c r="DG37" s="290">
        <f t="shared" si="31"/>
        <v>75573</v>
      </c>
      <c r="DH37" s="290">
        <f t="shared" si="31"/>
        <v>75573</v>
      </c>
      <c r="DI37" s="290">
        <f t="shared" si="31"/>
        <v>73143</v>
      </c>
      <c r="DJ37" s="290">
        <f t="shared" si="31"/>
        <v>75573</v>
      </c>
      <c r="DK37" s="290">
        <f t="shared" si="31"/>
        <v>73143</v>
      </c>
      <c r="DL37" s="290">
        <f t="shared" si="31"/>
        <v>75573</v>
      </c>
      <c r="DM37" s="290">
        <f t="shared" si="31"/>
        <v>73143</v>
      </c>
      <c r="DN37" s="290">
        <f t="shared" si="31"/>
        <v>73143</v>
      </c>
      <c r="DO37" s="290">
        <f t="shared" si="31"/>
        <v>68688</v>
      </c>
      <c r="DP37" s="290">
        <f t="shared" si="31"/>
        <v>63423</v>
      </c>
      <c r="DQ37" s="290">
        <f t="shared" si="31"/>
        <v>63423</v>
      </c>
      <c r="DR37" s="290">
        <f t="shared" si="31"/>
        <v>63423</v>
      </c>
      <c r="DS37" s="290">
        <f t="shared" si="31"/>
        <v>61803</v>
      </c>
      <c r="DT37" s="290">
        <f t="shared" si="31"/>
        <v>59373</v>
      </c>
      <c r="DU37" s="290">
        <f t="shared" si="31"/>
        <v>60588</v>
      </c>
      <c r="DV37" s="290">
        <f t="shared" si="31"/>
        <v>60588</v>
      </c>
      <c r="DW37" s="290">
        <f t="shared" si="31"/>
        <v>60588</v>
      </c>
      <c r="DX37" s="290">
        <f t="shared" si="31"/>
        <v>53298</v>
      </c>
      <c r="DY37" s="290">
        <f t="shared" ref="DY37:ET37" si="32">DY18*0.9</f>
        <v>53298</v>
      </c>
      <c r="DZ37" s="290">
        <f t="shared" si="32"/>
        <v>53298</v>
      </c>
      <c r="EA37" s="290">
        <f t="shared" si="32"/>
        <v>53298</v>
      </c>
      <c r="EB37" s="290">
        <f t="shared" si="32"/>
        <v>53298</v>
      </c>
      <c r="EC37" s="290">
        <f t="shared" si="32"/>
        <v>53298</v>
      </c>
      <c r="ED37" s="290">
        <f t="shared" si="32"/>
        <v>53298</v>
      </c>
      <c r="EE37" s="290">
        <f t="shared" si="32"/>
        <v>53298</v>
      </c>
      <c r="EF37" s="290">
        <f t="shared" si="32"/>
        <v>53298</v>
      </c>
      <c r="EG37" s="290">
        <f t="shared" si="32"/>
        <v>53298</v>
      </c>
      <c r="EH37" s="290">
        <f t="shared" si="32"/>
        <v>53298</v>
      </c>
      <c r="EI37" s="290">
        <f t="shared" si="32"/>
        <v>53298</v>
      </c>
      <c r="EJ37" s="290">
        <f t="shared" si="32"/>
        <v>53298</v>
      </c>
      <c r="EK37" s="290">
        <f t="shared" si="32"/>
        <v>52083</v>
      </c>
      <c r="EL37" s="290">
        <f t="shared" si="32"/>
        <v>52083</v>
      </c>
      <c r="EM37" s="290">
        <f t="shared" si="32"/>
        <v>52083</v>
      </c>
      <c r="EN37" s="290">
        <f t="shared" si="32"/>
        <v>52083</v>
      </c>
      <c r="EO37" s="290">
        <f t="shared" si="32"/>
        <v>52083</v>
      </c>
      <c r="EP37" s="290">
        <f t="shared" si="32"/>
        <v>52083</v>
      </c>
      <c r="EQ37" s="290">
        <f t="shared" si="32"/>
        <v>52083</v>
      </c>
      <c r="ER37" s="290">
        <f t="shared" si="32"/>
        <v>52083</v>
      </c>
      <c r="ES37" s="290">
        <f t="shared" si="32"/>
        <v>52083</v>
      </c>
      <c r="ET37" s="290">
        <f t="shared" si="32"/>
        <v>52083</v>
      </c>
    </row>
    <row r="38" spans="1:150" x14ac:dyDescent="0.2">
      <c r="A38" s="86" t="s">
        <v>137</v>
      </c>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0"/>
      <c r="BR38" s="290"/>
      <c r="BS38" s="290"/>
      <c r="BT38" s="290"/>
      <c r="BU38" s="290"/>
      <c r="BV38" s="290"/>
      <c r="BW38" s="290"/>
      <c r="BX38" s="290"/>
      <c r="BY38" s="290"/>
      <c r="BZ38" s="290"/>
      <c r="CA38" s="290"/>
      <c r="CB38" s="290"/>
      <c r="CC38" s="290"/>
      <c r="CD38" s="290"/>
      <c r="CE38" s="290"/>
      <c r="CF38" s="290"/>
      <c r="CG38" s="290"/>
      <c r="CH38" s="290"/>
      <c r="CI38" s="290"/>
      <c r="CJ38" s="290"/>
      <c r="CK38" s="290"/>
      <c r="CL38" s="290"/>
      <c r="CM38" s="290"/>
      <c r="CN38" s="290"/>
      <c r="CO38" s="290"/>
      <c r="CP38" s="290"/>
      <c r="CQ38" s="290"/>
      <c r="CR38" s="290"/>
      <c r="CS38" s="290"/>
      <c r="CT38" s="290"/>
      <c r="CU38" s="290"/>
      <c r="CV38" s="290"/>
      <c r="CW38" s="290"/>
      <c r="CX38" s="290"/>
      <c r="CY38" s="290"/>
      <c r="CZ38" s="290"/>
      <c r="DA38" s="290"/>
      <c r="DB38" s="290"/>
      <c r="DC38" s="290"/>
      <c r="DD38" s="290"/>
      <c r="DE38" s="290"/>
      <c r="DF38" s="290"/>
      <c r="DG38" s="290"/>
      <c r="DH38" s="290"/>
      <c r="DI38" s="290"/>
      <c r="DJ38" s="290"/>
      <c r="DK38" s="290"/>
      <c r="DL38" s="290"/>
      <c r="DM38" s="290"/>
      <c r="DN38" s="290"/>
      <c r="DO38" s="290"/>
      <c r="DP38" s="290"/>
      <c r="DQ38" s="290"/>
      <c r="DR38" s="290"/>
      <c r="DS38" s="290"/>
      <c r="DT38" s="290"/>
      <c r="DU38" s="290"/>
      <c r="DV38" s="290"/>
      <c r="DW38" s="290"/>
      <c r="DX38" s="290"/>
      <c r="DY38" s="290"/>
      <c r="DZ38" s="290"/>
      <c r="EA38" s="290"/>
      <c r="EB38" s="290"/>
      <c r="EC38" s="290"/>
      <c r="ED38" s="290"/>
      <c r="EE38" s="290"/>
      <c r="EF38" s="290"/>
      <c r="EG38" s="290"/>
      <c r="EH38" s="290"/>
      <c r="EI38" s="290"/>
      <c r="EJ38" s="290"/>
      <c r="EK38" s="290"/>
      <c r="EL38" s="290"/>
      <c r="EM38" s="290"/>
      <c r="EN38" s="290"/>
      <c r="EO38" s="290"/>
      <c r="EP38" s="290"/>
      <c r="EQ38" s="290"/>
      <c r="ER38" s="290"/>
      <c r="ES38" s="290"/>
      <c r="ET38" s="290"/>
    </row>
    <row r="39" spans="1:150" x14ac:dyDescent="0.2">
      <c r="A39" s="274" t="s">
        <v>67</v>
      </c>
      <c r="B39" s="290">
        <f t="shared" ref="B39:BL39" si="33">B20*0.9</f>
        <v>59616</v>
      </c>
      <c r="C39" s="290">
        <f t="shared" si="33"/>
        <v>59616</v>
      </c>
      <c r="D39" s="290">
        <f t="shared" si="33"/>
        <v>59616</v>
      </c>
      <c r="E39" s="290">
        <f t="shared" si="33"/>
        <v>57672</v>
      </c>
      <c r="F39" s="290">
        <f t="shared" si="33"/>
        <v>54189</v>
      </c>
      <c r="G39" s="290">
        <f t="shared" si="33"/>
        <v>54756</v>
      </c>
      <c r="H39" s="290">
        <f t="shared" si="33"/>
        <v>54189</v>
      </c>
      <c r="I39" s="290">
        <f t="shared" si="33"/>
        <v>55728</v>
      </c>
      <c r="J39" s="290">
        <f t="shared" si="33"/>
        <v>55728</v>
      </c>
      <c r="K39" s="290">
        <f t="shared" si="33"/>
        <v>53055</v>
      </c>
      <c r="L39" s="290">
        <f t="shared" si="33"/>
        <v>53055</v>
      </c>
      <c r="M39" s="290">
        <f t="shared" si="33"/>
        <v>53055</v>
      </c>
      <c r="N39" s="290">
        <f t="shared" si="33"/>
        <v>53622</v>
      </c>
      <c r="O39" s="290">
        <f t="shared" si="33"/>
        <v>53055</v>
      </c>
      <c r="P39" s="290">
        <f t="shared" si="33"/>
        <v>53622</v>
      </c>
      <c r="Q39" s="290">
        <f t="shared" si="33"/>
        <v>53622</v>
      </c>
      <c r="R39" s="290">
        <f t="shared" si="33"/>
        <v>54189</v>
      </c>
      <c r="S39" s="290">
        <f t="shared" si="33"/>
        <v>54756</v>
      </c>
      <c r="T39" s="290">
        <f t="shared" si="33"/>
        <v>54756</v>
      </c>
      <c r="U39" s="290">
        <f t="shared" si="33"/>
        <v>55728</v>
      </c>
      <c r="V39" s="290">
        <f t="shared" si="33"/>
        <v>55728</v>
      </c>
      <c r="W39" s="290">
        <f t="shared" si="33"/>
        <v>54189</v>
      </c>
      <c r="X39" s="290">
        <f t="shared" si="33"/>
        <v>54189</v>
      </c>
      <c r="Y39" s="290">
        <f t="shared" si="33"/>
        <v>53055</v>
      </c>
      <c r="Z39" s="290">
        <f t="shared" si="33"/>
        <v>53055</v>
      </c>
      <c r="AA39" s="290">
        <f t="shared" si="33"/>
        <v>53055</v>
      </c>
      <c r="AB39" s="290">
        <f t="shared" si="33"/>
        <v>53055</v>
      </c>
      <c r="AC39" s="290">
        <f t="shared" si="33"/>
        <v>53055</v>
      </c>
      <c r="AD39" s="290">
        <f t="shared" si="33"/>
        <v>53622</v>
      </c>
      <c r="AE39" s="290">
        <f t="shared" si="33"/>
        <v>53622</v>
      </c>
      <c r="AF39" s="290">
        <f t="shared" si="33"/>
        <v>53055</v>
      </c>
      <c r="AG39" s="290">
        <f t="shared" si="33"/>
        <v>66825</v>
      </c>
      <c r="AH39" s="290">
        <f t="shared" si="33"/>
        <v>66825</v>
      </c>
      <c r="AI39" s="290">
        <f t="shared" si="33"/>
        <v>66825</v>
      </c>
      <c r="AJ39" s="290">
        <f t="shared" si="33"/>
        <v>66825</v>
      </c>
      <c r="AK39" s="290">
        <f t="shared" si="33"/>
        <v>66825</v>
      </c>
      <c r="AL39" s="290">
        <f t="shared" si="33"/>
        <v>66825</v>
      </c>
      <c r="AM39" s="290">
        <f t="shared" si="33"/>
        <v>65367</v>
      </c>
      <c r="AN39" s="290">
        <f t="shared" si="33"/>
        <v>65367</v>
      </c>
      <c r="AO39" s="290">
        <f t="shared" si="33"/>
        <v>65367</v>
      </c>
      <c r="AP39" s="290">
        <f t="shared" si="33"/>
        <v>65367</v>
      </c>
      <c r="AQ39" s="290">
        <f t="shared" si="33"/>
        <v>68850</v>
      </c>
      <c r="AR39" s="290">
        <f t="shared" si="33"/>
        <v>70146</v>
      </c>
      <c r="AS39" s="290">
        <f t="shared" si="33"/>
        <v>70146</v>
      </c>
      <c r="AT39" s="290">
        <f t="shared" si="33"/>
        <v>67554</v>
      </c>
      <c r="AU39" s="290">
        <f t="shared" si="33"/>
        <v>68850</v>
      </c>
      <c r="AV39" s="290">
        <f t="shared" si="33"/>
        <v>68850</v>
      </c>
      <c r="AW39" s="290">
        <f t="shared" si="33"/>
        <v>70146</v>
      </c>
      <c r="AX39" s="290">
        <f t="shared" si="33"/>
        <v>70146</v>
      </c>
      <c r="AY39" s="290">
        <f t="shared" si="33"/>
        <v>70146</v>
      </c>
      <c r="AZ39" s="290">
        <f t="shared" si="33"/>
        <v>72738</v>
      </c>
      <c r="BA39" s="290">
        <f t="shared" si="33"/>
        <v>72738</v>
      </c>
      <c r="BB39" s="290">
        <f t="shared" si="33"/>
        <v>74034</v>
      </c>
      <c r="BC39" s="290">
        <f t="shared" si="33"/>
        <v>74034</v>
      </c>
      <c r="BD39" s="290">
        <f t="shared" si="33"/>
        <v>74034</v>
      </c>
      <c r="BE39" s="290">
        <f t="shared" si="33"/>
        <v>71442</v>
      </c>
      <c r="BF39" s="290">
        <f t="shared" si="33"/>
        <v>119637</v>
      </c>
      <c r="BG39" s="290">
        <f t="shared" si="33"/>
        <v>138672</v>
      </c>
      <c r="BH39" s="290">
        <f t="shared" si="33"/>
        <v>156897</v>
      </c>
      <c r="BI39" s="290">
        <f t="shared" si="33"/>
        <v>156897</v>
      </c>
      <c r="BJ39" s="290">
        <f t="shared" si="33"/>
        <v>152847</v>
      </c>
      <c r="BK39" s="290">
        <f t="shared" si="33"/>
        <v>156897</v>
      </c>
      <c r="BL39" s="290">
        <f t="shared" si="33"/>
        <v>152847</v>
      </c>
      <c r="BM39" s="290">
        <f t="shared" ref="BM39:DX39" si="34">BM20*0.9</f>
        <v>141912</v>
      </c>
      <c r="BN39" s="290">
        <f t="shared" si="34"/>
        <v>141912</v>
      </c>
      <c r="BO39" s="290">
        <f t="shared" si="34"/>
        <v>141912</v>
      </c>
      <c r="BP39" s="290">
        <f t="shared" si="34"/>
        <v>135432</v>
      </c>
      <c r="BQ39" s="290">
        <f t="shared" si="34"/>
        <v>86508</v>
      </c>
      <c r="BR39" s="290">
        <f t="shared" si="34"/>
        <v>82458</v>
      </c>
      <c r="BS39" s="290">
        <f t="shared" si="34"/>
        <v>80838</v>
      </c>
      <c r="BT39" s="290">
        <f t="shared" si="34"/>
        <v>80838</v>
      </c>
      <c r="BU39" s="290">
        <f t="shared" si="34"/>
        <v>80838</v>
      </c>
      <c r="BV39" s="290">
        <f t="shared" si="34"/>
        <v>82458</v>
      </c>
      <c r="BW39" s="290">
        <f t="shared" si="34"/>
        <v>82458</v>
      </c>
      <c r="BX39" s="290">
        <f t="shared" si="34"/>
        <v>82458</v>
      </c>
      <c r="BY39" s="290">
        <f t="shared" si="34"/>
        <v>80838</v>
      </c>
      <c r="BZ39" s="290">
        <f t="shared" si="34"/>
        <v>80838</v>
      </c>
      <c r="CA39" s="290">
        <f t="shared" si="34"/>
        <v>80838</v>
      </c>
      <c r="CB39" s="290">
        <f t="shared" si="34"/>
        <v>80838</v>
      </c>
      <c r="CC39" s="290">
        <f t="shared" si="34"/>
        <v>80838</v>
      </c>
      <c r="CD39" s="290">
        <f t="shared" si="34"/>
        <v>80838</v>
      </c>
      <c r="CE39" s="290">
        <f t="shared" si="34"/>
        <v>80838</v>
      </c>
      <c r="CF39" s="290">
        <f t="shared" si="34"/>
        <v>82458</v>
      </c>
      <c r="CG39" s="290">
        <f t="shared" si="34"/>
        <v>82458</v>
      </c>
      <c r="CH39" s="290">
        <f t="shared" si="34"/>
        <v>84483</v>
      </c>
      <c r="CI39" s="290">
        <f t="shared" si="34"/>
        <v>84483</v>
      </c>
      <c r="CJ39" s="290">
        <f t="shared" si="34"/>
        <v>84483</v>
      </c>
      <c r="CK39" s="290">
        <f t="shared" si="34"/>
        <v>84483</v>
      </c>
      <c r="CL39" s="290">
        <f t="shared" si="34"/>
        <v>84483</v>
      </c>
      <c r="CM39" s="290">
        <f t="shared" si="34"/>
        <v>84483</v>
      </c>
      <c r="CN39" s="290">
        <f t="shared" si="34"/>
        <v>89343</v>
      </c>
      <c r="CO39" s="290">
        <f t="shared" si="34"/>
        <v>87723</v>
      </c>
      <c r="CP39" s="290">
        <f t="shared" si="34"/>
        <v>87723</v>
      </c>
      <c r="CQ39" s="290">
        <f t="shared" si="34"/>
        <v>87723</v>
      </c>
      <c r="CR39" s="290">
        <f t="shared" si="34"/>
        <v>87723</v>
      </c>
      <c r="CS39" s="290">
        <f t="shared" si="34"/>
        <v>90963</v>
      </c>
      <c r="CT39" s="290">
        <f t="shared" si="34"/>
        <v>90963</v>
      </c>
      <c r="CU39" s="290">
        <f t="shared" si="34"/>
        <v>87723</v>
      </c>
      <c r="CV39" s="290">
        <f t="shared" si="34"/>
        <v>89343</v>
      </c>
      <c r="CW39" s="290">
        <f t="shared" si="34"/>
        <v>87723</v>
      </c>
      <c r="CX39" s="290">
        <f t="shared" si="34"/>
        <v>87723</v>
      </c>
      <c r="CY39" s="290">
        <f t="shared" si="34"/>
        <v>87723</v>
      </c>
      <c r="CZ39" s="290">
        <f t="shared" si="34"/>
        <v>90963</v>
      </c>
      <c r="DA39" s="290">
        <f t="shared" si="34"/>
        <v>90963</v>
      </c>
      <c r="DB39" s="290">
        <f t="shared" si="34"/>
        <v>95013</v>
      </c>
      <c r="DC39" s="290">
        <f t="shared" si="34"/>
        <v>95013</v>
      </c>
      <c r="DD39" s="290">
        <f t="shared" si="34"/>
        <v>95013</v>
      </c>
      <c r="DE39" s="290">
        <f t="shared" si="34"/>
        <v>95013</v>
      </c>
      <c r="DF39" s="290">
        <f t="shared" si="34"/>
        <v>95013</v>
      </c>
      <c r="DG39" s="290">
        <f t="shared" si="34"/>
        <v>99873</v>
      </c>
      <c r="DH39" s="290">
        <f t="shared" si="34"/>
        <v>99873</v>
      </c>
      <c r="DI39" s="290">
        <f t="shared" si="34"/>
        <v>97443</v>
      </c>
      <c r="DJ39" s="290">
        <f t="shared" si="34"/>
        <v>99873</v>
      </c>
      <c r="DK39" s="290">
        <f t="shared" si="34"/>
        <v>97443</v>
      </c>
      <c r="DL39" s="290">
        <f t="shared" si="34"/>
        <v>99873</v>
      </c>
      <c r="DM39" s="290">
        <f t="shared" si="34"/>
        <v>97443</v>
      </c>
      <c r="DN39" s="290">
        <f t="shared" si="34"/>
        <v>97443</v>
      </c>
      <c r="DO39" s="290">
        <f t="shared" si="34"/>
        <v>92988</v>
      </c>
      <c r="DP39" s="290">
        <f t="shared" si="34"/>
        <v>87723</v>
      </c>
      <c r="DQ39" s="290">
        <f t="shared" si="34"/>
        <v>87723</v>
      </c>
      <c r="DR39" s="290">
        <f t="shared" si="34"/>
        <v>87723</v>
      </c>
      <c r="DS39" s="290">
        <f t="shared" si="34"/>
        <v>86103</v>
      </c>
      <c r="DT39" s="290">
        <f t="shared" si="34"/>
        <v>83673</v>
      </c>
      <c r="DU39" s="290">
        <f t="shared" si="34"/>
        <v>84888</v>
      </c>
      <c r="DV39" s="290">
        <f t="shared" si="34"/>
        <v>84888</v>
      </c>
      <c r="DW39" s="290">
        <f t="shared" si="34"/>
        <v>84888</v>
      </c>
      <c r="DX39" s="290">
        <f t="shared" si="34"/>
        <v>77598</v>
      </c>
      <c r="DY39" s="290">
        <f t="shared" ref="DY39:ET39" si="35">DY20*0.9</f>
        <v>77598</v>
      </c>
      <c r="DZ39" s="290">
        <f t="shared" si="35"/>
        <v>77598</v>
      </c>
      <c r="EA39" s="290">
        <f t="shared" si="35"/>
        <v>77598</v>
      </c>
      <c r="EB39" s="290">
        <f t="shared" si="35"/>
        <v>77598</v>
      </c>
      <c r="EC39" s="290">
        <f t="shared" si="35"/>
        <v>77598</v>
      </c>
      <c r="ED39" s="290">
        <f t="shared" si="35"/>
        <v>77598</v>
      </c>
      <c r="EE39" s="290">
        <f t="shared" si="35"/>
        <v>77598</v>
      </c>
      <c r="EF39" s="290">
        <f t="shared" si="35"/>
        <v>77598</v>
      </c>
      <c r="EG39" s="290">
        <f t="shared" si="35"/>
        <v>77598</v>
      </c>
      <c r="EH39" s="290">
        <f t="shared" si="35"/>
        <v>77598</v>
      </c>
      <c r="EI39" s="290">
        <f t="shared" si="35"/>
        <v>77598</v>
      </c>
      <c r="EJ39" s="290">
        <f t="shared" si="35"/>
        <v>77598</v>
      </c>
      <c r="EK39" s="290">
        <f t="shared" si="35"/>
        <v>76383</v>
      </c>
      <c r="EL39" s="290">
        <f t="shared" si="35"/>
        <v>76383</v>
      </c>
      <c r="EM39" s="290">
        <f t="shared" si="35"/>
        <v>76383</v>
      </c>
      <c r="EN39" s="290">
        <f t="shared" si="35"/>
        <v>76383</v>
      </c>
      <c r="EO39" s="290">
        <f t="shared" si="35"/>
        <v>76383</v>
      </c>
      <c r="EP39" s="290">
        <f t="shared" si="35"/>
        <v>76383</v>
      </c>
      <c r="EQ39" s="290">
        <f t="shared" si="35"/>
        <v>76383</v>
      </c>
      <c r="ER39" s="290">
        <f t="shared" si="35"/>
        <v>76383</v>
      </c>
      <c r="ES39" s="290">
        <f t="shared" si="35"/>
        <v>76383</v>
      </c>
      <c r="ET39" s="290">
        <f t="shared" si="35"/>
        <v>76383</v>
      </c>
    </row>
    <row r="40" spans="1:150" x14ac:dyDescent="0.2">
      <c r="A40" s="147"/>
    </row>
    <row r="41" spans="1:150" ht="10.35" customHeight="1" thickBot="1" x14ac:dyDescent="0.25">
      <c r="A41" s="272"/>
    </row>
    <row r="42" spans="1:150" ht="12.75" thickBot="1" x14ac:dyDescent="0.25">
      <c r="A42" s="149" t="s">
        <v>127</v>
      </c>
    </row>
    <row r="43" spans="1:150" x14ac:dyDescent="0.2">
      <c r="A43" s="223" t="s">
        <v>128</v>
      </c>
    </row>
    <row r="44" spans="1:150" x14ac:dyDescent="0.2">
      <c r="A44" s="223" t="s">
        <v>129</v>
      </c>
    </row>
    <row r="45" spans="1:150" ht="12" customHeight="1" x14ac:dyDescent="0.2">
      <c r="A45" s="97" t="s">
        <v>130</v>
      </c>
    </row>
    <row r="46" spans="1:150" x14ac:dyDescent="0.2">
      <c r="A46" s="223" t="s">
        <v>243</v>
      </c>
    </row>
    <row r="47" spans="1:150" ht="11.45" customHeight="1" x14ac:dyDescent="0.2">
      <c r="A47" s="272"/>
    </row>
    <row r="48" spans="1:150" x14ac:dyDescent="0.2">
      <c r="A48" s="161" t="s">
        <v>139</v>
      </c>
    </row>
    <row r="49" spans="1:1" x14ac:dyDescent="0.2">
      <c r="A49" s="272" t="s">
        <v>184</v>
      </c>
    </row>
    <row r="50" spans="1:1" ht="12.75" thickBot="1" x14ac:dyDescent="0.25">
      <c r="A50" s="20"/>
    </row>
    <row r="51" spans="1:1" ht="12.75" thickBot="1" x14ac:dyDescent="0.25">
      <c r="A51" s="245" t="s">
        <v>132</v>
      </c>
    </row>
    <row r="52" spans="1:1" ht="60" customHeight="1" x14ac:dyDescent="0.2">
      <c r="A52" s="124" t="s">
        <v>161</v>
      </c>
    </row>
    <row r="54" spans="1:1" x14ac:dyDescent="0.2">
      <c r="A54" s="161" t="s">
        <v>139</v>
      </c>
    </row>
    <row r="55" spans="1:1" x14ac:dyDescent="0.2">
      <c r="A55" s="272" t="s">
        <v>374</v>
      </c>
    </row>
  </sheetData>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ET36"/>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0.5703125" style="268" customWidth="1"/>
    <col min="2" max="3" width="9" style="268"/>
    <col min="4" max="9" width="9" style="318"/>
    <col min="10" max="28" width="9" style="268"/>
    <col min="29" max="39" width="9" style="268" customWidth="1"/>
    <col min="40" max="57" width="9" style="268"/>
    <col min="58" max="68" width="0" style="268" hidden="1" customWidth="1"/>
    <col min="69" max="16384" width="9" style="268"/>
  </cols>
  <sheetData>
    <row r="1" spans="1:150" ht="11.45" customHeight="1" x14ac:dyDescent="0.2">
      <c r="A1" s="83" t="s">
        <v>133</v>
      </c>
    </row>
    <row r="2" spans="1:150" ht="15" customHeight="1" x14ac:dyDescent="0.2">
      <c r="A2" s="207" t="s">
        <v>185</v>
      </c>
    </row>
    <row r="3" spans="1:150" ht="25.5" customHeight="1" x14ac:dyDescent="0.2">
      <c r="A3" s="146" t="s">
        <v>159</v>
      </c>
      <c r="B3" s="320">
        <f>'РБ ВВ 10(2025) |FIT15'!B22</f>
        <v>45961</v>
      </c>
      <c r="C3" s="320">
        <f>'РБ ВВ 10(2025) |FIT15'!C22</f>
        <v>45962</v>
      </c>
      <c r="D3" s="320">
        <f>'РБ ВВ 10(2025) |FIT15'!D22</f>
        <v>45963</v>
      </c>
      <c r="E3" s="320">
        <f>'РБ ВВ 10(2025) |FIT15'!E22</f>
        <v>45964</v>
      </c>
      <c r="F3" s="320">
        <f>'РБ ВВ 10(2025) |FIT15'!F22</f>
        <v>45965</v>
      </c>
      <c r="G3" s="320">
        <f>'РБ ВВ 10(2025) |FIT15'!G22</f>
        <v>45966</v>
      </c>
      <c r="H3" s="320">
        <f>'РБ ВВ 10(2025) |FIT15'!H22</f>
        <v>45967</v>
      </c>
      <c r="I3" s="320">
        <f>'РБ ВВ 10(2025) |FIT15'!I22</f>
        <v>45968</v>
      </c>
      <c r="J3" s="320">
        <f>'РБ ВВ 10(2025) |FIT15'!J22</f>
        <v>45969</v>
      </c>
      <c r="K3" s="320">
        <f>'РБ ВВ 10(2025) |FIT15'!K22</f>
        <v>45970</v>
      </c>
      <c r="L3" s="320">
        <f>'РБ ВВ 10(2025) |FIT15'!L22</f>
        <v>45971</v>
      </c>
      <c r="M3" s="320">
        <f>'РБ ВВ 10(2025) |FIT15'!M22</f>
        <v>45972</v>
      </c>
      <c r="N3" s="320">
        <f>'РБ ВВ 10(2025) |FIT15'!N22</f>
        <v>45973</v>
      </c>
      <c r="O3" s="320">
        <f>'РБ ВВ 10(2025) |FIT15'!O22</f>
        <v>45974</v>
      </c>
      <c r="P3" s="320">
        <f>'РБ ВВ 10(2025) |FIT15'!P22</f>
        <v>45975</v>
      </c>
      <c r="Q3" s="320">
        <f>'РБ ВВ 10(2025) |FIT15'!Q22</f>
        <v>45976</v>
      </c>
      <c r="R3" s="320">
        <f>'РБ ВВ 10(2025) |FIT15'!R22</f>
        <v>45977</v>
      </c>
      <c r="S3" s="320">
        <f>'РБ ВВ 10(2025) |FIT15'!S22</f>
        <v>45978</v>
      </c>
      <c r="T3" s="320">
        <f>'РБ ВВ 10(2025) |FIT15'!T22</f>
        <v>45979</v>
      </c>
      <c r="U3" s="320">
        <f>'РБ ВВ 10(2025) |FIT15'!U22</f>
        <v>45980</v>
      </c>
      <c r="V3" s="320">
        <f>'РБ ВВ 10(2025) |FIT15'!V22</f>
        <v>45981</v>
      </c>
      <c r="W3" s="320">
        <f>'РБ ВВ 10(2025) |FIT15'!W22</f>
        <v>45982</v>
      </c>
      <c r="X3" s="320">
        <f>'РБ ВВ 10(2025) |FIT15'!X22</f>
        <v>45983</v>
      </c>
      <c r="Y3" s="320">
        <f>'РБ ВВ 10(2025) |FIT15'!Y22</f>
        <v>45984</v>
      </c>
      <c r="Z3" s="320">
        <f>'РБ ВВ 10(2025) |FIT15'!Z22</f>
        <v>45985</v>
      </c>
      <c r="AA3" s="320">
        <f>'РБ ВВ 10(2025) |FIT15'!AA22</f>
        <v>45986</v>
      </c>
      <c r="AB3" s="320">
        <f>'РБ ВВ 10(2025) |FIT15'!AB22</f>
        <v>45987</v>
      </c>
      <c r="AC3" s="320">
        <f>'РБ ВВ 10(2025) |FIT15'!AC22</f>
        <v>45988</v>
      </c>
      <c r="AD3" s="320">
        <f>'РБ ВВ 10(2025) |FIT15'!AD22</f>
        <v>45989</v>
      </c>
      <c r="AE3" s="320">
        <f>'РБ ВВ 10(2025) |FIT15'!AE22</f>
        <v>45990</v>
      </c>
      <c r="AF3" s="320">
        <f>'РБ ВВ 10(2025) |FIT15'!AF22</f>
        <v>45991</v>
      </c>
      <c r="AG3" s="320">
        <f>'РБ ВВ 10(2025) |FIT15'!AG22</f>
        <v>45992</v>
      </c>
      <c r="AH3" s="320">
        <f>'РБ ВВ 10(2025) |FIT15'!AH22</f>
        <v>45993</v>
      </c>
      <c r="AI3" s="320">
        <f>'РБ ВВ 10(2025) |FIT15'!AI22</f>
        <v>45994</v>
      </c>
      <c r="AJ3" s="320">
        <f>'РБ ВВ 10(2025) |FIT15'!AJ22</f>
        <v>45995</v>
      </c>
      <c r="AK3" s="320">
        <f>'РБ ВВ 10(2025) |FIT15'!AK22</f>
        <v>45996</v>
      </c>
      <c r="AL3" s="320">
        <f>'РБ ВВ 10(2025) |FIT15'!AL22</f>
        <v>45997</v>
      </c>
      <c r="AM3" s="320">
        <f>'РБ ВВ 10(2025) |FIT15'!AM22</f>
        <v>45998</v>
      </c>
      <c r="AN3" s="320">
        <f>'РБ ВВ 10(2025) |FIT15'!AN22</f>
        <v>45999</v>
      </c>
      <c r="AO3" s="320">
        <f>'РБ ВВ 10(2025) |FIT15'!AO22</f>
        <v>46000</v>
      </c>
      <c r="AP3" s="320">
        <f>'РБ ВВ 10(2025) |FIT15'!AP22</f>
        <v>46001</v>
      </c>
      <c r="AQ3" s="320">
        <f>'РБ ВВ 10(2025) |FIT15'!AQ22</f>
        <v>46002</v>
      </c>
      <c r="AR3" s="320">
        <f>'РБ ВВ 10(2025) |FIT15'!AR22</f>
        <v>46003</v>
      </c>
      <c r="AS3" s="320">
        <f>'РБ ВВ 10(2025) |FIT15'!AS22</f>
        <v>46004</v>
      </c>
      <c r="AT3" s="320">
        <f>'РБ ВВ 10(2025) |FIT15'!AT22</f>
        <v>46005</v>
      </c>
      <c r="AU3" s="320">
        <f>'РБ ВВ 10(2025) |FIT15'!AU22</f>
        <v>46006</v>
      </c>
      <c r="AV3" s="320">
        <f>'РБ ВВ 10(2025) |FIT15'!AV22</f>
        <v>46010</v>
      </c>
      <c r="AW3" s="320">
        <f>'РБ ВВ 10(2025) |FIT15'!AW22</f>
        <v>46011</v>
      </c>
      <c r="AX3" s="320">
        <f>'РБ ВВ 10(2025) |FIT15'!AX22</f>
        <v>46012</v>
      </c>
      <c r="AY3" s="320">
        <f>'РБ ВВ 10(2025) |FIT15'!AY22</f>
        <v>46013</v>
      </c>
      <c r="AZ3" s="320">
        <f>'РБ ВВ 10(2025) |FIT15'!AZ22</f>
        <v>46014</v>
      </c>
      <c r="BA3" s="320">
        <f>'РБ ВВ 10(2025) |FIT15'!BA22</f>
        <v>46015</v>
      </c>
      <c r="BB3" s="320">
        <f>'РБ ВВ 10(2025) |FIT15'!BB22</f>
        <v>46016</v>
      </c>
      <c r="BC3" s="320">
        <f>'РБ ВВ 10(2025) |FIT15'!BC22</f>
        <v>46017</v>
      </c>
      <c r="BD3" s="320">
        <f>'РБ ВВ 10(2025) |FIT15'!BD22</f>
        <v>46018</v>
      </c>
      <c r="BE3" s="320">
        <f>'РБ ВВ 10(2025) |FIT15'!BE22</f>
        <v>46019</v>
      </c>
      <c r="BF3" s="320">
        <f>'РБ ВВ 10(2025) |FIT15'!BF22</f>
        <v>46020</v>
      </c>
      <c r="BG3" s="320">
        <f>'РБ ВВ 10(2025) |FIT15'!BG22</f>
        <v>46021</v>
      </c>
      <c r="BH3" s="320">
        <f>'РБ ВВ 10(2025) |FIT15'!BH22</f>
        <v>46022</v>
      </c>
      <c r="BI3" s="320">
        <f>'РБ ВВ 10(2025) |FIT15'!BI22</f>
        <v>46023</v>
      </c>
      <c r="BJ3" s="320">
        <f>'РБ ВВ 10(2025) |FIT15'!BJ22</f>
        <v>46024</v>
      </c>
      <c r="BK3" s="320">
        <f>'РБ ВВ 10(2025) |FIT15'!BK22</f>
        <v>46025</v>
      </c>
      <c r="BL3" s="320">
        <f>'РБ ВВ 10(2025) |FIT15'!BL22</f>
        <v>46026</v>
      </c>
      <c r="BM3" s="320">
        <f>'РБ ВВ 10(2025) |FIT15'!BM22</f>
        <v>46027</v>
      </c>
      <c r="BN3" s="320">
        <f>'РБ ВВ 10(2025) |FIT15'!BN22</f>
        <v>46028</v>
      </c>
      <c r="BO3" s="320">
        <f>'РБ ВВ 10(2025) |FIT15'!BO22</f>
        <v>46029</v>
      </c>
      <c r="BP3" s="320">
        <f>'РБ ВВ 10(2025) |FIT15'!BP22</f>
        <v>46030</v>
      </c>
      <c r="BQ3" s="320">
        <f>'РБ ВВ 10(2025) |FIT15'!BQ22</f>
        <v>46031</v>
      </c>
      <c r="BR3" s="320">
        <f>'РБ ВВ 10(2025) |FIT15'!BR22</f>
        <v>46032</v>
      </c>
      <c r="BS3" s="320">
        <f>'РБ ВВ 10(2025) |FIT15'!BS22</f>
        <v>46033</v>
      </c>
      <c r="BT3" s="320">
        <f>'РБ ВВ 10(2025) |FIT15'!BT22</f>
        <v>46034</v>
      </c>
      <c r="BU3" s="320">
        <f>'РБ ВВ 10(2025) |FIT15'!BU22</f>
        <v>46035</v>
      </c>
      <c r="BV3" s="320">
        <f>'РБ ВВ 10(2025) |FIT15'!BV22</f>
        <v>46036</v>
      </c>
      <c r="BW3" s="320">
        <f>'РБ ВВ 10(2025) |FIT15'!BW22</f>
        <v>46037</v>
      </c>
      <c r="BX3" s="320">
        <f>'РБ ВВ 10(2025) |FIT15'!BX22</f>
        <v>46038</v>
      </c>
      <c r="BY3" s="320">
        <f>'РБ ВВ 10(2025) |FIT15'!BY22</f>
        <v>46039</v>
      </c>
      <c r="BZ3" s="320">
        <f>'РБ ВВ 10(2025) |FIT15'!BZ22</f>
        <v>46040</v>
      </c>
      <c r="CA3" s="320">
        <f>'РБ ВВ 10(2025) |FIT15'!CA22</f>
        <v>46041</v>
      </c>
      <c r="CB3" s="320">
        <f>'РБ ВВ 10(2025) |FIT15'!CB22</f>
        <v>46042</v>
      </c>
      <c r="CC3" s="320">
        <f>'РБ ВВ 10(2025) |FIT15'!CC22</f>
        <v>46043</v>
      </c>
      <c r="CD3" s="320">
        <f>'РБ ВВ 10(2025) |FIT15'!CD22</f>
        <v>46044</v>
      </c>
      <c r="CE3" s="320">
        <f>'РБ ВВ 10(2025) |FIT15'!CE22</f>
        <v>46045</v>
      </c>
      <c r="CF3" s="320">
        <f>'РБ ВВ 10(2025) |FIT15'!CF22</f>
        <v>46046</v>
      </c>
      <c r="CG3" s="320">
        <f>'РБ ВВ 10(2025) |FIT15'!CG22</f>
        <v>46047</v>
      </c>
      <c r="CH3" s="320">
        <f>'РБ ВВ 10(2025) |FIT15'!CH22</f>
        <v>46048</v>
      </c>
      <c r="CI3" s="320">
        <f>'РБ ВВ 10(2025) |FIT15'!CI22</f>
        <v>46049</v>
      </c>
      <c r="CJ3" s="320">
        <f>'РБ ВВ 10(2025) |FIT15'!CJ22</f>
        <v>46050</v>
      </c>
      <c r="CK3" s="320">
        <f>'РБ ВВ 10(2025) |FIT15'!CK22</f>
        <v>46051</v>
      </c>
      <c r="CL3" s="320">
        <f>'РБ ВВ 10(2025) |FIT15'!CL22</f>
        <v>46052</v>
      </c>
      <c r="CM3" s="320">
        <f>'РБ ВВ 10(2025) |FIT15'!CM22</f>
        <v>46053</v>
      </c>
      <c r="CN3" s="320">
        <f>'РБ ВВ 10(2025) |FIT15'!CN22</f>
        <v>46054</v>
      </c>
      <c r="CO3" s="320">
        <f>'РБ ВВ 10(2025) |FIT15'!CO22</f>
        <v>46055</v>
      </c>
      <c r="CP3" s="320">
        <f>'РБ ВВ 10(2025) |FIT15'!CP22</f>
        <v>46056</v>
      </c>
      <c r="CQ3" s="320">
        <f>'РБ ВВ 10(2025) |FIT15'!CQ22</f>
        <v>46057</v>
      </c>
      <c r="CR3" s="320">
        <f>'РБ ВВ 10(2025) |FIT15'!CR22</f>
        <v>46058</v>
      </c>
      <c r="CS3" s="320">
        <f>'РБ ВВ 10(2025) |FIT15'!CS22</f>
        <v>46059</v>
      </c>
      <c r="CT3" s="320">
        <f>'РБ ВВ 10(2025) |FIT15'!CT22</f>
        <v>46060</v>
      </c>
      <c r="CU3" s="320">
        <f>'РБ ВВ 10(2025) |FIT15'!CU22</f>
        <v>46061</v>
      </c>
      <c r="CV3" s="320">
        <f>'РБ ВВ 10(2025) |FIT15'!CV22</f>
        <v>46062</v>
      </c>
      <c r="CW3" s="320">
        <f>'РБ ВВ 10(2025) |FIT15'!CW22</f>
        <v>46063</v>
      </c>
      <c r="CX3" s="320">
        <f>'РБ ВВ 10(2025) |FIT15'!CX22</f>
        <v>46064</v>
      </c>
      <c r="CY3" s="320">
        <f>'РБ ВВ 10(2025) |FIT15'!CY22</f>
        <v>46065</v>
      </c>
      <c r="CZ3" s="320">
        <f>'РБ ВВ 10(2025) |FIT15'!CZ22</f>
        <v>46066</v>
      </c>
      <c r="DA3" s="320">
        <f>'РБ ВВ 10(2025) |FIT15'!DA22</f>
        <v>46067</v>
      </c>
      <c r="DB3" s="320">
        <f>'РБ ВВ 10(2025) |FIT15'!DB22</f>
        <v>46068</v>
      </c>
      <c r="DC3" s="320">
        <f>'РБ ВВ 10(2025) |FIT15'!DC22</f>
        <v>46069</v>
      </c>
      <c r="DD3" s="320">
        <f>'РБ ВВ 10(2025) |FIT15'!DD22</f>
        <v>46070</v>
      </c>
      <c r="DE3" s="320">
        <f>'РБ ВВ 10(2025) |FIT15'!DE22</f>
        <v>46071</v>
      </c>
      <c r="DF3" s="320">
        <f>'РБ ВВ 10(2025) |FIT15'!DF22</f>
        <v>46072</v>
      </c>
      <c r="DG3" s="320">
        <f>'РБ ВВ 10(2025) |FIT15'!DG22</f>
        <v>46073</v>
      </c>
      <c r="DH3" s="320">
        <f>'РБ ВВ 10(2025) |FIT15'!DH22</f>
        <v>46074</v>
      </c>
      <c r="DI3" s="320">
        <f>'РБ ВВ 10(2025) |FIT15'!DI22</f>
        <v>46075</v>
      </c>
      <c r="DJ3" s="320">
        <f>'РБ ВВ 10(2025) |FIT15'!DJ22</f>
        <v>46076</v>
      </c>
      <c r="DK3" s="320">
        <f>'РБ ВВ 10(2025) |FIT15'!DK22</f>
        <v>46077</v>
      </c>
      <c r="DL3" s="320">
        <f>'РБ ВВ 10(2025) |FIT15'!DL22</f>
        <v>46078</v>
      </c>
      <c r="DM3" s="320">
        <f>'РБ ВВ 10(2025) |FIT15'!DM22</f>
        <v>46079</v>
      </c>
      <c r="DN3" s="320">
        <f>'РБ ВВ 10(2025) |FIT15'!DN22</f>
        <v>46080</v>
      </c>
      <c r="DO3" s="320">
        <f>'РБ ВВ 10(2025) |FIT15'!DO22</f>
        <v>46081</v>
      </c>
      <c r="DP3" s="320">
        <f>'РБ ВВ 10(2025) |FIT15'!DP22</f>
        <v>46082</v>
      </c>
      <c r="DQ3" s="320">
        <f>'РБ ВВ 10(2025) |FIT15'!DQ22</f>
        <v>46083</v>
      </c>
      <c r="DR3" s="320">
        <f>'РБ ВВ 10(2025) |FIT15'!DR22</f>
        <v>46084</v>
      </c>
      <c r="DS3" s="320">
        <f>'РБ ВВ 10(2025) |FIT15'!DS22</f>
        <v>46085</v>
      </c>
      <c r="DT3" s="320">
        <f>'РБ ВВ 10(2025) |FIT15'!DT22</f>
        <v>46086</v>
      </c>
      <c r="DU3" s="320">
        <f>'РБ ВВ 10(2025) |FIT15'!DU22</f>
        <v>46087</v>
      </c>
      <c r="DV3" s="320">
        <f>'РБ ВВ 10(2025) |FIT15'!DV22</f>
        <v>46088</v>
      </c>
      <c r="DW3" s="320">
        <f>'РБ ВВ 10(2025) |FIT15'!DW22</f>
        <v>46089</v>
      </c>
      <c r="DX3" s="320">
        <f>'РБ ВВ 10(2025) |FIT15'!DX22</f>
        <v>46090</v>
      </c>
      <c r="DY3" s="320">
        <f>'РБ ВВ 10(2025) |FIT15'!DY22</f>
        <v>46091</v>
      </c>
      <c r="DZ3" s="320">
        <f>'РБ ВВ 10(2025) |FIT15'!DZ22</f>
        <v>46092</v>
      </c>
      <c r="EA3" s="320">
        <f>'РБ ВВ 10(2025) |FIT15'!EA22</f>
        <v>46093</v>
      </c>
      <c r="EB3" s="320">
        <f>'РБ ВВ 10(2025) |FIT15'!EB22</f>
        <v>46094</v>
      </c>
      <c r="EC3" s="320">
        <f>'РБ ВВ 10(2025) |FIT15'!EC22</f>
        <v>46095</v>
      </c>
      <c r="ED3" s="320">
        <f>'РБ ВВ 10(2025) |FIT15'!ED22</f>
        <v>46096</v>
      </c>
      <c r="EE3" s="320">
        <f>'РБ ВВ 10(2025) |FIT15'!EE22</f>
        <v>46097</v>
      </c>
      <c r="EF3" s="320">
        <f>'РБ ВВ 10(2025) |FIT15'!EF22</f>
        <v>46098</v>
      </c>
      <c r="EG3" s="320">
        <f>'РБ ВВ 10(2025) |FIT15'!EG22</f>
        <v>46099</v>
      </c>
      <c r="EH3" s="320">
        <f>'РБ ВВ 10(2025) |FIT15'!EH22</f>
        <v>46100</v>
      </c>
      <c r="EI3" s="320">
        <f>'РБ ВВ 10(2025) |FIT15'!EI22</f>
        <v>46101</v>
      </c>
      <c r="EJ3" s="320">
        <f>'РБ ВВ 10(2025) |FIT15'!EJ22</f>
        <v>46102</v>
      </c>
      <c r="EK3" s="320">
        <f>'РБ ВВ 10(2025) |FIT15'!EK22</f>
        <v>46103</v>
      </c>
      <c r="EL3" s="320">
        <f>'РБ ВВ 10(2025) |FIT15'!EL22</f>
        <v>46104</v>
      </c>
      <c r="EM3" s="320">
        <f>'РБ ВВ 10(2025) |FIT15'!EM22</f>
        <v>46105</v>
      </c>
      <c r="EN3" s="320">
        <f>'РБ ВВ 10(2025) |FIT15'!EN22</f>
        <v>46106</v>
      </c>
      <c r="EO3" s="320">
        <f>'РБ ВВ 10(2025) |FIT15'!EO22</f>
        <v>46107</v>
      </c>
      <c r="EP3" s="320">
        <f>'РБ ВВ 10(2025) |FIT15'!EP22</f>
        <v>46108</v>
      </c>
      <c r="EQ3" s="320">
        <f>'РБ ВВ 10(2025) |FIT15'!EQ22</f>
        <v>46109</v>
      </c>
      <c r="ER3" s="320">
        <f>'РБ ВВ 10(2025) |FIT15'!ER22</f>
        <v>46110</v>
      </c>
      <c r="ES3" s="320">
        <f>'РБ ВВ 10(2025) |FIT15'!ES22</f>
        <v>46111</v>
      </c>
      <c r="ET3" s="320">
        <f>'РБ ВВ 10(2025) |FIT15'!ET22</f>
        <v>46112</v>
      </c>
    </row>
    <row r="4" spans="1:150" s="34" customFormat="1" ht="24.6" customHeight="1" x14ac:dyDescent="0.2">
      <c r="A4" s="67" t="s">
        <v>124</v>
      </c>
      <c r="B4" s="320">
        <f>'РБ ВВ 10(2025) |FIT15'!B23</f>
        <v>45961</v>
      </c>
      <c r="C4" s="320">
        <f>'РБ ВВ 10(2025) |FIT15'!C23</f>
        <v>45962</v>
      </c>
      <c r="D4" s="320">
        <f>'РБ ВВ 10(2025) |FIT15'!D23</f>
        <v>45963</v>
      </c>
      <c r="E4" s="320">
        <f>'РБ ВВ 10(2025) |FIT15'!E23</f>
        <v>45964</v>
      </c>
      <c r="F4" s="320">
        <f>'РБ ВВ 10(2025) |FIT15'!F23</f>
        <v>45965</v>
      </c>
      <c r="G4" s="320">
        <f>'РБ ВВ 10(2025) |FIT15'!G23</f>
        <v>45966</v>
      </c>
      <c r="H4" s="320">
        <f>'РБ ВВ 10(2025) |FIT15'!H23</f>
        <v>45967</v>
      </c>
      <c r="I4" s="320">
        <f>'РБ ВВ 10(2025) |FIT15'!I23</f>
        <v>45968</v>
      </c>
      <c r="J4" s="320">
        <f>'РБ ВВ 10(2025) |FIT15'!J23</f>
        <v>45969</v>
      </c>
      <c r="K4" s="320">
        <f>'РБ ВВ 10(2025) |FIT15'!K23</f>
        <v>45970</v>
      </c>
      <c r="L4" s="320">
        <f>'РБ ВВ 10(2025) |FIT15'!L23</f>
        <v>45971</v>
      </c>
      <c r="M4" s="320">
        <f>'РБ ВВ 10(2025) |FIT15'!M23</f>
        <v>45972</v>
      </c>
      <c r="N4" s="320">
        <f>'РБ ВВ 10(2025) |FIT15'!N23</f>
        <v>45973</v>
      </c>
      <c r="O4" s="320">
        <f>'РБ ВВ 10(2025) |FIT15'!O23</f>
        <v>45974</v>
      </c>
      <c r="P4" s="320">
        <f>'РБ ВВ 10(2025) |FIT15'!P23</f>
        <v>45975</v>
      </c>
      <c r="Q4" s="320">
        <f>'РБ ВВ 10(2025) |FIT15'!Q23</f>
        <v>45976</v>
      </c>
      <c r="R4" s="320">
        <f>'РБ ВВ 10(2025) |FIT15'!R23</f>
        <v>45977</v>
      </c>
      <c r="S4" s="320">
        <f>'РБ ВВ 10(2025) |FIT15'!S23</f>
        <v>45978</v>
      </c>
      <c r="T4" s="320">
        <f>'РБ ВВ 10(2025) |FIT15'!T23</f>
        <v>45979</v>
      </c>
      <c r="U4" s="320">
        <f>'РБ ВВ 10(2025) |FIT15'!U23</f>
        <v>45980</v>
      </c>
      <c r="V4" s="320">
        <f>'РБ ВВ 10(2025) |FIT15'!V23</f>
        <v>45981</v>
      </c>
      <c r="W4" s="320">
        <f>'РБ ВВ 10(2025) |FIT15'!W23</f>
        <v>45982</v>
      </c>
      <c r="X4" s="320">
        <f>'РБ ВВ 10(2025) |FIT15'!X23</f>
        <v>45983</v>
      </c>
      <c r="Y4" s="320">
        <f>'РБ ВВ 10(2025) |FIT15'!Y23</f>
        <v>45984</v>
      </c>
      <c r="Z4" s="320">
        <f>'РБ ВВ 10(2025) |FIT15'!Z23</f>
        <v>45985</v>
      </c>
      <c r="AA4" s="320">
        <f>'РБ ВВ 10(2025) |FIT15'!AA23</f>
        <v>45986</v>
      </c>
      <c r="AB4" s="320">
        <f>'РБ ВВ 10(2025) |FIT15'!AB23</f>
        <v>45987</v>
      </c>
      <c r="AC4" s="320">
        <f>'РБ ВВ 10(2025) |FIT15'!AC23</f>
        <v>45988</v>
      </c>
      <c r="AD4" s="320">
        <f>'РБ ВВ 10(2025) |FIT15'!AD23</f>
        <v>45989</v>
      </c>
      <c r="AE4" s="320">
        <f>'РБ ВВ 10(2025) |FIT15'!AE23</f>
        <v>45990</v>
      </c>
      <c r="AF4" s="320">
        <f>'РБ ВВ 10(2025) |FIT15'!AF23</f>
        <v>45991</v>
      </c>
      <c r="AG4" s="320">
        <f>'РБ ВВ 10(2025) |FIT15'!AG23</f>
        <v>45992</v>
      </c>
      <c r="AH4" s="320">
        <f>'РБ ВВ 10(2025) |FIT15'!AH23</f>
        <v>45993</v>
      </c>
      <c r="AI4" s="320">
        <f>'РБ ВВ 10(2025) |FIT15'!AI23</f>
        <v>45994</v>
      </c>
      <c r="AJ4" s="320">
        <f>'РБ ВВ 10(2025) |FIT15'!AJ23</f>
        <v>45995</v>
      </c>
      <c r="AK4" s="320">
        <f>'РБ ВВ 10(2025) |FIT15'!AK23</f>
        <v>45996</v>
      </c>
      <c r="AL4" s="320">
        <f>'РБ ВВ 10(2025) |FIT15'!AL23</f>
        <v>45997</v>
      </c>
      <c r="AM4" s="320">
        <f>'РБ ВВ 10(2025) |FIT15'!AM23</f>
        <v>45998</v>
      </c>
      <c r="AN4" s="320">
        <f>'РБ ВВ 10(2025) |FIT15'!AN23</f>
        <v>45999</v>
      </c>
      <c r="AO4" s="320">
        <f>'РБ ВВ 10(2025) |FIT15'!AO23</f>
        <v>46000</v>
      </c>
      <c r="AP4" s="320">
        <f>'РБ ВВ 10(2025) |FIT15'!AP23</f>
        <v>46001</v>
      </c>
      <c r="AQ4" s="320">
        <f>'РБ ВВ 10(2025) |FIT15'!AQ23</f>
        <v>46002</v>
      </c>
      <c r="AR4" s="320">
        <f>'РБ ВВ 10(2025) |FIT15'!AR23</f>
        <v>46003</v>
      </c>
      <c r="AS4" s="320">
        <f>'РБ ВВ 10(2025) |FIT15'!AS23</f>
        <v>46004</v>
      </c>
      <c r="AT4" s="320">
        <f>'РБ ВВ 10(2025) |FIT15'!AT23</f>
        <v>46005</v>
      </c>
      <c r="AU4" s="320">
        <f>'РБ ВВ 10(2025) |FIT15'!AU23</f>
        <v>46006</v>
      </c>
      <c r="AV4" s="320">
        <f>'РБ ВВ 10(2025) |FIT15'!AV23</f>
        <v>46010</v>
      </c>
      <c r="AW4" s="320">
        <f>'РБ ВВ 10(2025) |FIT15'!AW23</f>
        <v>46011</v>
      </c>
      <c r="AX4" s="320">
        <f>'РБ ВВ 10(2025) |FIT15'!AX23</f>
        <v>46012</v>
      </c>
      <c r="AY4" s="320">
        <f>'РБ ВВ 10(2025) |FIT15'!AY23</f>
        <v>46013</v>
      </c>
      <c r="AZ4" s="320">
        <f>'РБ ВВ 10(2025) |FIT15'!AZ23</f>
        <v>46014</v>
      </c>
      <c r="BA4" s="320">
        <f>'РБ ВВ 10(2025) |FIT15'!BA23</f>
        <v>46015</v>
      </c>
      <c r="BB4" s="320">
        <f>'РБ ВВ 10(2025) |FIT15'!BB23</f>
        <v>46016</v>
      </c>
      <c r="BC4" s="320">
        <f>'РБ ВВ 10(2025) |FIT15'!BC23</f>
        <v>46017</v>
      </c>
      <c r="BD4" s="320">
        <f>'РБ ВВ 10(2025) |FIT15'!BD23</f>
        <v>46018</v>
      </c>
      <c r="BE4" s="320">
        <f>'РБ ВВ 10(2025) |FIT15'!BE23</f>
        <v>46019</v>
      </c>
      <c r="BF4" s="320">
        <f>'РБ ВВ 10(2025) |FIT15'!BF23</f>
        <v>46020</v>
      </c>
      <c r="BG4" s="320">
        <f>'РБ ВВ 10(2025) |FIT15'!BG23</f>
        <v>46021</v>
      </c>
      <c r="BH4" s="320">
        <f>'РБ ВВ 10(2025) |FIT15'!BH23</f>
        <v>46022</v>
      </c>
      <c r="BI4" s="320">
        <f>'РБ ВВ 10(2025) |FIT15'!BI23</f>
        <v>46023</v>
      </c>
      <c r="BJ4" s="320">
        <f>'РБ ВВ 10(2025) |FIT15'!BJ23</f>
        <v>46024</v>
      </c>
      <c r="BK4" s="320">
        <f>'РБ ВВ 10(2025) |FIT15'!BK23</f>
        <v>46025</v>
      </c>
      <c r="BL4" s="320">
        <f>'РБ ВВ 10(2025) |FIT15'!BL23</f>
        <v>46026</v>
      </c>
      <c r="BM4" s="320">
        <f>'РБ ВВ 10(2025) |FIT15'!BM23</f>
        <v>46027</v>
      </c>
      <c r="BN4" s="320">
        <f>'РБ ВВ 10(2025) |FIT15'!BN23</f>
        <v>46028</v>
      </c>
      <c r="BO4" s="320">
        <f>'РБ ВВ 10(2025) |FIT15'!BO23</f>
        <v>46029</v>
      </c>
      <c r="BP4" s="320">
        <f>'РБ ВВ 10(2025) |FIT15'!BP23</f>
        <v>46030</v>
      </c>
      <c r="BQ4" s="320">
        <f>'РБ ВВ 10(2025) |FIT15'!BQ23</f>
        <v>46031</v>
      </c>
      <c r="BR4" s="320">
        <f>'РБ ВВ 10(2025) |FIT15'!BR23</f>
        <v>46032</v>
      </c>
      <c r="BS4" s="320">
        <f>'РБ ВВ 10(2025) |FIT15'!BS23</f>
        <v>46033</v>
      </c>
      <c r="BT4" s="320">
        <f>'РБ ВВ 10(2025) |FIT15'!BT23</f>
        <v>46034</v>
      </c>
      <c r="BU4" s="320">
        <f>'РБ ВВ 10(2025) |FIT15'!BU23</f>
        <v>46035</v>
      </c>
      <c r="BV4" s="320">
        <f>'РБ ВВ 10(2025) |FIT15'!BV23</f>
        <v>46036</v>
      </c>
      <c r="BW4" s="320">
        <f>'РБ ВВ 10(2025) |FIT15'!BW23</f>
        <v>46037</v>
      </c>
      <c r="BX4" s="320">
        <f>'РБ ВВ 10(2025) |FIT15'!BX23</f>
        <v>46038</v>
      </c>
      <c r="BY4" s="320">
        <f>'РБ ВВ 10(2025) |FIT15'!BY23</f>
        <v>46039</v>
      </c>
      <c r="BZ4" s="320">
        <f>'РБ ВВ 10(2025) |FIT15'!BZ23</f>
        <v>46040</v>
      </c>
      <c r="CA4" s="320">
        <f>'РБ ВВ 10(2025) |FIT15'!CA23</f>
        <v>46041</v>
      </c>
      <c r="CB4" s="320">
        <f>'РБ ВВ 10(2025) |FIT15'!CB23</f>
        <v>46042</v>
      </c>
      <c r="CC4" s="320">
        <f>'РБ ВВ 10(2025) |FIT15'!CC23</f>
        <v>46043</v>
      </c>
      <c r="CD4" s="320">
        <f>'РБ ВВ 10(2025) |FIT15'!CD23</f>
        <v>46044</v>
      </c>
      <c r="CE4" s="320">
        <f>'РБ ВВ 10(2025) |FIT15'!CE23</f>
        <v>46045</v>
      </c>
      <c r="CF4" s="320">
        <f>'РБ ВВ 10(2025) |FIT15'!CF23</f>
        <v>46046</v>
      </c>
      <c r="CG4" s="320">
        <f>'РБ ВВ 10(2025) |FIT15'!CG23</f>
        <v>46047</v>
      </c>
      <c r="CH4" s="320">
        <f>'РБ ВВ 10(2025) |FIT15'!CH23</f>
        <v>46048</v>
      </c>
      <c r="CI4" s="320">
        <f>'РБ ВВ 10(2025) |FIT15'!CI23</f>
        <v>46049</v>
      </c>
      <c r="CJ4" s="320">
        <f>'РБ ВВ 10(2025) |FIT15'!CJ23</f>
        <v>46050</v>
      </c>
      <c r="CK4" s="320">
        <f>'РБ ВВ 10(2025) |FIT15'!CK23</f>
        <v>46051</v>
      </c>
      <c r="CL4" s="320">
        <f>'РБ ВВ 10(2025) |FIT15'!CL23</f>
        <v>46052</v>
      </c>
      <c r="CM4" s="320">
        <f>'РБ ВВ 10(2025) |FIT15'!CM23</f>
        <v>46053</v>
      </c>
      <c r="CN4" s="320">
        <f>'РБ ВВ 10(2025) |FIT15'!CN23</f>
        <v>46054</v>
      </c>
      <c r="CO4" s="320">
        <f>'РБ ВВ 10(2025) |FIT15'!CO23</f>
        <v>46055</v>
      </c>
      <c r="CP4" s="320">
        <f>'РБ ВВ 10(2025) |FIT15'!CP23</f>
        <v>46056</v>
      </c>
      <c r="CQ4" s="320">
        <f>'РБ ВВ 10(2025) |FIT15'!CQ23</f>
        <v>46057</v>
      </c>
      <c r="CR4" s="320">
        <f>'РБ ВВ 10(2025) |FIT15'!CR23</f>
        <v>46058</v>
      </c>
      <c r="CS4" s="320">
        <f>'РБ ВВ 10(2025) |FIT15'!CS23</f>
        <v>46059</v>
      </c>
      <c r="CT4" s="320">
        <f>'РБ ВВ 10(2025) |FIT15'!CT23</f>
        <v>46060</v>
      </c>
      <c r="CU4" s="320">
        <f>'РБ ВВ 10(2025) |FIT15'!CU23</f>
        <v>46061</v>
      </c>
      <c r="CV4" s="320">
        <f>'РБ ВВ 10(2025) |FIT15'!CV23</f>
        <v>46062</v>
      </c>
      <c r="CW4" s="320">
        <f>'РБ ВВ 10(2025) |FIT15'!CW23</f>
        <v>46063</v>
      </c>
      <c r="CX4" s="320">
        <f>'РБ ВВ 10(2025) |FIT15'!CX23</f>
        <v>46064</v>
      </c>
      <c r="CY4" s="320">
        <f>'РБ ВВ 10(2025) |FIT15'!CY23</f>
        <v>46065</v>
      </c>
      <c r="CZ4" s="320">
        <f>'РБ ВВ 10(2025) |FIT15'!CZ23</f>
        <v>46066</v>
      </c>
      <c r="DA4" s="320">
        <f>'РБ ВВ 10(2025) |FIT15'!DA23</f>
        <v>46067</v>
      </c>
      <c r="DB4" s="320">
        <f>'РБ ВВ 10(2025) |FIT15'!DB23</f>
        <v>46068</v>
      </c>
      <c r="DC4" s="320">
        <f>'РБ ВВ 10(2025) |FIT15'!DC23</f>
        <v>46069</v>
      </c>
      <c r="DD4" s="320">
        <f>'РБ ВВ 10(2025) |FIT15'!DD23</f>
        <v>46070</v>
      </c>
      <c r="DE4" s="320">
        <f>'РБ ВВ 10(2025) |FIT15'!DE23</f>
        <v>46071</v>
      </c>
      <c r="DF4" s="320">
        <f>'РБ ВВ 10(2025) |FIT15'!DF23</f>
        <v>46072</v>
      </c>
      <c r="DG4" s="320">
        <f>'РБ ВВ 10(2025) |FIT15'!DG23</f>
        <v>46073</v>
      </c>
      <c r="DH4" s="320">
        <f>'РБ ВВ 10(2025) |FIT15'!DH23</f>
        <v>46074</v>
      </c>
      <c r="DI4" s="320">
        <f>'РБ ВВ 10(2025) |FIT15'!DI23</f>
        <v>46075</v>
      </c>
      <c r="DJ4" s="320">
        <f>'РБ ВВ 10(2025) |FIT15'!DJ23</f>
        <v>46076</v>
      </c>
      <c r="DK4" s="320">
        <f>'РБ ВВ 10(2025) |FIT15'!DK23</f>
        <v>46077</v>
      </c>
      <c r="DL4" s="320">
        <f>'РБ ВВ 10(2025) |FIT15'!DL23</f>
        <v>46078</v>
      </c>
      <c r="DM4" s="320">
        <f>'РБ ВВ 10(2025) |FIT15'!DM23</f>
        <v>46079</v>
      </c>
      <c r="DN4" s="320">
        <f>'РБ ВВ 10(2025) |FIT15'!DN23</f>
        <v>46080</v>
      </c>
      <c r="DO4" s="320">
        <f>'РБ ВВ 10(2025) |FIT15'!DO23</f>
        <v>46081</v>
      </c>
      <c r="DP4" s="320">
        <f>'РБ ВВ 10(2025) |FIT15'!DP23</f>
        <v>46082</v>
      </c>
      <c r="DQ4" s="320">
        <f>'РБ ВВ 10(2025) |FIT15'!DQ23</f>
        <v>46083</v>
      </c>
      <c r="DR4" s="320">
        <f>'РБ ВВ 10(2025) |FIT15'!DR23</f>
        <v>46084</v>
      </c>
      <c r="DS4" s="320">
        <f>'РБ ВВ 10(2025) |FIT15'!DS23</f>
        <v>46085</v>
      </c>
      <c r="DT4" s="320">
        <f>'РБ ВВ 10(2025) |FIT15'!DT23</f>
        <v>46086</v>
      </c>
      <c r="DU4" s="320">
        <f>'РБ ВВ 10(2025) |FIT15'!DU23</f>
        <v>46087</v>
      </c>
      <c r="DV4" s="320">
        <f>'РБ ВВ 10(2025) |FIT15'!DV23</f>
        <v>46088</v>
      </c>
      <c r="DW4" s="320">
        <f>'РБ ВВ 10(2025) |FIT15'!DW23</f>
        <v>46089</v>
      </c>
      <c r="DX4" s="320">
        <f>'РБ ВВ 10(2025) |FIT15'!DX23</f>
        <v>46090</v>
      </c>
      <c r="DY4" s="320">
        <f>'РБ ВВ 10(2025) |FIT15'!DY23</f>
        <v>46091</v>
      </c>
      <c r="DZ4" s="320">
        <f>'РБ ВВ 10(2025) |FIT15'!DZ23</f>
        <v>46092</v>
      </c>
      <c r="EA4" s="320">
        <f>'РБ ВВ 10(2025) |FIT15'!EA23</f>
        <v>46093</v>
      </c>
      <c r="EB4" s="320">
        <f>'РБ ВВ 10(2025) |FIT15'!EB23</f>
        <v>46094</v>
      </c>
      <c r="EC4" s="320">
        <f>'РБ ВВ 10(2025) |FIT15'!EC23</f>
        <v>46095</v>
      </c>
      <c r="ED4" s="320">
        <f>'РБ ВВ 10(2025) |FIT15'!ED23</f>
        <v>46096</v>
      </c>
      <c r="EE4" s="320">
        <f>'РБ ВВ 10(2025) |FIT15'!EE23</f>
        <v>46097</v>
      </c>
      <c r="EF4" s="320">
        <f>'РБ ВВ 10(2025) |FIT15'!EF23</f>
        <v>46098</v>
      </c>
      <c r="EG4" s="320">
        <f>'РБ ВВ 10(2025) |FIT15'!EG23</f>
        <v>46099</v>
      </c>
      <c r="EH4" s="320">
        <f>'РБ ВВ 10(2025) |FIT15'!EH23</f>
        <v>46100</v>
      </c>
      <c r="EI4" s="320">
        <f>'РБ ВВ 10(2025) |FIT15'!EI23</f>
        <v>46101</v>
      </c>
      <c r="EJ4" s="320">
        <f>'РБ ВВ 10(2025) |FIT15'!EJ23</f>
        <v>46102</v>
      </c>
      <c r="EK4" s="320">
        <f>'РБ ВВ 10(2025) |FIT15'!EK23</f>
        <v>46103</v>
      </c>
      <c r="EL4" s="320">
        <f>'РБ ВВ 10(2025) |FIT15'!EL23</f>
        <v>46104</v>
      </c>
      <c r="EM4" s="320">
        <f>'РБ ВВ 10(2025) |FIT15'!EM23</f>
        <v>46105</v>
      </c>
      <c r="EN4" s="320">
        <f>'РБ ВВ 10(2025) |FIT15'!EN23</f>
        <v>46106</v>
      </c>
      <c r="EO4" s="320">
        <f>'РБ ВВ 10(2025) |FIT15'!EO23</f>
        <v>46107</v>
      </c>
      <c r="EP4" s="320">
        <f>'РБ ВВ 10(2025) |FIT15'!EP23</f>
        <v>46108</v>
      </c>
      <c r="EQ4" s="320">
        <f>'РБ ВВ 10(2025) |FIT15'!EQ23</f>
        <v>46109</v>
      </c>
      <c r="ER4" s="320">
        <f>'РБ ВВ 10(2025) |FIT15'!ER23</f>
        <v>46110</v>
      </c>
      <c r="ES4" s="320">
        <f>'РБ ВВ 10(2025) |FIT15'!ES23</f>
        <v>46111</v>
      </c>
      <c r="ET4" s="320">
        <f>'РБ ВВ 10(2025) |FIT15'!ET23</f>
        <v>46112</v>
      </c>
    </row>
    <row r="5" spans="1:150" x14ac:dyDescent="0.2">
      <c r="A5" s="86" t="s">
        <v>135</v>
      </c>
      <c r="D5" s="268"/>
      <c r="E5" s="268"/>
      <c r="F5" s="268"/>
      <c r="G5" s="268"/>
      <c r="H5" s="268"/>
      <c r="I5" s="268"/>
    </row>
    <row r="6" spans="1:150" x14ac:dyDescent="0.2">
      <c r="A6" s="274">
        <v>1</v>
      </c>
      <c r="B6" s="290">
        <f>'РБ ВВ 10(2025) |FIT15'!B6*0.87</f>
        <v>13076.1</v>
      </c>
      <c r="C6" s="290">
        <f>'РБ ВВ 10(2025) |FIT15'!C6*0.87</f>
        <v>13076.1</v>
      </c>
      <c r="D6" s="290">
        <f>'РБ ВВ 10(2025) |FIT15'!D6*0.87</f>
        <v>13076.1</v>
      </c>
      <c r="E6" s="290">
        <f>'РБ ВВ 10(2025) |FIT15'!E6*0.87</f>
        <v>11196.9</v>
      </c>
      <c r="F6" s="290">
        <f>'РБ ВВ 10(2025) |FIT15'!F6*0.87</f>
        <v>7830</v>
      </c>
      <c r="G6" s="290">
        <f>'РБ ВВ 10(2025) |FIT15'!G6*0.87</f>
        <v>8378.1</v>
      </c>
      <c r="H6" s="290">
        <f>'РБ ВВ 10(2025) |FIT15'!H6*0.87</f>
        <v>7830</v>
      </c>
      <c r="I6" s="290">
        <f>'РБ ВВ 10(2025) |FIT15'!I6*0.87</f>
        <v>9317.7000000000007</v>
      </c>
      <c r="J6" s="290">
        <f>'РБ ВВ 10(2025) |FIT15'!J6*0.87</f>
        <v>9317.7000000000007</v>
      </c>
      <c r="K6" s="290">
        <f>'РБ ВВ 10(2025) |FIT15'!K6*0.87</f>
        <v>6733.8</v>
      </c>
      <c r="L6" s="290">
        <f>'РБ ВВ 10(2025) |FIT15'!L6*0.87</f>
        <v>6733.8</v>
      </c>
      <c r="M6" s="290">
        <f>'РБ ВВ 10(2025) |FIT15'!M6*0.87</f>
        <v>6733.8</v>
      </c>
      <c r="N6" s="290">
        <f>'РБ ВВ 10(2025) |FIT15'!N6*0.87</f>
        <v>7281.9</v>
      </c>
      <c r="O6" s="290">
        <f>'РБ ВВ 10(2025) |FIT15'!O6*0.87</f>
        <v>6733.8</v>
      </c>
      <c r="P6" s="290">
        <f>'РБ ВВ 10(2025) |FIT15'!P6*0.87</f>
        <v>7281.9</v>
      </c>
      <c r="Q6" s="290">
        <f>'РБ ВВ 10(2025) |FIT15'!Q6*0.87</f>
        <v>7281.9</v>
      </c>
      <c r="R6" s="290">
        <f>'РБ ВВ 10(2025) |FIT15'!R6*0.87</f>
        <v>7830</v>
      </c>
      <c r="S6" s="290">
        <f>'РБ ВВ 10(2025) |FIT15'!S6*0.87</f>
        <v>8378.1</v>
      </c>
      <c r="T6" s="290">
        <f>'РБ ВВ 10(2025) |FIT15'!T6*0.87</f>
        <v>8378.1</v>
      </c>
      <c r="U6" s="290">
        <f>'РБ ВВ 10(2025) |FIT15'!U6*0.87</f>
        <v>9317.7000000000007</v>
      </c>
      <c r="V6" s="290">
        <f>'РБ ВВ 10(2025) |FIT15'!V6*0.87</f>
        <v>9317.7000000000007</v>
      </c>
      <c r="W6" s="290">
        <f>'РБ ВВ 10(2025) |FIT15'!W6*0.87</f>
        <v>7830</v>
      </c>
      <c r="X6" s="290">
        <f>'РБ ВВ 10(2025) |FIT15'!X6*0.87</f>
        <v>7830</v>
      </c>
      <c r="Y6" s="290">
        <f>'РБ ВВ 10(2025) |FIT15'!Y6*0.87</f>
        <v>6733.8</v>
      </c>
      <c r="Z6" s="290">
        <f>'РБ ВВ 10(2025) |FIT15'!Z6*0.87</f>
        <v>6733.8</v>
      </c>
      <c r="AA6" s="290">
        <f>'РБ ВВ 10(2025) |FIT15'!AA6*0.87</f>
        <v>6733.8</v>
      </c>
      <c r="AB6" s="290">
        <f>'РБ ВВ 10(2025) |FIT15'!AB6*0.87</f>
        <v>6733.8</v>
      </c>
      <c r="AC6" s="290">
        <f>'РБ ВВ 10(2025) |FIT15'!AC6*0.87</f>
        <v>6733.8</v>
      </c>
      <c r="AD6" s="290">
        <f>'РБ ВВ 10(2025) |FIT15'!AD6*0.87</f>
        <v>7281.9</v>
      </c>
      <c r="AE6" s="290">
        <f>'РБ ВВ 10(2025) |FIT15'!AE6*0.87</f>
        <v>7281.9</v>
      </c>
      <c r="AF6" s="290">
        <f>'РБ ВВ 10(2025) |FIT15'!AF6*0.87</f>
        <v>6733.8</v>
      </c>
      <c r="AG6" s="290">
        <f>'РБ ВВ 10(2025) |FIT15'!AG6*0.87</f>
        <v>8299.7999999999993</v>
      </c>
      <c r="AH6" s="290">
        <f>'РБ ВВ 10(2025) |FIT15'!AH6*0.87</f>
        <v>8299.7999999999993</v>
      </c>
      <c r="AI6" s="290">
        <f>'РБ ВВ 10(2025) |FIT15'!AI6*0.87</f>
        <v>8299.7999999999993</v>
      </c>
      <c r="AJ6" s="290">
        <f>'РБ ВВ 10(2025) |FIT15'!AJ6*0.87</f>
        <v>8299.7999999999993</v>
      </c>
      <c r="AK6" s="290">
        <f>'РБ ВВ 10(2025) |FIT15'!AK6*0.87</f>
        <v>8299.7999999999993</v>
      </c>
      <c r="AL6" s="290">
        <f>'РБ ВВ 10(2025) |FIT15'!AL6*0.87</f>
        <v>8299.7999999999993</v>
      </c>
      <c r="AM6" s="290">
        <f>'РБ ВВ 10(2025) |FIT15'!AM6*0.87</f>
        <v>6890.4</v>
      </c>
      <c r="AN6" s="290">
        <f>'РБ ВВ 10(2025) |FIT15'!AN6*0.87</f>
        <v>6890.4</v>
      </c>
      <c r="AO6" s="290">
        <f>'РБ ВВ 10(2025) |FIT15'!AO6*0.87</f>
        <v>6890.4</v>
      </c>
      <c r="AP6" s="290">
        <f>'РБ ВВ 10(2025) |FIT15'!AP6*0.87</f>
        <v>6890.4</v>
      </c>
      <c r="AQ6" s="290">
        <f>'РБ ВВ 10(2025) |FIT15'!AQ6*0.87</f>
        <v>10257.299999999999</v>
      </c>
      <c r="AR6" s="290">
        <f>'РБ ВВ 10(2025) |FIT15'!AR6*0.87</f>
        <v>11510.1</v>
      </c>
      <c r="AS6" s="290">
        <f>'РБ ВВ 10(2025) |FIT15'!AS6*0.87</f>
        <v>11510.1</v>
      </c>
      <c r="AT6" s="290">
        <f>'РБ ВВ 10(2025) |FIT15'!AT6*0.87</f>
        <v>9004.5</v>
      </c>
      <c r="AU6" s="290">
        <f>'РБ ВВ 10(2025) |FIT15'!AU6*0.87</f>
        <v>10257.299999999999</v>
      </c>
      <c r="AV6" s="290">
        <f>'РБ ВВ 10(2025) |FIT15'!AV6*0.87</f>
        <v>10257.299999999999</v>
      </c>
      <c r="AW6" s="290">
        <f>'РБ ВВ 10(2025) |FIT15'!AW6*0.87</f>
        <v>11510.1</v>
      </c>
      <c r="AX6" s="290">
        <f>'РБ ВВ 10(2025) |FIT15'!AX6*0.87</f>
        <v>11510.1</v>
      </c>
      <c r="AY6" s="290">
        <f>'РБ ВВ 10(2025) |FIT15'!AY6*0.87</f>
        <v>11510.1</v>
      </c>
      <c r="AZ6" s="290">
        <f>'РБ ВВ 10(2025) |FIT15'!AZ6*0.87</f>
        <v>14015.7</v>
      </c>
      <c r="BA6" s="290">
        <f>'РБ ВВ 10(2025) |FIT15'!BA6*0.87</f>
        <v>14015.7</v>
      </c>
      <c r="BB6" s="290">
        <f>'РБ ВВ 10(2025) |FIT15'!BB6*0.87</f>
        <v>15268.5</v>
      </c>
      <c r="BC6" s="290">
        <f>'РБ ВВ 10(2025) |FIT15'!BC6*0.87</f>
        <v>15268.5</v>
      </c>
      <c r="BD6" s="290">
        <f>'РБ ВВ 10(2025) |FIT15'!BD6*0.87</f>
        <v>15268.5</v>
      </c>
      <c r="BE6" s="290">
        <f>'РБ ВВ 10(2025) |FIT15'!BE6*0.87</f>
        <v>12762.9</v>
      </c>
      <c r="BF6" s="290">
        <f>'РБ ВВ 10(2025) |FIT15'!BF6*0.87</f>
        <v>19457.55</v>
      </c>
      <c r="BG6" s="290">
        <f>'РБ ВВ 10(2025) |FIT15'!BG6*0.87</f>
        <v>37858.050000000003</v>
      </c>
      <c r="BH6" s="290">
        <f>'РБ ВВ 10(2025) |FIT15'!BH6*0.87</f>
        <v>55475.55</v>
      </c>
      <c r="BI6" s="290">
        <f>'РБ ВВ 10(2025) |FIT15'!BI6*0.87</f>
        <v>55475.55</v>
      </c>
      <c r="BJ6" s="290">
        <f>'РБ ВВ 10(2025) |FIT15'!BJ6*0.87</f>
        <v>51560.55</v>
      </c>
      <c r="BK6" s="290">
        <f>'РБ ВВ 10(2025) |FIT15'!BK6*0.87</f>
        <v>55475.55</v>
      </c>
      <c r="BL6" s="290">
        <f>'РБ ВВ 10(2025) |FIT15'!BL6*0.87</f>
        <v>51560.55</v>
      </c>
      <c r="BM6" s="290">
        <f>'РБ ВВ 10(2025) |FIT15'!BM6*0.87</f>
        <v>40990.050000000003</v>
      </c>
      <c r="BN6" s="290">
        <f>'РБ ВВ 10(2025) |FIT15'!BN6*0.87</f>
        <v>40990.050000000003</v>
      </c>
      <c r="BO6" s="290">
        <f>'РБ ВВ 10(2025) |FIT15'!BO6*0.87</f>
        <v>40990.050000000003</v>
      </c>
      <c r="BP6" s="290">
        <f>'РБ ВВ 10(2025) |FIT15'!BP6*0.87</f>
        <v>34726.050000000003</v>
      </c>
      <c r="BQ6" s="290">
        <f>'РБ ВВ 10(2025) |FIT15'!BQ6*0.87</f>
        <v>22824.45</v>
      </c>
      <c r="BR6" s="290">
        <f>'РБ ВВ 10(2025) |FIT15'!BR6*0.87</f>
        <v>18909.45</v>
      </c>
      <c r="BS6" s="290">
        <f>'РБ ВВ 10(2025) |FIT15'!BS6*0.87</f>
        <v>17343.45</v>
      </c>
      <c r="BT6" s="290">
        <f>'РБ ВВ 10(2025) |FIT15'!BT6*0.87</f>
        <v>17343.45</v>
      </c>
      <c r="BU6" s="290">
        <f>'РБ ВВ 10(2025) |FIT15'!BU6*0.87</f>
        <v>17343.45</v>
      </c>
      <c r="BV6" s="290">
        <f>'РБ ВВ 10(2025) |FIT15'!BV6*0.87</f>
        <v>18909.45</v>
      </c>
      <c r="BW6" s="290">
        <f>'РБ ВВ 10(2025) |FIT15'!BW6*0.87</f>
        <v>18909.45</v>
      </c>
      <c r="BX6" s="290">
        <f>'РБ ВВ 10(2025) |FIT15'!BX6*0.87</f>
        <v>18909.45</v>
      </c>
      <c r="BY6" s="290">
        <f>'РБ ВВ 10(2025) |FIT15'!BY6*0.87</f>
        <v>17343.45</v>
      </c>
      <c r="BZ6" s="290">
        <f>'РБ ВВ 10(2025) |FIT15'!BZ6*0.87</f>
        <v>17343.45</v>
      </c>
      <c r="CA6" s="290">
        <f>'РБ ВВ 10(2025) |FIT15'!CA6*0.87</f>
        <v>17343.45</v>
      </c>
      <c r="CB6" s="290">
        <f>'РБ ВВ 10(2025) |FIT15'!CB6*0.87</f>
        <v>17343.45</v>
      </c>
      <c r="CC6" s="290">
        <f>'РБ ВВ 10(2025) |FIT15'!CC6*0.87</f>
        <v>17343.45</v>
      </c>
      <c r="CD6" s="290">
        <f>'РБ ВВ 10(2025) |FIT15'!CD6*0.87</f>
        <v>17343.45</v>
      </c>
      <c r="CE6" s="290">
        <f>'РБ ВВ 10(2025) |FIT15'!CE6*0.87</f>
        <v>17343.45</v>
      </c>
      <c r="CF6" s="290">
        <f>'РБ ВВ 10(2025) |FIT15'!CF6*0.87</f>
        <v>18909.45</v>
      </c>
      <c r="CG6" s="290">
        <f>'РБ ВВ 10(2025) |FIT15'!CG6*0.87</f>
        <v>18909.45</v>
      </c>
      <c r="CH6" s="290">
        <f>'РБ ВВ 10(2025) |FIT15'!CH6*0.87</f>
        <v>20866.95</v>
      </c>
      <c r="CI6" s="290">
        <f>'РБ ВВ 10(2025) |FIT15'!CI6*0.87</f>
        <v>20866.95</v>
      </c>
      <c r="CJ6" s="290">
        <f>'РБ ВВ 10(2025) |FIT15'!CJ6*0.87</f>
        <v>20866.95</v>
      </c>
      <c r="CK6" s="290">
        <f>'РБ ВВ 10(2025) |FIT15'!CK6*0.87</f>
        <v>20866.95</v>
      </c>
      <c r="CL6" s="290">
        <f>'РБ ВВ 10(2025) |FIT15'!CL6*0.87</f>
        <v>20866.95</v>
      </c>
      <c r="CM6" s="290">
        <f>'РБ ВВ 10(2025) |FIT15'!CM6*0.87</f>
        <v>20866.95</v>
      </c>
      <c r="CN6" s="290">
        <f>'РБ ВВ 10(2025) |FIT15'!CN6*0.87</f>
        <v>21649.95</v>
      </c>
      <c r="CO6" s="290">
        <f>'РБ ВВ 10(2025) |FIT15'!CO6*0.87</f>
        <v>20083.95</v>
      </c>
      <c r="CP6" s="290">
        <f>'РБ ВВ 10(2025) |FIT15'!CP6*0.87</f>
        <v>20083.95</v>
      </c>
      <c r="CQ6" s="290">
        <f>'РБ ВВ 10(2025) |FIT15'!CQ6*0.87</f>
        <v>20083.95</v>
      </c>
      <c r="CR6" s="290">
        <f>'РБ ВВ 10(2025) |FIT15'!CR6*0.87</f>
        <v>20083.95</v>
      </c>
      <c r="CS6" s="290">
        <f>'РБ ВВ 10(2025) |FIT15'!CS6*0.87</f>
        <v>23215.95</v>
      </c>
      <c r="CT6" s="290">
        <f>'РБ ВВ 10(2025) |FIT15'!CT6*0.87</f>
        <v>23215.95</v>
      </c>
      <c r="CU6" s="290">
        <f>'РБ ВВ 10(2025) |FIT15'!CU6*0.87</f>
        <v>20083.95</v>
      </c>
      <c r="CV6" s="290">
        <f>'РБ ВВ 10(2025) |FIT15'!CV6*0.87</f>
        <v>21649.95</v>
      </c>
      <c r="CW6" s="290">
        <f>'РБ ВВ 10(2025) |FIT15'!CW6*0.87</f>
        <v>20083.95</v>
      </c>
      <c r="CX6" s="290">
        <f>'РБ ВВ 10(2025) |FIT15'!CX6*0.87</f>
        <v>20083.95</v>
      </c>
      <c r="CY6" s="290">
        <f>'РБ ВВ 10(2025) |FIT15'!CY6*0.87</f>
        <v>20083.95</v>
      </c>
      <c r="CZ6" s="290">
        <f>'РБ ВВ 10(2025) |FIT15'!CZ6*0.87</f>
        <v>23215.95</v>
      </c>
      <c r="DA6" s="290">
        <f>'РБ ВВ 10(2025) |FIT15'!DA6*0.87</f>
        <v>23215.95</v>
      </c>
      <c r="DB6" s="290">
        <f>'РБ ВВ 10(2025) |FIT15'!DB6*0.87</f>
        <v>27130.95</v>
      </c>
      <c r="DC6" s="290">
        <f>'РБ ВВ 10(2025) |FIT15'!DC6*0.87</f>
        <v>27130.95</v>
      </c>
      <c r="DD6" s="290">
        <f>'РБ ВВ 10(2025) |FIT15'!DD6*0.87</f>
        <v>27130.95</v>
      </c>
      <c r="DE6" s="290">
        <f>'РБ ВВ 10(2025) |FIT15'!DE6*0.87</f>
        <v>27130.95</v>
      </c>
      <c r="DF6" s="290">
        <f>'РБ ВВ 10(2025) |FIT15'!DF6*0.87</f>
        <v>27130.95</v>
      </c>
      <c r="DG6" s="290">
        <f>'РБ ВВ 10(2025) |FIT15'!DG6*0.87</f>
        <v>31828.95</v>
      </c>
      <c r="DH6" s="290">
        <f>'РБ ВВ 10(2025) |FIT15'!DH6*0.87</f>
        <v>31828.95</v>
      </c>
      <c r="DI6" s="290">
        <f>'РБ ВВ 10(2025) |FIT15'!DI6*0.87</f>
        <v>29479.95</v>
      </c>
      <c r="DJ6" s="290">
        <f>'РБ ВВ 10(2025) |FIT15'!DJ6*0.87</f>
        <v>31828.95</v>
      </c>
      <c r="DK6" s="290">
        <f>'РБ ВВ 10(2025) |FIT15'!DK6*0.87</f>
        <v>29479.95</v>
      </c>
      <c r="DL6" s="290">
        <f>'РБ ВВ 10(2025) |FIT15'!DL6*0.87</f>
        <v>31828.95</v>
      </c>
      <c r="DM6" s="290">
        <f>'РБ ВВ 10(2025) |FIT15'!DM6*0.87</f>
        <v>29479.95</v>
      </c>
      <c r="DN6" s="290">
        <f>'РБ ВВ 10(2025) |FIT15'!DN6*0.87</f>
        <v>29479.95</v>
      </c>
      <c r="DO6" s="290">
        <f>'РБ ВВ 10(2025) |FIT15'!DO6*0.87</f>
        <v>25173.45</v>
      </c>
      <c r="DP6" s="290">
        <f>'РБ ВВ 10(2025) |FIT15'!DP6*0.87</f>
        <v>20083.95</v>
      </c>
      <c r="DQ6" s="290">
        <f>'РБ ВВ 10(2025) |FIT15'!DQ6*0.87</f>
        <v>20083.95</v>
      </c>
      <c r="DR6" s="290">
        <f>'РБ ВВ 10(2025) |FIT15'!DR6*0.87</f>
        <v>20083.95</v>
      </c>
      <c r="DS6" s="290">
        <f>'РБ ВВ 10(2025) |FIT15'!DS6*0.87</f>
        <v>18517.95</v>
      </c>
      <c r="DT6" s="290">
        <f>'РБ ВВ 10(2025) |FIT15'!DT6*0.87</f>
        <v>16168.95</v>
      </c>
      <c r="DU6" s="290">
        <f>'РБ ВВ 10(2025) |FIT15'!DU6*0.87</f>
        <v>17343.45</v>
      </c>
      <c r="DV6" s="290">
        <f>'РБ ВВ 10(2025) |FIT15'!DV6*0.87</f>
        <v>17343.45</v>
      </c>
      <c r="DW6" s="290">
        <f>'РБ ВВ 10(2025) |FIT15'!DW6*0.87</f>
        <v>17343.45</v>
      </c>
      <c r="DX6" s="290">
        <f>'РБ ВВ 10(2025) |FIT15'!DX6*0.87</f>
        <v>14211.45</v>
      </c>
      <c r="DY6" s="290">
        <f>'РБ ВВ 10(2025) |FIT15'!DY6*0.87</f>
        <v>14211.45</v>
      </c>
      <c r="DZ6" s="290">
        <f>'РБ ВВ 10(2025) |FIT15'!DZ6*0.87</f>
        <v>14211.45</v>
      </c>
      <c r="EA6" s="290">
        <f>'РБ ВВ 10(2025) |FIT15'!EA6*0.87</f>
        <v>14211.45</v>
      </c>
      <c r="EB6" s="290">
        <f>'РБ ВВ 10(2025) |FIT15'!EB6*0.87</f>
        <v>14211.45</v>
      </c>
      <c r="EC6" s="290">
        <f>'РБ ВВ 10(2025) |FIT15'!EC6*0.87</f>
        <v>14211.45</v>
      </c>
      <c r="ED6" s="290">
        <f>'РБ ВВ 10(2025) |FIT15'!ED6*0.87</f>
        <v>14211.45</v>
      </c>
      <c r="EE6" s="290">
        <f>'РБ ВВ 10(2025) |FIT15'!EE6*0.87</f>
        <v>14211.45</v>
      </c>
      <c r="EF6" s="290">
        <f>'РБ ВВ 10(2025) |FIT15'!EF6*0.87</f>
        <v>14211.45</v>
      </c>
      <c r="EG6" s="290">
        <f>'РБ ВВ 10(2025) |FIT15'!EG6*0.87</f>
        <v>14211.45</v>
      </c>
      <c r="EH6" s="290">
        <f>'РБ ВВ 10(2025) |FIT15'!EH6*0.87</f>
        <v>14211.45</v>
      </c>
      <c r="EI6" s="290">
        <f>'РБ ВВ 10(2025) |FIT15'!EI6*0.87</f>
        <v>14211.45</v>
      </c>
      <c r="EJ6" s="290">
        <f>'РБ ВВ 10(2025) |FIT15'!EJ6*0.87</f>
        <v>14211.45</v>
      </c>
      <c r="EK6" s="290">
        <f>'РБ ВВ 10(2025) |FIT15'!EK6*0.87</f>
        <v>13036.95</v>
      </c>
      <c r="EL6" s="290">
        <f>'РБ ВВ 10(2025) |FIT15'!EL6*0.87</f>
        <v>13036.95</v>
      </c>
      <c r="EM6" s="290">
        <f>'РБ ВВ 10(2025) |FIT15'!EM6*0.87</f>
        <v>13036.95</v>
      </c>
      <c r="EN6" s="290">
        <f>'РБ ВВ 10(2025) |FIT15'!EN6*0.87</f>
        <v>13036.95</v>
      </c>
      <c r="EO6" s="290">
        <f>'РБ ВВ 10(2025) |FIT15'!EO6*0.87</f>
        <v>13036.95</v>
      </c>
      <c r="EP6" s="290">
        <f>'РБ ВВ 10(2025) |FIT15'!EP6*0.87</f>
        <v>13036.95</v>
      </c>
      <c r="EQ6" s="290">
        <f>'РБ ВВ 10(2025) |FIT15'!EQ6*0.87</f>
        <v>13036.95</v>
      </c>
      <c r="ER6" s="290">
        <f>'РБ ВВ 10(2025) |FIT15'!ER6*0.87</f>
        <v>13036.95</v>
      </c>
      <c r="ES6" s="290">
        <f>'РБ ВВ 10(2025) |FIT15'!ES6*0.87</f>
        <v>13036.95</v>
      </c>
      <c r="ET6" s="290">
        <f>'РБ ВВ 10(2025) |FIT15'!ET6*0.87</f>
        <v>13036.95</v>
      </c>
    </row>
    <row r="7" spans="1:150" x14ac:dyDescent="0.2">
      <c r="A7" s="274">
        <v>2</v>
      </c>
      <c r="B7" s="290">
        <f>'РБ ВВ 10(2025) |FIT15'!B7*0.87</f>
        <v>14563.8</v>
      </c>
      <c r="C7" s="290">
        <f>'РБ ВВ 10(2025) |FIT15'!C7*0.87</f>
        <v>14563.8</v>
      </c>
      <c r="D7" s="290">
        <f>'РБ ВВ 10(2025) |FIT15'!D7*0.87</f>
        <v>14563.8</v>
      </c>
      <c r="E7" s="290">
        <f>'РБ ВВ 10(2025) |FIT15'!E7*0.87</f>
        <v>12684.6</v>
      </c>
      <c r="F7" s="290">
        <f>'РБ ВВ 10(2025) |FIT15'!F7*0.87</f>
        <v>9317.7000000000007</v>
      </c>
      <c r="G7" s="290">
        <f>'РБ ВВ 10(2025) |FIT15'!G7*0.87</f>
        <v>9865.7999999999993</v>
      </c>
      <c r="H7" s="290">
        <f>'РБ ВВ 10(2025) |FIT15'!H7*0.87</f>
        <v>9317.7000000000007</v>
      </c>
      <c r="I7" s="290">
        <f>'РБ ВВ 10(2025) |FIT15'!I7*0.87</f>
        <v>10805.4</v>
      </c>
      <c r="J7" s="290">
        <f>'РБ ВВ 10(2025) |FIT15'!J7*0.87</f>
        <v>10805.4</v>
      </c>
      <c r="K7" s="290">
        <f>'РБ ВВ 10(2025) |FIT15'!K7*0.87</f>
        <v>8221.5</v>
      </c>
      <c r="L7" s="290">
        <f>'РБ ВВ 10(2025) |FIT15'!L7*0.87</f>
        <v>8221.5</v>
      </c>
      <c r="M7" s="290">
        <f>'РБ ВВ 10(2025) |FIT15'!M7*0.87</f>
        <v>8221.5</v>
      </c>
      <c r="N7" s="290">
        <f>'РБ ВВ 10(2025) |FIT15'!N7*0.87</f>
        <v>8769.6</v>
      </c>
      <c r="O7" s="290">
        <f>'РБ ВВ 10(2025) |FIT15'!O7*0.87</f>
        <v>8221.5</v>
      </c>
      <c r="P7" s="290">
        <f>'РБ ВВ 10(2025) |FIT15'!P7*0.87</f>
        <v>8769.6</v>
      </c>
      <c r="Q7" s="290">
        <f>'РБ ВВ 10(2025) |FIT15'!Q7*0.87</f>
        <v>8769.6</v>
      </c>
      <c r="R7" s="290">
        <f>'РБ ВВ 10(2025) |FIT15'!R7*0.87</f>
        <v>9317.7000000000007</v>
      </c>
      <c r="S7" s="290">
        <f>'РБ ВВ 10(2025) |FIT15'!S7*0.87</f>
        <v>9865.7999999999993</v>
      </c>
      <c r="T7" s="290">
        <f>'РБ ВВ 10(2025) |FIT15'!T7*0.87</f>
        <v>9865.7999999999993</v>
      </c>
      <c r="U7" s="290">
        <f>'РБ ВВ 10(2025) |FIT15'!U7*0.87</f>
        <v>10805.4</v>
      </c>
      <c r="V7" s="290">
        <f>'РБ ВВ 10(2025) |FIT15'!V7*0.87</f>
        <v>10805.4</v>
      </c>
      <c r="W7" s="290">
        <f>'РБ ВВ 10(2025) |FIT15'!W7*0.87</f>
        <v>9317.7000000000007</v>
      </c>
      <c r="X7" s="290">
        <f>'РБ ВВ 10(2025) |FIT15'!X7*0.87</f>
        <v>9317.7000000000007</v>
      </c>
      <c r="Y7" s="290">
        <f>'РБ ВВ 10(2025) |FIT15'!Y7*0.87</f>
        <v>8221.5</v>
      </c>
      <c r="Z7" s="290">
        <f>'РБ ВВ 10(2025) |FIT15'!Z7*0.87</f>
        <v>8221.5</v>
      </c>
      <c r="AA7" s="290">
        <f>'РБ ВВ 10(2025) |FIT15'!AA7*0.87</f>
        <v>8221.5</v>
      </c>
      <c r="AB7" s="290">
        <f>'РБ ВВ 10(2025) |FIT15'!AB7*0.87</f>
        <v>8221.5</v>
      </c>
      <c r="AC7" s="290">
        <f>'РБ ВВ 10(2025) |FIT15'!AC7*0.87</f>
        <v>8221.5</v>
      </c>
      <c r="AD7" s="290">
        <f>'РБ ВВ 10(2025) |FIT15'!AD7*0.87</f>
        <v>8769.6</v>
      </c>
      <c r="AE7" s="290">
        <f>'РБ ВВ 10(2025) |FIT15'!AE7*0.87</f>
        <v>8769.6</v>
      </c>
      <c r="AF7" s="290">
        <f>'РБ ВВ 10(2025) |FIT15'!AF7*0.87</f>
        <v>8221.5</v>
      </c>
      <c r="AG7" s="290">
        <f>'РБ ВВ 10(2025) |FIT15'!AG7*0.87</f>
        <v>9787.5</v>
      </c>
      <c r="AH7" s="290">
        <f>'РБ ВВ 10(2025) |FIT15'!AH7*0.87</f>
        <v>9787.5</v>
      </c>
      <c r="AI7" s="290">
        <f>'РБ ВВ 10(2025) |FIT15'!AI7*0.87</f>
        <v>9787.5</v>
      </c>
      <c r="AJ7" s="290">
        <f>'РБ ВВ 10(2025) |FIT15'!AJ7*0.87</f>
        <v>9787.5</v>
      </c>
      <c r="AK7" s="290">
        <f>'РБ ВВ 10(2025) |FIT15'!AK7*0.87</f>
        <v>9787.5</v>
      </c>
      <c r="AL7" s="290">
        <f>'РБ ВВ 10(2025) |FIT15'!AL7*0.87</f>
        <v>9787.5</v>
      </c>
      <c r="AM7" s="290">
        <f>'РБ ВВ 10(2025) |FIT15'!AM7*0.87</f>
        <v>8378.1</v>
      </c>
      <c r="AN7" s="290">
        <f>'РБ ВВ 10(2025) |FIT15'!AN7*0.87</f>
        <v>8378.1</v>
      </c>
      <c r="AO7" s="290">
        <f>'РБ ВВ 10(2025) |FIT15'!AO7*0.87</f>
        <v>8378.1</v>
      </c>
      <c r="AP7" s="290">
        <f>'РБ ВВ 10(2025) |FIT15'!AP7*0.87</f>
        <v>8378.1</v>
      </c>
      <c r="AQ7" s="290">
        <f>'РБ ВВ 10(2025) |FIT15'!AQ7*0.87</f>
        <v>11745</v>
      </c>
      <c r="AR7" s="290">
        <f>'РБ ВВ 10(2025) |FIT15'!AR7*0.87</f>
        <v>12997.8</v>
      </c>
      <c r="AS7" s="290">
        <f>'РБ ВВ 10(2025) |FIT15'!AS7*0.87</f>
        <v>12997.8</v>
      </c>
      <c r="AT7" s="290">
        <f>'РБ ВВ 10(2025) |FIT15'!AT7*0.87</f>
        <v>10492.2</v>
      </c>
      <c r="AU7" s="290">
        <f>'РБ ВВ 10(2025) |FIT15'!AU7*0.87</f>
        <v>11745</v>
      </c>
      <c r="AV7" s="290">
        <f>'РБ ВВ 10(2025) |FIT15'!AV7*0.87</f>
        <v>11745</v>
      </c>
      <c r="AW7" s="290">
        <f>'РБ ВВ 10(2025) |FIT15'!AW7*0.87</f>
        <v>12997.8</v>
      </c>
      <c r="AX7" s="290">
        <f>'РБ ВВ 10(2025) |FIT15'!AX7*0.87</f>
        <v>12997.8</v>
      </c>
      <c r="AY7" s="290">
        <f>'РБ ВВ 10(2025) |FIT15'!AY7*0.87</f>
        <v>12997.8</v>
      </c>
      <c r="AZ7" s="290">
        <f>'РБ ВВ 10(2025) |FIT15'!AZ7*0.87</f>
        <v>15503.4</v>
      </c>
      <c r="BA7" s="290">
        <f>'РБ ВВ 10(2025) |FIT15'!BA7*0.87</f>
        <v>15503.4</v>
      </c>
      <c r="BB7" s="290">
        <f>'РБ ВВ 10(2025) |FIT15'!BB7*0.87</f>
        <v>16756.2</v>
      </c>
      <c r="BC7" s="290">
        <f>'РБ ВВ 10(2025) |FIT15'!BC7*0.87</f>
        <v>16756.2</v>
      </c>
      <c r="BD7" s="290">
        <f>'РБ ВВ 10(2025) |FIT15'!BD7*0.87</f>
        <v>16756.2</v>
      </c>
      <c r="BE7" s="290">
        <f>'РБ ВВ 10(2025) |FIT15'!BE7*0.87</f>
        <v>14250.6</v>
      </c>
      <c r="BF7" s="290">
        <f>'РБ ВВ 10(2025) |FIT15'!BF7*0.87</f>
        <v>21689.1</v>
      </c>
      <c r="BG7" s="290">
        <f>'РБ ВВ 10(2025) |FIT15'!BG7*0.87</f>
        <v>40089.599999999999</v>
      </c>
      <c r="BH7" s="290">
        <f>'РБ ВВ 10(2025) |FIT15'!BH7*0.87</f>
        <v>57707.1</v>
      </c>
      <c r="BI7" s="290">
        <f>'РБ ВВ 10(2025) |FIT15'!BI7*0.87</f>
        <v>57707.1</v>
      </c>
      <c r="BJ7" s="290">
        <f>'РБ ВВ 10(2025) |FIT15'!BJ7*0.87</f>
        <v>53792.1</v>
      </c>
      <c r="BK7" s="290">
        <f>'РБ ВВ 10(2025) |FIT15'!BK7*0.87</f>
        <v>57707.1</v>
      </c>
      <c r="BL7" s="290">
        <f>'РБ ВВ 10(2025) |FIT15'!BL7*0.87</f>
        <v>53792.1</v>
      </c>
      <c r="BM7" s="290">
        <f>'РБ ВВ 10(2025) |FIT15'!BM7*0.87</f>
        <v>43221.599999999999</v>
      </c>
      <c r="BN7" s="290">
        <f>'РБ ВВ 10(2025) |FIT15'!BN7*0.87</f>
        <v>43221.599999999999</v>
      </c>
      <c r="BO7" s="290">
        <f>'РБ ВВ 10(2025) |FIT15'!BO7*0.87</f>
        <v>43221.599999999999</v>
      </c>
      <c r="BP7" s="290">
        <f>'РБ ВВ 10(2025) |FIT15'!BP7*0.87</f>
        <v>36957.599999999999</v>
      </c>
      <c r="BQ7" s="290">
        <f>'РБ ВВ 10(2025) |FIT15'!BQ7*0.87</f>
        <v>24899.4</v>
      </c>
      <c r="BR7" s="290">
        <f>'РБ ВВ 10(2025) |FIT15'!BR7*0.87</f>
        <v>20984.400000000001</v>
      </c>
      <c r="BS7" s="290">
        <f>'РБ ВВ 10(2025) |FIT15'!BS7*0.87</f>
        <v>19418.400000000001</v>
      </c>
      <c r="BT7" s="290">
        <f>'РБ ВВ 10(2025) |FIT15'!BT7*0.87</f>
        <v>19418.400000000001</v>
      </c>
      <c r="BU7" s="290">
        <f>'РБ ВВ 10(2025) |FIT15'!BU7*0.87</f>
        <v>19418.400000000001</v>
      </c>
      <c r="BV7" s="290">
        <f>'РБ ВВ 10(2025) |FIT15'!BV7*0.87</f>
        <v>20984.400000000001</v>
      </c>
      <c r="BW7" s="290">
        <f>'РБ ВВ 10(2025) |FIT15'!BW7*0.87</f>
        <v>20984.400000000001</v>
      </c>
      <c r="BX7" s="290">
        <f>'РБ ВВ 10(2025) |FIT15'!BX7*0.87</f>
        <v>20984.400000000001</v>
      </c>
      <c r="BY7" s="290">
        <f>'РБ ВВ 10(2025) |FIT15'!BY7*0.87</f>
        <v>19418.400000000001</v>
      </c>
      <c r="BZ7" s="290">
        <f>'РБ ВВ 10(2025) |FIT15'!BZ7*0.87</f>
        <v>19418.400000000001</v>
      </c>
      <c r="CA7" s="290">
        <f>'РБ ВВ 10(2025) |FIT15'!CA7*0.87</f>
        <v>19418.400000000001</v>
      </c>
      <c r="CB7" s="290">
        <f>'РБ ВВ 10(2025) |FIT15'!CB7*0.87</f>
        <v>19418.400000000001</v>
      </c>
      <c r="CC7" s="290">
        <f>'РБ ВВ 10(2025) |FIT15'!CC7*0.87</f>
        <v>19418.400000000001</v>
      </c>
      <c r="CD7" s="290">
        <f>'РБ ВВ 10(2025) |FIT15'!CD7*0.87</f>
        <v>19418.400000000001</v>
      </c>
      <c r="CE7" s="290">
        <f>'РБ ВВ 10(2025) |FIT15'!CE7*0.87</f>
        <v>19418.400000000001</v>
      </c>
      <c r="CF7" s="290">
        <f>'РБ ВВ 10(2025) |FIT15'!CF7*0.87</f>
        <v>20984.400000000001</v>
      </c>
      <c r="CG7" s="290">
        <f>'РБ ВВ 10(2025) |FIT15'!CG7*0.87</f>
        <v>20984.400000000001</v>
      </c>
      <c r="CH7" s="290">
        <f>'РБ ВВ 10(2025) |FIT15'!CH7*0.87</f>
        <v>22941.9</v>
      </c>
      <c r="CI7" s="290">
        <f>'РБ ВВ 10(2025) |FIT15'!CI7*0.87</f>
        <v>22941.9</v>
      </c>
      <c r="CJ7" s="290">
        <f>'РБ ВВ 10(2025) |FIT15'!CJ7*0.87</f>
        <v>22941.9</v>
      </c>
      <c r="CK7" s="290">
        <f>'РБ ВВ 10(2025) |FIT15'!CK7*0.87</f>
        <v>22941.9</v>
      </c>
      <c r="CL7" s="290">
        <f>'РБ ВВ 10(2025) |FIT15'!CL7*0.87</f>
        <v>22941.9</v>
      </c>
      <c r="CM7" s="290">
        <f>'РБ ВВ 10(2025) |FIT15'!CM7*0.87</f>
        <v>22941.9</v>
      </c>
      <c r="CN7" s="290">
        <f>'РБ ВВ 10(2025) |FIT15'!CN7*0.87</f>
        <v>23724.9</v>
      </c>
      <c r="CO7" s="290">
        <f>'РБ ВВ 10(2025) |FIT15'!CO7*0.87</f>
        <v>22158.9</v>
      </c>
      <c r="CP7" s="290">
        <f>'РБ ВВ 10(2025) |FIT15'!CP7*0.87</f>
        <v>22158.9</v>
      </c>
      <c r="CQ7" s="290">
        <f>'РБ ВВ 10(2025) |FIT15'!CQ7*0.87</f>
        <v>22158.9</v>
      </c>
      <c r="CR7" s="290">
        <f>'РБ ВВ 10(2025) |FIT15'!CR7*0.87</f>
        <v>22158.9</v>
      </c>
      <c r="CS7" s="290">
        <f>'РБ ВВ 10(2025) |FIT15'!CS7*0.87</f>
        <v>25290.9</v>
      </c>
      <c r="CT7" s="290">
        <f>'РБ ВВ 10(2025) |FIT15'!CT7*0.87</f>
        <v>25290.9</v>
      </c>
      <c r="CU7" s="290">
        <f>'РБ ВВ 10(2025) |FIT15'!CU7*0.87</f>
        <v>22158.9</v>
      </c>
      <c r="CV7" s="290">
        <f>'РБ ВВ 10(2025) |FIT15'!CV7*0.87</f>
        <v>23724.9</v>
      </c>
      <c r="CW7" s="290">
        <f>'РБ ВВ 10(2025) |FIT15'!CW7*0.87</f>
        <v>22158.9</v>
      </c>
      <c r="CX7" s="290">
        <f>'РБ ВВ 10(2025) |FIT15'!CX7*0.87</f>
        <v>22158.9</v>
      </c>
      <c r="CY7" s="290">
        <f>'РБ ВВ 10(2025) |FIT15'!CY7*0.87</f>
        <v>22158.9</v>
      </c>
      <c r="CZ7" s="290">
        <f>'РБ ВВ 10(2025) |FIT15'!CZ7*0.87</f>
        <v>25290.9</v>
      </c>
      <c r="DA7" s="290">
        <f>'РБ ВВ 10(2025) |FIT15'!DA7*0.87</f>
        <v>25290.9</v>
      </c>
      <c r="DB7" s="290">
        <f>'РБ ВВ 10(2025) |FIT15'!DB7*0.87</f>
        <v>29205.9</v>
      </c>
      <c r="DC7" s="290">
        <f>'РБ ВВ 10(2025) |FIT15'!DC7*0.87</f>
        <v>29205.9</v>
      </c>
      <c r="DD7" s="290">
        <f>'РБ ВВ 10(2025) |FIT15'!DD7*0.87</f>
        <v>29205.9</v>
      </c>
      <c r="DE7" s="290">
        <f>'РБ ВВ 10(2025) |FIT15'!DE7*0.87</f>
        <v>29205.9</v>
      </c>
      <c r="DF7" s="290">
        <f>'РБ ВВ 10(2025) |FIT15'!DF7*0.87</f>
        <v>29205.9</v>
      </c>
      <c r="DG7" s="290">
        <f>'РБ ВВ 10(2025) |FIT15'!DG7*0.87</f>
        <v>33903.9</v>
      </c>
      <c r="DH7" s="290">
        <f>'РБ ВВ 10(2025) |FIT15'!DH7*0.87</f>
        <v>33903.9</v>
      </c>
      <c r="DI7" s="290">
        <f>'РБ ВВ 10(2025) |FIT15'!DI7*0.87</f>
        <v>31554.9</v>
      </c>
      <c r="DJ7" s="290">
        <f>'РБ ВВ 10(2025) |FIT15'!DJ7*0.87</f>
        <v>33903.9</v>
      </c>
      <c r="DK7" s="290">
        <f>'РБ ВВ 10(2025) |FIT15'!DK7*0.87</f>
        <v>31554.9</v>
      </c>
      <c r="DL7" s="290">
        <f>'РБ ВВ 10(2025) |FIT15'!DL7*0.87</f>
        <v>33903.9</v>
      </c>
      <c r="DM7" s="290">
        <f>'РБ ВВ 10(2025) |FIT15'!DM7*0.87</f>
        <v>31554.9</v>
      </c>
      <c r="DN7" s="290">
        <f>'РБ ВВ 10(2025) |FIT15'!DN7*0.87</f>
        <v>31554.9</v>
      </c>
      <c r="DO7" s="290">
        <f>'РБ ВВ 10(2025) |FIT15'!DO7*0.87</f>
        <v>27248.400000000001</v>
      </c>
      <c r="DP7" s="290">
        <f>'РБ ВВ 10(2025) |FIT15'!DP7*0.87</f>
        <v>22158.9</v>
      </c>
      <c r="DQ7" s="290">
        <f>'РБ ВВ 10(2025) |FIT15'!DQ7*0.87</f>
        <v>22158.9</v>
      </c>
      <c r="DR7" s="290">
        <f>'РБ ВВ 10(2025) |FIT15'!DR7*0.87</f>
        <v>22158.9</v>
      </c>
      <c r="DS7" s="290">
        <f>'РБ ВВ 10(2025) |FIT15'!DS7*0.87</f>
        <v>20592.900000000001</v>
      </c>
      <c r="DT7" s="290">
        <f>'РБ ВВ 10(2025) |FIT15'!DT7*0.87</f>
        <v>18243.900000000001</v>
      </c>
      <c r="DU7" s="290">
        <f>'РБ ВВ 10(2025) |FIT15'!DU7*0.87</f>
        <v>19418.400000000001</v>
      </c>
      <c r="DV7" s="290">
        <f>'РБ ВВ 10(2025) |FIT15'!DV7*0.87</f>
        <v>19418.400000000001</v>
      </c>
      <c r="DW7" s="290">
        <f>'РБ ВВ 10(2025) |FIT15'!DW7*0.87</f>
        <v>19418.400000000001</v>
      </c>
      <c r="DX7" s="290">
        <f>'РБ ВВ 10(2025) |FIT15'!DX7*0.87</f>
        <v>16286.4</v>
      </c>
      <c r="DY7" s="290">
        <f>'РБ ВВ 10(2025) |FIT15'!DY7*0.87</f>
        <v>16286.4</v>
      </c>
      <c r="DZ7" s="290">
        <f>'РБ ВВ 10(2025) |FIT15'!DZ7*0.87</f>
        <v>16286.4</v>
      </c>
      <c r="EA7" s="290">
        <f>'РБ ВВ 10(2025) |FIT15'!EA7*0.87</f>
        <v>16286.4</v>
      </c>
      <c r="EB7" s="290">
        <f>'РБ ВВ 10(2025) |FIT15'!EB7*0.87</f>
        <v>16286.4</v>
      </c>
      <c r="EC7" s="290">
        <f>'РБ ВВ 10(2025) |FIT15'!EC7*0.87</f>
        <v>16286.4</v>
      </c>
      <c r="ED7" s="290">
        <f>'РБ ВВ 10(2025) |FIT15'!ED7*0.87</f>
        <v>16286.4</v>
      </c>
      <c r="EE7" s="290">
        <f>'РБ ВВ 10(2025) |FIT15'!EE7*0.87</f>
        <v>16286.4</v>
      </c>
      <c r="EF7" s="290">
        <f>'РБ ВВ 10(2025) |FIT15'!EF7*0.87</f>
        <v>16286.4</v>
      </c>
      <c r="EG7" s="290">
        <f>'РБ ВВ 10(2025) |FIT15'!EG7*0.87</f>
        <v>16286.4</v>
      </c>
      <c r="EH7" s="290">
        <f>'РБ ВВ 10(2025) |FIT15'!EH7*0.87</f>
        <v>16286.4</v>
      </c>
      <c r="EI7" s="290">
        <f>'РБ ВВ 10(2025) |FIT15'!EI7*0.87</f>
        <v>16286.4</v>
      </c>
      <c r="EJ7" s="290">
        <f>'РБ ВВ 10(2025) |FIT15'!EJ7*0.87</f>
        <v>16286.4</v>
      </c>
      <c r="EK7" s="290">
        <f>'РБ ВВ 10(2025) |FIT15'!EK7*0.87</f>
        <v>15111.9</v>
      </c>
      <c r="EL7" s="290">
        <f>'РБ ВВ 10(2025) |FIT15'!EL7*0.87</f>
        <v>15111.9</v>
      </c>
      <c r="EM7" s="290">
        <f>'РБ ВВ 10(2025) |FIT15'!EM7*0.87</f>
        <v>15111.9</v>
      </c>
      <c r="EN7" s="290">
        <f>'РБ ВВ 10(2025) |FIT15'!EN7*0.87</f>
        <v>15111.9</v>
      </c>
      <c r="EO7" s="290">
        <f>'РБ ВВ 10(2025) |FIT15'!EO7*0.87</f>
        <v>15111.9</v>
      </c>
      <c r="EP7" s="290">
        <f>'РБ ВВ 10(2025) |FIT15'!EP7*0.87</f>
        <v>15111.9</v>
      </c>
      <c r="EQ7" s="290">
        <f>'РБ ВВ 10(2025) |FIT15'!EQ7*0.87</f>
        <v>15111.9</v>
      </c>
      <c r="ER7" s="290">
        <f>'РБ ВВ 10(2025) |FIT15'!ER7*0.87</f>
        <v>15111.9</v>
      </c>
      <c r="ES7" s="290">
        <f>'РБ ВВ 10(2025) |FIT15'!ES7*0.87</f>
        <v>15111.9</v>
      </c>
      <c r="ET7" s="290">
        <f>'РБ ВВ 10(2025) |FIT15'!ET7*0.87</f>
        <v>15111.9</v>
      </c>
    </row>
    <row r="8" spans="1:150" x14ac:dyDescent="0.2">
      <c r="A8" s="95" t="s">
        <v>143</v>
      </c>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c r="CN8" s="290"/>
      <c r="CO8" s="290"/>
      <c r="CP8" s="290"/>
      <c r="CQ8" s="290"/>
      <c r="CR8" s="290"/>
      <c r="CS8" s="290"/>
      <c r="CT8" s="290"/>
      <c r="CU8" s="290"/>
      <c r="CV8" s="290"/>
      <c r="CW8" s="290"/>
      <c r="CX8" s="290"/>
      <c r="CY8" s="290"/>
      <c r="CZ8" s="290"/>
      <c r="DA8" s="290"/>
      <c r="DB8" s="290"/>
      <c r="DC8" s="290"/>
      <c r="DD8" s="290"/>
      <c r="DE8" s="290"/>
      <c r="DF8" s="290"/>
      <c r="DG8" s="290"/>
      <c r="DH8" s="290"/>
      <c r="DI8" s="290"/>
      <c r="DJ8" s="290"/>
      <c r="DK8" s="290"/>
      <c r="DL8" s="290"/>
      <c r="DM8" s="290"/>
      <c r="DN8" s="290"/>
      <c r="DO8" s="290"/>
      <c r="DP8" s="290"/>
      <c r="DQ8" s="290"/>
      <c r="DR8" s="290"/>
      <c r="DS8" s="290"/>
      <c r="DT8" s="290"/>
      <c r="DU8" s="290"/>
      <c r="DV8" s="290"/>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row>
    <row r="9" spans="1:150" x14ac:dyDescent="0.2">
      <c r="A9" s="274">
        <v>1</v>
      </c>
      <c r="B9" s="290">
        <f>'РБ ВВ 10(2025) |FIT15'!B9*0.87</f>
        <v>14642.1</v>
      </c>
      <c r="C9" s="290">
        <f>'РБ ВВ 10(2025) |FIT15'!C9*0.87</f>
        <v>14642.1</v>
      </c>
      <c r="D9" s="290">
        <f>'РБ ВВ 10(2025) |FIT15'!D9*0.87</f>
        <v>14642.1</v>
      </c>
      <c r="E9" s="290">
        <f>'РБ ВВ 10(2025) |FIT15'!E9*0.87</f>
        <v>12762.9</v>
      </c>
      <c r="F9" s="290">
        <f>'РБ ВВ 10(2025) |FIT15'!F9*0.87</f>
        <v>9396</v>
      </c>
      <c r="G9" s="290">
        <f>'РБ ВВ 10(2025) |FIT15'!G9*0.87</f>
        <v>9944.1</v>
      </c>
      <c r="H9" s="290">
        <f>'РБ ВВ 10(2025) |FIT15'!H9*0.87</f>
        <v>9396</v>
      </c>
      <c r="I9" s="290">
        <f>'РБ ВВ 10(2025) |FIT15'!I9*0.87</f>
        <v>10883.7</v>
      </c>
      <c r="J9" s="290">
        <f>'РБ ВВ 10(2025) |FIT15'!J9*0.87</f>
        <v>10883.7</v>
      </c>
      <c r="K9" s="290">
        <f>'РБ ВВ 10(2025) |FIT15'!K9*0.87</f>
        <v>8299.7999999999993</v>
      </c>
      <c r="L9" s="290">
        <f>'РБ ВВ 10(2025) |FIT15'!L9*0.87</f>
        <v>8299.7999999999993</v>
      </c>
      <c r="M9" s="290">
        <f>'РБ ВВ 10(2025) |FIT15'!M9*0.87</f>
        <v>8299.7999999999993</v>
      </c>
      <c r="N9" s="290">
        <f>'РБ ВВ 10(2025) |FIT15'!N9*0.87</f>
        <v>8847.9</v>
      </c>
      <c r="O9" s="290">
        <f>'РБ ВВ 10(2025) |FIT15'!O9*0.87</f>
        <v>8299.7999999999993</v>
      </c>
      <c r="P9" s="290">
        <f>'РБ ВВ 10(2025) |FIT15'!P9*0.87</f>
        <v>8847.9</v>
      </c>
      <c r="Q9" s="290">
        <f>'РБ ВВ 10(2025) |FIT15'!Q9*0.87</f>
        <v>8847.9</v>
      </c>
      <c r="R9" s="290">
        <f>'РБ ВВ 10(2025) |FIT15'!R9*0.87</f>
        <v>9396</v>
      </c>
      <c r="S9" s="290">
        <f>'РБ ВВ 10(2025) |FIT15'!S9*0.87</f>
        <v>9944.1</v>
      </c>
      <c r="T9" s="290">
        <f>'РБ ВВ 10(2025) |FIT15'!T9*0.87</f>
        <v>9944.1</v>
      </c>
      <c r="U9" s="290">
        <f>'РБ ВВ 10(2025) |FIT15'!U9*0.87</f>
        <v>10883.7</v>
      </c>
      <c r="V9" s="290">
        <f>'РБ ВВ 10(2025) |FIT15'!V9*0.87</f>
        <v>10883.7</v>
      </c>
      <c r="W9" s="290">
        <f>'РБ ВВ 10(2025) |FIT15'!W9*0.87</f>
        <v>9396</v>
      </c>
      <c r="X9" s="290">
        <f>'РБ ВВ 10(2025) |FIT15'!X9*0.87</f>
        <v>9396</v>
      </c>
      <c r="Y9" s="290">
        <f>'РБ ВВ 10(2025) |FIT15'!Y9*0.87</f>
        <v>8299.7999999999993</v>
      </c>
      <c r="Z9" s="290">
        <f>'РБ ВВ 10(2025) |FIT15'!Z9*0.87</f>
        <v>8299.7999999999993</v>
      </c>
      <c r="AA9" s="290">
        <f>'РБ ВВ 10(2025) |FIT15'!AA9*0.87</f>
        <v>8299.7999999999993</v>
      </c>
      <c r="AB9" s="290">
        <f>'РБ ВВ 10(2025) |FIT15'!AB9*0.87</f>
        <v>8299.7999999999993</v>
      </c>
      <c r="AC9" s="290">
        <f>'РБ ВВ 10(2025) |FIT15'!AC9*0.87</f>
        <v>8299.7999999999993</v>
      </c>
      <c r="AD9" s="290">
        <f>'РБ ВВ 10(2025) |FIT15'!AD9*0.87</f>
        <v>8847.9</v>
      </c>
      <c r="AE9" s="290">
        <f>'РБ ВВ 10(2025) |FIT15'!AE9*0.87</f>
        <v>8847.9</v>
      </c>
      <c r="AF9" s="290">
        <f>'РБ ВВ 10(2025) |FIT15'!AF9*0.87</f>
        <v>8299.7999999999993</v>
      </c>
      <c r="AG9" s="290">
        <f>'РБ ВВ 10(2025) |FIT15'!AG9*0.87</f>
        <v>10648.8</v>
      </c>
      <c r="AH9" s="290">
        <f>'РБ ВВ 10(2025) |FIT15'!AH9*0.87</f>
        <v>10648.8</v>
      </c>
      <c r="AI9" s="290">
        <f>'РБ ВВ 10(2025) |FIT15'!AI9*0.87</f>
        <v>10648.8</v>
      </c>
      <c r="AJ9" s="290">
        <f>'РБ ВВ 10(2025) |FIT15'!AJ9*0.87</f>
        <v>10648.8</v>
      </c>
      <c r="AK9" s="290">
        <f>'РБ ВВ 10(2025) |FIT15'!AK9*0.87</f>
        <v>10648.8</v>
      </c>
      <c r="AL9" s="290">
        <f>'РБ ВВ 10(2025) |FIT15'!AL9*0.87</f>
        <v>10648.8</v>
      </c>
      <c r="AM9" s="290">
        <f>'РБ ВВ 10(2025) |FIT15'!AM9*0.87</f>
        <v>9239.4</v>
      </c>
      <c r="AN9" s="290">
        <f>'РБ ВВ 10(2025) |FIT15'!AN9*0.87</f>
        <v>9239.4</v>
      </c>
      <c r="AO9" s="290">
        <f>'РБ ВВ 10(2025) |FIT15'!AO9*0.87</f>
        <v>9239.4</v>
      </c>
      <c r="AP9" s="290">
        <f>'РБ ВВ 10(2025) |FIT15'!AP9*0.87</f>
        <v>9239.4</v>
      </c>
      <c r="AQ9" s="290">
        <f>'РБ ВВ 10(2025) |FIT15'!AQ9*0.87</f>
        <v>12606.3</v>
      </c>
      <c r="AR9" s="290">
        <f>'РБ ВВ 10(2025) |FIT15'!AR9*0.87</f>
        <v>13859.1</v>
      </c>
      <c r="AS9" s="290">
        <f>'РБ ВВ 10(2025) |FIT15'!AS9*0.87</f>
        <v>13859.1</v>
      </c>
      <c r="AT9" s="290">
        <f>'РБ ВВ 10(2025) |FIT15'!AT9*0.87</f>
        <v>11353.5</v>
      </c>
      <c r="AU9" s="290">
        <f>'РБ ВВ 10(2025) |FIT15'!AU9*0.87</f>
        <v>12606.3</v>
      </c>
      <c r="AV9" s="290">
        <f>'РБ ВВ 10(2025) |FIT15'!AV9*0.87</f>
        <v>12606.3</v>
      </c>
      <c r="AW9" s="290">
        <f>'РБ ВВ 10(2025) |FIT15'!AW9*0.87</f>
        <v>13859.1</v>
      </c>
      <c r="AX9" s="290">
        <f>'РБ ВВ 10(2025) |FIT15'!AX9*0.87</f>
        <v>13859.1</v>
      </c>
      <c r="AY9" s="290">
        <f>'РБ ВВ 10(2025) |FIT15'!AY9*0.87</f>
        <v>13859.1</v>
      </c>
      <c r="AZ9" s="290">
        <f>'РБ ВВ 10(2025) |FIT15'!AZ9*0.87</f>
        <v>16364.7</v>
      </c>
      <c r="BA9" s="290">
        <f>'РБ ВВ 10(2025) |FIT15'!BA9*0.87</f>
        <v>16364.7</v>
      </c>
      <c r="BB9" s="290">
        <f>'РБ ВВ 10(2025) |FIT15'!BB9*0.87</f>
        <v>17617.5</v>
      </c>
      <c r="BC9" s="290">
        <f>'РБ ВВ 10(2025) |FIT15'!BC9*0.87</f>
        <v>17617.5</v>
      </c>
      <c r="BD9" s="290">
        <f>'РБ ВВ 10(2025) |FIT15'!BD9*0.87</f>
        <v>17617.5</v>
      </c>
      <c r="BE9" s="290">
        <f>'РБ ВВ 10(2025) |FIT15'!BE9*0.87</f>
        <v>15111.9</v>
      </c>
      <c r="BF9" s="290">
        <f>'РБ ВВ 10(2025) |FIT15'!BF9*0.87</f>
        <v>23372.55</v>
      </c>
      <c r="BG9" s="290">
        <f>'РБ ВВ 10(2025) |FIT15'!BG9*0.87</f>
        <v>41773.050000000003</v>
      </c>
      <c r="BH9" s="290">
        <f>'РБ ВВ 10(2025) |FIT15'!BH9*0.87</f>
        <v>59390.55</v>
      </c>
      <c r="BI9" s="290">
        <f>'РБ ВВ 10(2025) |FIT15'!BI9*0.87</f>
        <v>59390.55</v>
      </c>
      <c r="BJ9" s="290">
        <f>'РБ ВВ 10(2025) |FIT15'!BJ9*0.87</f>
        <v>55475.55</v>
      </c>
      <c r="BK9" s="290">
        <f>'РБ ВВ 10(2025) |FIT15'!BK9*0.87</f>
        <v>59390.55</v>
      </c>
      <c r="BL9" s="290">
        <f>'РБ ВВ 10(2025) |FIT15'!BL9*0.87</f>
        <v>55475.55</v>
      </c>
      <c r="BM9" s="290">
        <f>'РБ ВВ 10(2025) |FIT15'!BM9*0.87</f>
        <v>44905.05</v>
      </c>
      <c r="BN9" s="290">
        <f>'РБ ВВ 10(2025) |FIT15'!BN9*0.87</f>
        <v>44905.05</v>
      </c>
      <c r="BO9" s="290">
        <f>'РБ ВВ 10(2025) |FIT15'!BO9*0.87</f>
        <v>44905.05</v>
      </c>
      <c r="BP9" s="290">
        <f>'РБ ВВ 10(2025) |FIT15'!BP9*0.87</f>
        <v>38641.050000000003</v>
      </c>
      <c r="BQ9" s="290">
        <f>'РБ ВВ 10(2025) |FIT15'!BQ9*0.87</f>
        <v>25956.45</v>
      </c>
      <c r="BR9" s="290">
        <f>'РБ ВВ 10(2025) |FIT15'!BR9*0.87</f>
        <v>22041.45</v>
      </c>
      <c r="BS9" s="290">
        <f>'РБ ВВ 10(2025) |FIT15'!BS9*0.87</f>
        <v>20475.45</v>
      </c>
      <c r="BT9" s="290">
        <f>'РБ ВВ 10(2025) |FIT15'!BT9*0.87</f>
        <v>20475.45</v>
      </c>
      <c r="BU9" s="290">
        <f>'РБ ВВ 10(2025) |FIT15'!BU9*0.87</f>
        <v>20475.45</v>
      </c>
      <c r="BV9" s="290">
        <f>'РБ ВВ 10(2025) |FIT15'!BV9*0.87</f>
        <v>22041.45</v>
      </c>
      <c r="BW9" s="290">
        <f>'РБ ВВ 10(2025) |FIT15'!BW9*0.87</f>
        <v>22041.45</v>
      </c>
      <c r="BX9" s="290">
        <f>'РБ ВВ 10(2025) |FIT15'!BX9*0.87</f>
        <v>22041.45</v>
      </c>
      <c r="BY9" s="290">
        <f>'РБ ВВ 10(2025) |FIT15'!BY9*0.87</f>
        <v>20475.45</v>
      </c>
      <c r="BZ9" s="290">
        <f>'РБ ВВ 10(2025) |FIT15'!BZ9*0.87</f>
        <v>20475.45</v>
      </c>
      <c r="CA9" s="290">
        <f>'РБ ВВ 10(2025) |FIT15'!CA9*0.87</f>
        <v>20475.45</v>
      </c>
      <c r="CB9" s="290">
        <f>'РБ ВВ 10(2025) |FIT15'!CB9*0.87</f>
        <v>20475.45</v>
      </c>
      <c r="CC9" s="290">
        <f>'РБ ВВ 10(2025) |FIT15'!CC9*0.87</f>
        <v>20475.45</v>
      </c>
      <c r="CD9" s="290">
        <f>'РБ ВВ 10(2025) |FIT15'!CD9*0.87</f>
        <v>20475.45</v>
      </c>
      <c r="CE9" s="290">
        <f>'РБ ВВ 10(2025) |FIT15'!CE9*0.87</f>
        <v>20475.45</v>
      </c>
      <c r="CF9" s="290">
        <f>'РБ ВВ 10(2025) |FIT15'!CF9*0.87</f>
        <v>22041.45</v>
      </c>
      <c r="CG9" s="290">
        <f>'РБ ВВ 10(2025) |FIT15'!CG9*0.87</f>
        <v>22041.45</v>
      </c>
      <c r="CH9" s="290">
        <f>'РБ ВВ 10(2025) |FIT15'!CH9*0.87</f>
        <v>23998.95</v>
      </c>
      <c r="CI9" s="290">
        <f>'РБ ВВ 10(2025) |FIT15'!CI9*0.87</f>
        <v>23998.95</v>
      </c>
      <c r="CJ9" s="290">
        <f>'РБ ВВ 10(2025) |FIT15'!CJ9*0.87</f>
        <v>23998.95</v>
      </c>
      <c r="CK9" s="290">
        <f>'РБ ВВ 10(2025) |FIT15'!CK9*0.87</f>
        <v>23998.95</v>
      </c>
      <c r="CL9" s="290">
        <f>'РБ ВВ 10(2025) |FIT15'!CL9*0.87</f>
        <v>23998.95</v>
      </c>
      <c r="CM9" s="290">
        <f>'РБ ВВ 10(2025) |FIT15'!CM9*0.87</f>
        <v>23998.95</v>
      </c>
      <c r="CN9" s="290">
        <f>'РБ ВВ 10(2025) |FIT15'!CN9*0.87</f>
        <v>25564.95</v>
      </c>
      <c r="CO9" s="290">
        <f>'РБ ВВ 10(2025) |FIT15'!CO9*0.87</f>
        <v>23998.95</v>
      </c>
      <c r="CP9" s="290">
        <f>'РБ ВВ 10(2025) |FIT15'!CP9*0.87</f>
        <v>23998.95</v>
      </c>
      <c r="CQ9" s="290">
        <f>'РБ ВВ 10(2025) |FIT15'!CQ9*0.87</f>
        <v>23998.95</v>
      </c>
      <c r="CR9" s="290">
        <f>'РБ ВВ 10(2025) |FIT15'!CR9*0.87</f>
        <v>23998.95</v>
      </c>
      <c r="CS9" s="290">
        <f>'РБ ВВ 10(2025) |FIT15'!CS9*0.87</f>
        <v>27130.95</v>
      </c>
      <c r="CT9" s="290">
        <f>'РБ ВВ 10(2025) |FIT15'!CT9*0.87</f>
        <v>27130.95</v>
      </c>
      <c r="CU9" s="290">
        <f>'РБ ВВ 10(2025) |FIT15'!CU9*0.87</f>
        <v>23998.95</v>
      </c>
      <c r="CV9" s="290">
        <f>'РБ ВВ 10(2025) |FIT15'!CV9*0.87</f>
        <v>25564.95</v>
      </c>
      <c r="CW9" s="290">
        <f>'РБ ВВ 10(2025) |FIT15'!CW9*0.87</f>
        <v>23998.95</v>
      </c>
      <c r="CX9" s="290">
        <f>'РБ ВВ 10(2025) |FIT15'!CX9*0.87</f>
        <v>23998.95</v>
      </c>
      <c r="CY9" s="290">
        <f>'РБ ВВ 10(2025) |FIT15'!CY9*0.87</f>
        <v>23998.95</v>
      </c>
      <c r="CZ9" s="290">
        <f>'РБ ВВ 10(2025) |FIT15'!CZ9*0.87</f>
        <v>27130.95</v>
      </c>
      <c r="DA9" s="290">
        <f>'РБ ВВ 10(2025) |FIT15'!DA9*0.87</f>
        <v>27130.95</v>
      </c>
      <c r="DB9" s="290">
        <f>'РБ ВВ 10(2025) |FIT15'!DB9*0.87</f>
        <v>31045.95</v>
      </c>
      <c r="DC9" s="290">
        <f>'РБ ВВ 10(2025) |FIT15'!DC9*0.87</f>
        <v>31045.95</v>
      </c>
      <c r="DD9" s="290">
        <f>'РБ ВВ 10(2025) |FIT15'!DD9*0.87</f>
        <v>31045.95</v>
      </c>
      <c r="DE9" s="290">
        <f>'РБ ВВ 10(2025) |FIT15'!DE9*0.87</f>
        <v>31045.95</v>
      </c>
      <c r="DF9" s="290">
        <f>'РБ ВВ 10(2025) |FIT15'!DF9*0.87</f>
        <v>31045.95</v>
      </c>
      <c r="DG9" s="290">
        <f>'РБ ВВ 10(2025) |FIT15'!DG9*0.87</f>
        <v>35743.949999999997</v>
      </c>
      <c r="DH9" s="290">
        <f>'РБ ВВ 10(2025) |FIT15'!DH9*0.87</f>
        <v>35743.949999999997</v>
      </c>
      <c r="DI9" s="290">
        <f>'РБ ВВ 10(2025) |FIT15'!DI9*0.87</f>
        <v>33394.949999999997</v>
      </c>
      <c r="DJ9" s="290">
        <f>'РБ ВВ 10(2025) |FIT15'!DJ9*0.87</f>
        <v>35743.949999999997</v>
      </c>
      <c r="DK9" s="290">
        <f>'РБ ВВ 10(2025) |FIT15'!DK9*0.87</f>
        <v>33394.949999999997</v>
      </c>
      <c r="DL9" s="290">
        <f>'РБ ВВ 10(2025) |FIT15'!DL9*0.87</f>
        <v>35743.949999999997</v>
      </c>
      <c r="DM9" s="290">
        <f>'РБ ВВ 10(2025) |FIT15'!DM9*0.87</f>
        <v>33394.949999999997</v>
      </c>
      <c r="DN9" s="290">
        <f>'РБ ВВ 10(2025) |FIT15'!DN9*0.87</f>
        <v>33394.949999999997</v>
      </c>
      <c r="DO9" s="290">
        <f>'РБ ВВ 10(2025) |FIT15'!DO9*0.87</f>
        <v>29088.45</v>
      </c>
      <c r="DP9" s="290">
        <f>'РБ ВВ 10(2025) |FIT15'!DP9*0.87</f>
        <v>23998.95</v>
      </c>
      <c r="DQ9" s="290">
        <f>'РБ ВВ 10(2025) |FIT15'!DQ9*0.87</f>
        <v>23998.95</v>
      </c>
      <c r="DR9" s="290">
        <f>'РБ ВВ 10(2025) |FIT15'!DR9*0.87</f>
        <v>23998.95</v>
      </c>
      <c r="DS9" s="290">
        <f>'РБ ВВ 10(2025) |FIT15'!DS9*0.87</f>
        <v>22432.95</v>
      </c>
      <c r="DT9" s="290">
        <f>'РБ ВВ 10(2025) |FIT15'!DT9*0.87</f>
        <v>20083.95</v>
      </c>
      <c r="DU9" s="290">
        <f>'РБ ВВ 10(2025) |FIT15'!DU9*0.87</f>
        <v>21258.45</v>
      </c>
      <c r="DV9" s="290">
        <f>'РБ ВВ 10(2025) |FIT15'!DV9*0.87</f>
        <v>21258.45</v>
      </c>
      <c r="DW9" s="290">
        <f>'РБ ВВ 10(2025) |FIT15'!DW9*0.87</f>
        <v>21258.45</v>
      </c>
      <c r="DX9" s="290">
        <f>'РБ ВВ 10(2025) |FIT15'!DX9*0.87</f>
        <v>17343.45</v>
      </c>
      <c r="DY9" s="290">
        <f>'РБ ВВ 10(2025) |FIT15'!DY9*0.87</f>
        <v>17343.45</v>
      </c>
      <c r="DZ9" s="290">
        <f>'РБ ВВ 10(2025) |FIT15'!DZ9*0.87</f>
        <v>17343.45</v>
      </c>
      <c r="EA9" s="290">
        <f>'РБ ВВ 10(2025) |FIT15'!EA9*0.87</f>
        <v>17343.45</v>
      </c>
      <c r="EB9" s="290">
        <f>'РБ ВВ 10(2025) |FIT15'!EB9*0.87</f>
        <v>17343.45</v>
      </c>
      <c r="EC9" s="290">
        <f>'РБ ВВ 10(2025) |FIT15'!EC9*0.87</f>
        <v>17343.45</v>
      </c>
      <c r="ED9" s="290">
        <f>'РБ ВВ 10(2025) |FIT15'!ED9*0.87</f>
        <v>17343.45</v>
      </c>
      <c r="EE9" s="290">
        <f>'РБ ВВ 10(2025) |FIT15'!EE9*0.87</f>
        <v>17343.45</v>
      </c>
      <c r="EF9" s="290">
        <f>'РБ ВВ 10(2025) |FIT15'!EF9*0.87</f>
        <v>17343.45</v>
      </c>
      <c r="EG9" s="290">
        <f>'РБ ВВ 10(2025) |FIT15'!EG9*0.87</f>
        <v>17343.45</v>
      </c>
      <c r="EH9" s="290">
        <f>'РБ ВВ 10(2025) |FIT15'!EH9*0.87</f>
        <v>17343.45</v>
      </c>
      <c r="EI9" s="290">
        <f>'РБ ВВ 10(2025) |FIT15'!EI9*0.87</f>
        <v>17343.45</v>
      </c>
      <c r="EJ9" s="290">
        <f>'РБ ВВ 10(2025) |FIT15'!EJ9*0.87</f>
        <v>17343.45</v>
      </c>
      <c r="EK9" s="290">
        <f>'РБ ВВ 10(2025) |FIT15'!EK9*0.87</f>
        <v>16168.95</v>
      </c>
      <c r="EL9" s="290">
        <f>'РБ ВВ 10(2025) |FIT15'!EL9*0.87</f>
        <v>16168.95</v>
      </c>
      <c r="EM9" s="290">
        <f>'РБ ВВ 10(2025) |FIT15'!EM9*0.87</f>
        <v>16168.95</v>
      </c>
      <c r="EN9" s="290">
        <f>'РБ ВВ 10(2025) |FIT15'!EN9*0.87</f>
        <v>16168.95</v>
      </c>
      <c r="EO9" s="290">
        <f>'РБ ВВ 10(2025) |FIT15'!EO9*0.87</f>
        <v>16168.95</v>
      </c>
      <c r="EP9" s="290">
        <f>'РБ ВВ 10(2025) |FIT15'!EP9*0.87</f>
        <v>16168.95</v>
      </c>
      <c r="EQ9" s="290">
        <f>'РБ ВВ 10(2025) |FIT15'!EQ9*0.87</f>
        <v>16168.95</v>
      </c>
      <c r="ER9" s="290">
        <f>'РБ ВВ 10(2025) |FIT15'!ER9*0.87</f>
        <v>16168.95</v>
      </c>
      <c r="ES9" s="290">
        <f>'РБ ВВ 10(2025) |FIT15'!ES9*0.87</f>
        <v>16168.95</v>
      </c>
      <c r="ET9" s="290">
        <f>'РБ ВВ 10(2025) |FIT15'!ET9*0.87</f>
        <v>16168.95</v>
      </c>
    </row>
    <row r="10" spans="1:150" x14ac:dyDescent="0.2">
      <c r="A10" s="274">
        <v>2</v>
      </c>
      <c r="B10" s="290">
        <f>'РБ ВВ 10(2025) |FIT15'!B10*0.87</f>
        <v>16129.8</v>
      </c>
      <c r="C10" s="290">
        <f>'РБ ВВ 10(2025) |FIT15'!C10*0.87</f>
        <v>16129.8</v>
      </c>
      <c r="D10" s="290">
        <f>'РБ ВВ 10(2025) |FIT15'!D10*0.87</f>
        <v>16129.8</v>
      </c>
      <c r="E10" s="290">
        <f>'РБ ВВ 10(2025) |FIT15'!E10*0.87</f>
        <v>14250.6</v>
      </c>
      <c r="F10" s="290">
        <f>'РБ ВВ 10(2025) |FIT15'!F10*0.87</f>
        <v>10883.7</v>
      </c>
      <c r="G10" s="290">
        <f>'РБ ВВ 10(2025) |FIT15'!G10*0.87</f>
        <v>11431.8</v>
      </c>
      <c r="H10" s="290">
        <f>'РБ ВВ 10(2025) |FIT15'!H10*0.87</f>
        <v>10883.7</v>
      </c>
      <c r="I10" s="290">
        <f>'РБ ВВ 10(2025) |FIT15'!I10*0.87</f>
        <v>12371.4</v>
      </c>
      <c r="J10" s="290">
        <f>'РБ ВВ 10(2025) |FIT15'!J10*0.87</f>
        <v>12371.4</v>
      </c>
      <c r="K10" s="290">
        <f>'РБ ВВ 10(2025) |FIT15'!K10*0.87</f>
        <v>9787.5</v>
      </c>
      <c r="L10" s="290">
        <f>'РБ ВВ 10(2025) |FIT15'!L10*0.87</f>
        <v>9787.5</v>
      </c>
      <c r="M10" s="290">
        <f>'РБ ВВ 10(2025) |FIT15'!M10*0.87</f>
        <v>9787.5</v>
      </c>
      <c r="N10" s="290">
        <f>'РБ ВВ 10(2025) |FIT15'!N10*0.87</f>
        <v>10335.6</v>
      </c>
      <c r="O10" s="290">
        <f>'РБ ВВ 10(2025) |FIT15'!O10*0.87</f>
        <v>9787.5</v>
      </c>
      <c r="P10" s="290">
        <f>'РБ ВВ 10(2025) |FIT15'!P10*0.87</f>
        <v>10335.6</v>
      </c>
      <c r="Q10" s="290">
        <f>'РБ ВВ 10(2025) |FIT15'!Q10*0.87</f>
        <v>10335.6</v>
      </c>
      <c r="R10" s="290">
        <f>'РБ ВВ 10(2025) |FIT15'!R10*0.87</f>
        <v>10883.7</v>
      </c>
      <c r="S10" s="290">
        <f>'РБ ВВ 10(2025) |FIT15'!S10*0.87</f>
        <v>11431.8</v>
      </c>
      <c r="T10" s="290">
        <f>'РБ ВВ 10(2025) |FIT15'!T10*0.87</f>
        <v>11431.8</v>
      </c>
      <c r="U10" s="290">
        <f>'РБ ВВ 10(2025) |FIT15'!U10*0.87</f>
        <v>12371.4</v>
      </c>
      <c r="V10" s="290">
        <f>'РБ ВВ 10(2025) |FIT15'!V10*0.87</f>
        <v>12371.4</v>
      </c>
      <c r="W10" s="290">
        <f>'РБ ВВ 10(2025) |FIT15'!W10*0.87</f>
        <v>10883.7</v>
      </c>
      <c r="X10" s="290">
        <f>'РБ ВВ 10(2025) |FIT15'!X10*0.87</f>
        <v>10883.7</v>
      </c>
      <c r="Y10" s="290">
        <f>'РБ ВВ 10(2025) |FIT15'!Y10*0.87</f>
        <v>9787.5</v>
      </c>
      <c r="Z10" s="290">
        <f>'РБ ВВ 10(2025) |FIT15'!Z10*0.87</f>
        <v>9787.5</v>
      </c>
      <c r="AA10" s="290">
        <f>'РБ ВВ 10(2025) |FIT15'!AA10*0.87</f>
        <v>9787.5</v>
      </c>
      <c r="AB10" s="290">
        <f>'РБ ВВ 10(2025) |FIT15'!AB10*0.87</f>
        <v>9787.5</v>
      </c>
      <c r="AC10" s="290">
        <f>'РБ ВВ 10(2025) |FIT15'!AC10*0.87</f>
        <v>9787.5</v>
      </c>
      <c r="AD10" s="290">
        <f>'РБ ВВ 10(2025) |FIT15'!AD10*0.87</f>
        <v>10335.6</v>
      </c>
      <c r="AE10" s="290">
        <f>'РБ ВВ 10(2025) |FIT15'!AE10*0.87</f>
        <v>10335.6</v>
      </c>
      <c r="AF10" s="290">
        <f>'РБ ВВ 10(2025) |FIT15'!AF10*0.87</f>
        <v>9787.5</v>
      </c>
      <c r="AG10" s="290">
        <f>'РБ ВВ 10(2025) |FIT15'!AG10*0.87</f>
        <v>12136.5</v>
      </c>
      <c r="AH10" s="290">
        <f>'РБ ВВ 10(2025) |FIT15'!AH10*0.87</f>
        <v>12136.5</v>
      </c>
      <c r="AI10" s="290">
        <f>'РБ ВВ 10(2025) |FIT15'!AI10*0.87</f>
        <v>12136.5</v>
      </c>
      <c r="AJ10" s="290">
        <f>'РБ ВВ 10(2025) |FIT15'!AJ10*0.87</f>
        <v>12136.5</v>
      </c>
      <c r="AK10" s="290">
        <f>'РБ ВВ 10(2025) |FIT15'!AK10*0.87</f>
        <v>12136.5</v>
      </c>
      <c r="AL10" s="290">
        <f>'РБ ВВ 10(2025) |FIT15'!AL10*0.87</f>
        <v>12136.5</v>
      </c>
      <c r="AM10" s="290">
        <f>'РБ ВВ 10(2025) |FIT15'!AM10*0.87</f>
        <v>10727.1</v>
      </c>
      <c r="AN10" s="290">
        <f>'РБ ВВ 10(2025) |FIT15'!AN10*0.87</f>
        <v>10727.1</v>
      </c>
      <c r="AO10" s="290">
        <f>'РБ ВВ 10(2025) |FIT15'!AO10*0.87</f>
        <v>10727.1</v>
      </c>
      <c r="AP10" s="290">
        <f>'РБ ВВ 10(2025) |FIT15'!AP10*0.87</f>
        <v>10727.1</v>
      </c>
      <c r="AQ10" s="290">
        <f>'РБ ВВ 10(2025) |FIT15'!AQ10*0.87</f>
        <v>14094</v>
      </c>
      <c r="AR10" s="290">
        <f>'РБ ВВ 10(2025) |FIT15'!AR10*0.87</f>
        <v>15346.8</v>
      </c>
      <c r="AS10" s="290">
        <f>'РБ ВВ 10(2025) |FIT15'!AS10*0.87</f>
        <v>15346.8</v>
      </c>
      <c r="AT10" s="290">
        <f>'РБ ВВ 10(2025) |FIT15'!AT10*0.87</f>
        <v>12841.2</v>
      </c>
      <c r="AU10" s="290">
        <f>'РБ ВВ 10(2025) |FIT15'!AU10*0.87</f>
        <v>14094</v>
      </c>
      <c r="AV10" s="290">
        <f>'РБ ВВ 10(2025) |FIT15'!AV10*0.87</f>
        <v>14094</v>
      </c>
      <c r="AW10" s="290">
        <f>'РБ ВВ 10(2025) |FIT15'!AW10*0.87</f>
        <v>15346.8</v>
      </c>
      <c r="AX10" s="290">
        <f>'РБ ВВ 10(2025) |FIT15'!AX10*0.87</f>
        <v>15346.8</v>
      </c>
      <c r="AY10" s="290">
        <f>'РБ ВВ 10(2025) |FIT15'!AY10*0.87</f>
        <v>15346.8</v>
      </c>
      <c r="AZ10" s="290">
        <f>'РБ ВВ 10(2025) |FIT15'!AZ10*0.87</f>
        <v>17852.400000000001</v>
      </c>
      <c r="BA10" s="290">
        <f>'РБ ВВ 10(2025) |FIT15'!BA10*0.87</f>
        <v>17852.400000000001</v>
      </c>
      <c r="BB10" s="290">
        <f>'РБ ВВ 10(2025) |FIT15'!BB10*0.87</f>
        <v>19105.2</v>
      </c>
      <c r="BC10" s="290">
        <f>'РБ ВВ 10(2025) |FIT15'!BC10*0.87</f>
        <v>19105.2</v>
      </c>
      <c r="BD10" s="290">
        <f>'РБ ВВ 10(2025) |FIT15'!BD10*0.87</f>
        <v>19105.2</v>
      </c>
      <c r="BE10" s="290">
        <f>'РБ ВВ 10(2025) |FIT15'!BE10*0.87</f>
        <v>16599.599999999999</v>
      </c>
      <c r="BF10" s="290">
        <f>'РБ ВВ 10(2025) |FIT15'!BF10*0.87</f>
        <v>25604.1</v>
      </c>
      <c r="BG10" s="290">
        <f>'РБ ВВ 10(2025) |FIT15'!BG10*0.87</f>
        <v>44004.6</v>
      </c>
      <c r="BH10" s="290">
        <f>'РБ ВВ 10(2025) |FIT15'!BH10*0.87</f>
        <v>61622.1</v>
      </c>
      <c r="BI10" s="290">
        <f>'РБ ВВ 10(2025) |FIT15'!BI10*0.87</f>
        <v>61622.1</v>
      </c>
      <c r="BJ10" s="290">
        <f>'РБ ВВ 10(2025) |FIT15'!BJ10*0.87</f>
        <v>57707.1</v>
      </c>
      <c r="BK10" s="290">
        <f>'РБ ВВ 10(2025) |FIT15'!BK10*0.87</f>
        <v>61622.1</v>
      </c>
      <c r="BL10" s="290">
        <f>'РБ ВВ 10(2025) |FIT15'!BL10*0.87</f>
        <v>57707.1</v>
      </c>
      <c r="BM10" s="290">
        <f>'РБ ВВ 10(2025) |FIT15'!BM10*0.87</f>
        <v>47136.6</v>
      </c>
      <c r="BN10" s="290">
        <f>'РБ ВВ 10(2025) |FIT15'!BN10*0.87</f>
        <v>47136.6</v>
      </c>
      <c r="BO10" s="290">
        <f>'РБ ВВ 10(2025) |FIT15'!BO10*0.87</f>
        <v>47136.6</v>
      </c>
      <c r="BP10" s="290">
        <f>'РБ ВВ 10(2025) |FIT15'!BP10*0.87</f>
        <v>40872.6</v>
      </c>
      <c r="BQ10" s="290">
        <f>'РБ ВВ 10(2025) |FIT15'!BQ10*0.87</f>
        <v>28031.4</v>
      </c>
      <c r="BR10" s="290">
        <f>'РБ ВВ 10(2025) |FIT15'!BR10*0.87</f>
        <v>24116.400000000001</v>
      </c>
      <c r="BS10" s="290">
        <f>'РБ ВВ 10(2025) |FIT15'!BS10*0.87</f>
        <v>22550.400000000001</v>
      </c>
      <c r="BT10" s="290">
        <f>'РБ ВВ 10(2025) |FIT15'!BT10*0.87</f>
        <v>22550.400000000001</v>
      </c>
      <c r="BU10" s="290">
        <f>'РБ ВВ 10(2025) |FIT15'!BU10*0.87</f>
        <v>22550.400000000001</v>
      </c>
      <c r="BV10" s="290">
        <f>'РБ ВВ 10(2025) |FIT15'!BV10*0.87</f>
        <v>24116.400000000001</v>
      </c>
      <c r="BW10" s="290">
        <f>'РБ ВВ 10(2025) |FIT15'!BW10*0.87</f>
        <v>24116.400000000001</v>
      </c>
      <c r="BX10" s="290">
        <f>'РБ ВВ 10(2025) |FIT15'!BX10*0.87</f>
        <v>24116.400000000001</v>
      </c>
      <c r="BY10" s="290">
        <f>'РБ ВВ 10(2025) |FIT15'!BY10*0.87</f>
        <v>22550.400000000001</v>
      </c>
      <c r="BZ10" s="290">
        <f>'РБ ВВ 10(2025) |FIT15'!BZ10*0.87</f>
        <v>22550.400000000001</v>
      </c>
      <c r="CA10" s="290">
        <f>'РБ ВВ 10(2025) |FIT15'!CA10*0.87</f>
        <v>22550.400000000001</v>
      </c>
      <c r="CB10" s="290">
        <f>'РБ ВВ 10(2025) |FIT15'!CB10*0.87</f>
        <v>22550.400000000001</v>
      </c>
      <c r="CC10" s="290">
        <f>'РБ ВВ 10(2025) |FIT15'!CC10*0.87</f>
        <v>22550.400000000001</v>
      </c>
      <c r="CD10" s="290">
        <f>'РБ ВВ 10(2025) |FIT15'!CD10*0.87</f>
        <v>22550.400000000001</v>
      </c>
      <c r="CE10" s="290">
        <f>'РБ ВВ 10(2025) |FIT15'!CE10*0.87</f>
        <v>22550.400000000001</v>
      </c>
      <c r="CF10" s="290">
        <f>'РБ ВВ 10(2025) |FIT15'!CF10*0.87</f>
        <v>24116.400000000001</v>
      </c>
      <c r="CG10" s="290">
        <f>'РБ ВВ 10(2025) |FIT15'!CG10*0.87</f>
        <v>24116.400000000001</v>
      </c>
      <c r="CH10" s="290">
        <f>'РБ ВВ 10(2025) |FIT15'!CH10*0.87</f>
        <v>26073.9</v>
      </c>
      <c r="CI10" s="290">
        <f>'РБ ВВ 10(2025) |FIT15'!CI10*0.87</f>
        <v>26073.9</v>
      </c>
      <c r="CJ10" s="290">
        <f>'РБ ВВ 10(2025) |FIT15'!CJ10*0.87</f>
        <v>26073.9</v>
      </c>
      <c r="CK10" s="290">
        <f>'РБ ВВ 10(2025) |FIT15'!CK10*0.87</f>
        <v>26073.9</v>
      </c>
      <c r="CL10" s="290">
        <f>'РБ ВВ 10(2025) |FIT15'!CL10*0.87</f>
        <v>26073.9</v>
      </c>
      <c r="CM10" s="290">
        <f>'РБ ВВ 10(2025) |FIT15'!CM10*0.87</f>
        <v>26073.9</v>
      </c>
      <c r="CN10" s="290">
        <f>'РБ ВВ 10(2025) |FIT15'!CN10*0.87</f>
        <v>27639.9</v>
      </c>
      <c r="CO10" s="290">
        <f>'РБ ВВ 10(2025) |FIT15'!CO10*0.87</f>
        <v>26073.9</v>
      </c>
      <c r="CP10" s="290">
        <f>'РБ ВВ 10(2025) |FIT15'!CP10*0.87</f>
        <v>26073.9</v>
      </c>
      <c r="CQ10" s="290">
        <f>'РБ ВВ 10(2025) |FIT15'!CQ10*0.87</f>
        <v>26073.9</v>
      </c>
      <c r="CR10" s="290">
        <f>'РБ ВВ 10(2025) |FIT15'!CR10*0.87</f>
        <v>26073.9</v>
      </c>
      <c r="CS10" s="290">
        <f>'РБ ВВ 10(2025) |FIT15'!CS10*0.87</f>
        <v>29205.9</v>
      </c>
      <c r="CT10" s="290">
        <f>'РБ ВВ 10(2025) |FIT15'!CT10*0.87</f>
        <v>29205.9</v>
      </c>
      <c r="CU10" s="290">
        <f>'РБ ВВ 10(2025) |FIT15'!CU10*0.87</f>
        <v>26073.9</v>
      </c>
      <c r="CV10" s="290">
        <f>'РБ ВВ 10(2025) |FIT15'!CV10*0.87</f>
        <v>27639.9</v>
      </c>
      <c r="CW10" s="290">
        <f>'РБ ВВ 10(2025) |FIT15'!CW10*0.87</f>
        <v>26073.9</v>
      </c>
      <c r="CX10" s="290">
        <f>'РБ ВВ 10(2025) |FIT15'!CX10*0.87</f>
        <v>26073.9</v>
      </c>
      <c r="CY10" s="290">
        <f>'РБ ВВ 10(2025) |FIT15'!CY10*0.87</f>
        <v>26073.9</v>
      </c>
      <c r="CZ10" s="290">
        <f>'РБ ВВ 10(2025) |FIT15'!CZ10*0.87</f>
        <v>29205.9</v>
      </c>
      <c r="DA10" s="290">
        <f>'РБ ВВ 10(2025) |FIT15'!DA10*0.87</f>
        <v>29205.9</v>
      </c>
      <c r="DB10" s="290">
        <f>'РБ ВВ 10(2025) |FIT15'!DB10*0.87</f>
        <v>33120.9</v>
      </c>
      <c r="DC10" s="290">
        <f>'РБ ВВ 10(2025) |FIT15'!DC10*0.87</f>
        <v>33120.9</v>
      </c>
      <c r="DD10" s="290">
        <f>'РБ ВВ 10(2025) |FIT15'!DD10*0.87</f>
        <v>33120.9</v>
      </c>
      <c r="DE10" s="290">
        <f>'РБ ВВ 10(2025) |FIT15'!DE10*0.87</f>
        <v>33120.9</v>
      </c>
      <c r="DF10" s="290">
        <f>'РБ ВВ 10(2025) |FIT15'!DF10*0.87</f>
        <v>33120.9</v>
      </c>
      <c r="DG10" s="290">
        <f>'РБ ВВ 10(2025) |FIT15'!DG10*0.87</f>
        <v>37818.9</v>
      </c>
      <c r="DH10" s="290">
        <f>'РБ ВВ 10(2025) |FIT15'!DH10*0.87</f>
        <v>37818.9</v>
      </c>
      <c r="DI10" s="290">
        <f>'РБ ВВ 10(2025) |FIT15'!DI10*0.87</f>
        <v>35469.9</v>
      </c>
      <c r="DJ10" s="290">
        <f>'РБ ВВ 10(2025) |FIT15'!DJ10*0.87</f>
        <v>37818.9</v>
      </c>
      <c r="DK10" s="290">
        <f>'РБ ВВ 10(2025) |FIT15'!DK10*0.87</f>
        <v>35469.9</v>
      </c>
      <c r="DL10" s="290">
        <f>'РБ ВВ 10(2025) |FIT15'!DL10*0.87</f>
        <v>37818.9</v>
      </c>
      <c r="DM10" s="290">
        <f>'РБ ВВ 10(2025) |FIT15'!DM10*0.87</f>
        <v>35469.9</v>
      </c>
      <c r="DN10" s="290">
        <f>'РБ ВВ 10(2025) |FIT15'!DN10*0.87</f>
        <v>35469.9</v>
      </c>
      <c r="DO10" s="290">
        <f>'РБ ВВ 10(2025) |FIT15'!DO10*0.87</f>
        <v>31163.4</v>
      </c>
      <c r="DP10" s="290">
        <f>'РБ ВВ 10(2025) |FIT15'!DP10*0.87</f>
        <v>26073.9</v>
      </c>
      <c r="DQ10" s="290">
        <f>'РБ ВВ 10(2025) |FIT15'!DQ10*0.87</f>
        <v>26073.9</v>
      </c>
      <c r="DR10" s="290">
        <f>'РБ ВВ 10(2025) |FIT15'!DR10*0.87</f>
        <v>26073.9</v>
      </c>
      <c r="DS10" s="290">
        <f>'РБ ВВ 10(2025) |FIT15'!DS10*0.87</f>
        <v>24507.9</v>
      </c>
      <c r="DT10" s="290">
        <f>'РБ ВВ 10(2025) |FIT15'!DT10*0.87</f>
        <v>22158.9</v>
      </c>
      <c r="DU10" s="290">
        <f>'РБ ВВ 10(2025) |FIT15'!DU10*0.87</f>
        <v>23333.4</v>
      </c>
      <c r="DV10" s="290">
        <f>'РБ ВВ 10(2025) |FIT15'!DV10*0.87</f>
        <v>23333.4</v>
      </c>
      <c r="DW10" s="290">
        <f>'РБ ВВ 10(2025) |FIT15'!DW10*0.87</f>
        <v>23333.4</v>
      </c>
      <c r="DX10" s="290">
        <f>'РБ ВВ 10(2025) |FIT15'!DX10*0.87</f>
        <v>19418.400000000001</v>
      </c>
      <c r="DY10" s="290">
        <f>'РБ ВВ 10(2025) |FIT15'!DY10*0.87</f>
        <v>19418.400000000001</v>
      </c>
      <c r="DZ10" s="290">
        <f>'РБ ВВ 10(2025) |FIT15'!DZ10*0.87</f>
        <v>19418.400000000001</v>
      </c>
      <c r="EA10" s="290">
        <f>'РБ ВВ 10(2025) |FIT15'!EA10*0.87</f>
        <v>19418.400000000001</v>
      </c>
      <c r="EB10" s="290">
        <f>'РБ ВВ 10(2025) |FIT15'!EB10*0.87</f>
        <v>19418.400000000001</v>
      </c>
      <c r="EC10" s="290">
        <f>'РБ ВВ 10(2025) |FIT15'!EC10*0.87</f>
        <v>19418.400000000001</v>
      </c>
      <c r="ED10" s="290">
        <f>'РБ ВВ 10(2025) |FIT15'!ED10*0.87</f>
        <v>19418.400000000001</v>
      </c>
      <c r="EE10" s="290">
        <f>'РБ ВВ 10(2025) |FIT15'!EE10*0.87</f>
        <v>19418.400000000001</v>
      </c>
      <c r="EF10" s="290">
        <f>'РБ ВВ 10(2025) |FIT15'!EF10*0.87</f>
        <v>19418.400000000001</v>
      </c>
      <c r="EG10" s="290">
        <f>'РБ ВВ 10(2025) |FIT15'!EG10*0.87</f>
        <v>19418.400000000001</v>
      </c>
      <c r="EH10" s="290">
        <f>'РБ ВВ 10(2025) |FIT15'!EH10*0.87</f>
        <v>19418.400000000001</v>
      </c>
      <c r="EI10" s="290">
        <f>'РБ ВВ 10(2025) |FIT15'!EI10*0.87</f>
        <v>19418.400000000001</v>
      </c>
      <c r="EJ10" s="290">
        <f>'РБ ВВ 10(2025) |FIT15'!EJ10*0.87</f>
        <v>19418.400000000001</v>
      </c>
      <c r="EK10" s="290">
        <f>'РБ ВВ 10(2025) |FIT15'!EK10*0.87</f>
        <v>18243.900000000001</v>
      </c>
      <c r="EL10" s="290">
        <f>'РБ ВВ 10(2025) |FIT15'!EL10*0.87</f>
        <v>18243.900000000001</v>
      </c>
      <c r="EM10" s="290">
        <f>'РБ ВВ 10(2025) |FIT15'!EM10*0.87</f>
        <v>18243.900000000001</v>
      </c>
      <c r="EN10" s="290">
        <f>'РБ ВВ 10(2025) |FIT15'!EN10*0.87</f>
        <v>18243.900000000001</v>
      </c>
      <c r="EO10" s="290">
        <f>'РБ ВВ 10(2025) |FIT15'!EO10*0.87</f>
        <v>18243.900000000001</v>
      </c>
      <c r="EP10" s="290">
        <f>'РБ ВВ 10(2025) |FIT15'!EP10*0.87</f>
        <v>18243.900000000001</v>
      </c>
      <c r="EQ10" s="290">
        <f>'РБ ВВ 10(2025) |FIT15'!EQ10*0.87</f>
        <v>18243.900000000001</v>
      </c>
      <c r="ER10" s="290">
        <f>'РБ ВВ 10(2025) |FIT15'!ER10*0.87</f>
        <v>18243.900000000001</v>
      </c>
      <c r="ES10" s="290">
        <f>'РБ ВВ 10(2025) |FIT15'!ES10*0.87</f>
        <v>18243.900000000001</v>
      </c>
      <c r="ET10" s="290">
        <f>'РБ ВВ 10(2025) |FIT15'!ET10*0.87</f>
        <v>18243.900000000001</v>
      </c>
    </row>
    <row r="11" spans="1:150" x14ac:dyDescent="0.2">
      <c r="A11" s="86" t="s">
        <v>134</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0"/>
      <c r="DF11" s="290"/>
      <c r="DG11" s="290"/>
      <c r="DH11" s="290"/>
      <c r="DI11" s="290"/>
      <c r="DJ11" s="290"/>
      <c r="DK11" s="290"/>
      <c r="DL11" s="290"/>
      <c r="DM11" s="290"/>
      <c r="DN11" s="290"/>
      <c r="DO11" s="290"/>
      <c r="DP11" s="290"/>
      <c r="DQ11" s="290"/>
      <c r="DR11" s="290"/>
      <c r="DS11" s="290"/>
      <c r="DT11" s="290"/>
      <c r="DU11" s="290"/>
      <c r="DV11" s="290"/>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row>
    <row r="12" spans="1:150" x14ac:dyDescent="0.2">
      <c r="A12" s="275">
        <v>1</v>
      </c>
      <c r="B12" s="290">
        <f>'РБ ВВ 10(2025) |FIT15'!B12*0.87</f>
        <v>20123.099999999999</v>
      </c>
      <c r="C12" s="290">
        <f>'РБ ВВ 10(2025) |FIT15'!C12*0.87</f>
        <v>20123.099999999999</v>
      </c>
      <c r="D12" s="290">
        <f>'РБ ВВ 10(2025) |FIT15'!D12*0.87</f>
        <v>20123.099999999999</v>
      </c>
      <c r="E12" s="290">
        <f>'РБ ВВ 10(2025) |FIT15'!E12*0.87</f>
        <v>18243.900000000001</v>
      </c>
      <c r="F12" s="290">
        <f>'РБ ВВ 10(2025) |FIT15'!F12*0.87</f>
        <v>14877</v>
      </c>
      <c r="G12" s="290">
        <f>'РБ ВВ 10(2025) |FIT15'!G12*0.87</f>
        <v>15425.1</v>
      </c>
      <c r="H12" s="290">
        <f>'РБ ВВ 10(2025) |FIT15'!H12*0.87</f>
        <v>14877</v>
      </c>
      <c r="I12" s="290">
        <f>'РБ ВВ 10(2025) |FIT15'!I12*0.87</f>
        <v>16364.7</v>
      </c>
      <c r="J12" s="290">
        <f>'РБ ВВ 10(2025) |FIT15'!J12*0.87</f>
        <v>16364.7</v>
      </c>
      <c r="K12" s="290">
        <f>'РБ ВВ 10(2025) |FIT15'!K12*0.87</f>
        <v>13780.8</v>
      </c>
      <c r="L12" s="290">
        <f>'РБ ВВ 10(2025) |FIT15'!L12*0.87</f>
        <v>13780.8</v>
      </c>
      <c r="M12" s="290">
        <f>'РБ ВВ 10(2025) |FIT15'!M12*0.87</f>
        <v>13780.8</v>
      </c>
      <c r="N12" s="290">
        <f>'РБ ВВ 10(2025) |FIT15'!N12*0.87</f>
        <v>14328.9</v>
      </c>
      <c r="O12" s="290">
        <f>'РБ ВВ 10(2025) |FIT15'!O12*0.87</f>
        <v>13780.8</v>
      </c>
      <c r="P12" s="290">
        <f>'РБ ВВ 10(2025) |FIT15'!P12*0.87</f>
        <v>14328.9</v>
      </c>
      <c r="Q12" s="290">
        <f>'РБ ВВ 10(2025) |FIT15'!Q12*0.87</f>
        <v>14328.9</v>
      </c>
      <c r="R12" s="290">
        <f>'РБ ВВ 10(2025) |FIT15'!R12*0.87</f>
        <v>14877</v>
      </c>
      <c r="S12" s="290">
        <f>'РБ ВВ 10(2025) |FIT15'!S12*0.87</f>
        <v>15425.1</v>
      </c>
      <c r="T12" s="290">
        <f>'РБ ВВ 10(2025) |FIT15'!T12*0.87</f>
        <v>15425.1</v>
      </c>
      <c r="U12" s="290">
        <f>'РБ ВВ 10(2025) |FIT15'!U12*0.87</f>
        <v>16364.7</v>
      </c>
      <c r="V12" s="290">
        <f>'РБ ВВ 10(2025) |FIT15'!V12*0.87</f>
        <v>16364.7</v>
      </c>
      <c r="W12" s="290">
        <f>'РБ ВВ 10(2025) |FIT15'!W12*0.87</f>
        <v>14877</v>
      </c>
      <c r="X12" s="290">
        <f>'РБ ВВ 10(2025) |FIT15'!X12*0.87</f>
        <v>14877</v>
      </c>
      <c r="Y12" s="290">
        <f>'РБ ВВ 10(2025) |FIT15'!Y12*0.87</f>
        <v>13780.8</v>
      </c>
      <c r="Z12" s="290">
        <f>'РБ ВВ 10(2025) |FIT15'!Z12*0.87</f>
        <v>13780.8</v>
      </c>
      <c r="AA12" s="290">
        <f>'РБ ВВ 10(2025) |FIT15'!AA12*0.87</f>
        <v>13780.8</v>
      </c>
      <c r="AB12" s="290">
        <f>'РБ ВВ 10(2025) |FIT15'!AB12*0.87</f>
        <v>13780.8</v>
      </c>
      <c r="AC12" s="290">
        <f>'РБ ВВ 10(2025) |FIT15'!AC12*0.87</f>
        <v>13780.8</v>
      </c>
      <c r="AD12" s="290">
        <f>'РБ ВВ 10(2025) |FIT15'!AD12*0.87</f>
        <v>14328.9</v>
      </c>
      <c r="AE12" s="290">
        <f>'РБ ВВ 10(2025) |FIT15'!AE12*0.87</f>
        <v>14328.9</v>
      </c>
      <c r="AF12" s="290">
        <f>'РБ ВВ 10(2025) |FIT15'!AF12*0.87</f>
        <v>13780.8</v>
      </c>
      <c r="AG12" s="290">
        <f>'РБ ВВ 10(2025) |FIT15'!AG12*0.87</f>
        <v>15346.8</v>
      </c>
      <c r="AH12" s="290">
        <f>'РБ ВВ 10(2025) |FIT15'!AH12*0.87</f>
        <v>15346.8</v>
      </c>
      <c r="AI12" s="290">
        <f>'РБ ВВ 10(2025) |FIT15'!AI12*0.87</f>
        <v>15346.8</v>
      </c>
      <c r="AJ12" s="290">
        <f>'РБ ВВ 10(2025) |FIT15'!AJ12*0.87</f>
        <v>15346.8</v>
      </c>
      <c r="AK12" s="290">
        <f>'РБ ВВ 10(2025) |FIT15'!AK12*0.87</f>
        <v>15346.8</v>
      </c>
      <c r="AL12" s="290">
        <f>'РБ ВВ 10(2025) |FIT15'!AL12*0.87</f>
        <v>15346.8</v>
      </c>
      <c r="AM12" s="290">
        <f>'РБ ВВ 10(2025) |FIT15'!AM12*0.87</f>
        <v>13937.4</v>
      </c>
      <c r="AN12" s="290">
        <f>'РБ ВВ 10(2025) |FIT15'!AN12*0.87</f>
        <v>13937.4</v>
      </c>
      <c r="AO12" s="290">
        <f>'РБ ВВ 10(2025) |FIT15'!AO12*0.87</f>
        <v>13937.4</v>
      </c>
      <c r="AP12" s="290">
        <f>'РБ ВВ 10(2025) |FIT15'!AP12*0.87</f>
        <v>13937.4</v>
      </c>
      <c r="AQ12" s="290">
        <f>'РБ ВВ 10(2025) |FIT15'!AQ12*0.87</f>
        <v>17304.3</v>
      </c>
      <c r="AR12" s="290">
        <f>'РБ ВВ 10(2025) |FIT15'!AR12*0.87</f>
        <v>18557.099999999999</v>
      </c>
      <c r="AS12" s="290">
        <f>'РБ ВВ 10(2025) |FIT15'!AS12*0.87</f>
        <v>18557.099999999999</v>
      </c>
      <c r="AT12" s="290">
        <f>'РБ ВВ 10(2025) |FIT15'!AT12*0.87</f>
        <v>16051.5</v>
      </c>
      <c r="AU12" s="290">
        <f>'РБ ВВ 10(2025) |FIT15'!AU12*0.87</f>
        <v>17304.3</v>
      </c>
      <c r="AV12" s="290">
        <f>'РБ ВВ 10(2025) |FIT15'!AV12*0.87</f>
        <v>17304.3</v>
      </c>
      <c r="AW12" s="290">
        <f>'РБ ВВ 10(2025) |FIT15'!AW12*0.87</f>
        <v>18557.099999999999</v>
      </c>
      <c r="AX12" s="290">
        <f>'РБ ВВ 10(2025) |FIT15'!AX12*0.87</f>
        <v>18557.099999999999</v>
      </c>
      <c r="AY12" s="290">
        <f>'РБ ВВ 10(2025) |FIT15'!AY12*0.87</f>
        <v>18557.099999999999</v>
      </c>
      <c r="AZ12" s="290">
        <f>'РБ ВВ 10(2025) |FIT15'!AZ12*0.87</f>
        <v>21062.7</v>
      </c>
      <c r="BA12" s="290">
        <f>'РБ ВВ 10(2025) |FIT15'!BA12*0.87</f>
        <v>21062.7</v>
      </c>
      <c r="BB12" s="290">
        <f>'РБ ВВ 10(2025) |FIT15'!BB12*0.87</f>
        <v>22315.5</v>
      </c>
      <c r="BC12" s="290">
        <f>'РБ ВВ 10(2025) |FIT15'!BC12*0.87</f>
        <v>22315.5</v>
      </c>
      <c r="BD12" s="290">
        <f>'РБ ВВ 10(2025) |FIT15'!BD12*0.87</f>
        <v>22315.5</v>
      </c>
      <c r="BE12" s="290">
        <f>'РБ ВВ 10(2025) |FIT15'!BE12*0.87</f>
        <v>19809.900000000001</v>
      </c>
      <c r="BF12" s="290">
        <f>'РБ ВВ 10(2025) |FIT15'!BF12*0.87</f>
        <v>31985.55</v>
      </c>
      <c r="BG12" s="290">
        <f>'РБ ВВ 10(2025) |FIT15'!BG12*0.87</f>
        <v>50386.05</v>
      </c>
      <c r="BH12" s="290">
        <f>'РБ ВВ 10(2025) |FIT15'!BH12*0.87</f>
        <v>68003.55</v>
      </c>
      <c r="BI12" s="290">
        <f>'РБ ВВ 10(2025) |FIT15'!BI12*0.87</f>
        <v>68003.55</v>
      </c>
      <c r="BJ12" s="290">
        <f>'РБ ВВ 10(2025) |FIT15'!BJ12*0.87</f>
        <v>64088.55</v>
      </c>
      <c r="BK12" s="290">
        <f>'РБ ВВ 10(2025) |FIT15'!BK12*0.87</f>
        <v>68003.55</v>
      </c>
      <c r="BL12" s="290">
        <f>'РБ ВВ 10(2025) |FIT15'!BL12*0.87</f>
        <v>64088.55</v>
      </c>
      <c r="BM12" s="290">
        <f>'РБ ВВ 10(2025) |FIT15'!BM12*0.87</f>
        <v>53518.05</v>
      </c>
      <c r="BN12" s="290">
        <f>'РБ ВВ 10(2025) |FIT15'!BN12*0.87</f>
        <v>53518.05</v>
      </c>
      <c r="BO12" s="290">
        <f>'РБ ВВ 10(2025) |FIT15'!BO12*0.87</f>
        <v>53518.05</v>
      </c>
      <c r="BP12" s="290">
        <f>'РБ ВВ 10(2025) |FIT15'!BP12*0.87</f>
        <v>47254.05</v>
      </c>
      <c r="BQ12" s="290">
        <f>'РБ ВВ 10(2025) |FIT15'!BQ12*0.87</f>
        <v>33786.449999999997</v>
      </c>
      <c r="BR12" s="290">
        <f>'РБ ВВ 10(2025) |FIT15'!BR12*0.87</f>
        <v>29871.45</v>
      </c>
      <c r="BS12" s="290">
        <f>'РБ ВВ 10(2025) |FIT15'!BS12*0.87</f>
        <v>28305.45</v>
      </c>
      <c r="BT12" s="290">
        <f>'РБ ВВ 10(2025) |FIT15'!BT12*0.87</f>
        <v>28305.45</v>
      </c>
      <c r="BU12" s="290">
        <f>'РБ ВВ 10(2025) |FIT15'!BU12*0.87</f>
        <v>28305.45</v>
      </c>
      <c r="BV12" s="290">
        <f>'РБ ВВ 10(2025) |FIT15'!BV12*0.87</f>
        <v>29871.45</v>
      </c>
      <c r="BW12" s="290">
        <f>'РБ ВВ 10(2025) |FIT15'!BW12*0.87</f>
        <v>29871.45</v>
      </c>
      <c r="BX12" s="290">
        <f>'РБ ВВ 10(2025) |FIT15'!BX12*0.87</f>
        <v>29871.45</v>
      </c>
      <c r="BY12" s="290">
        <f>'РБ ВВ 10(2025) |FIT15'!BY12*0.87</f>
        <v>28305.45</v>
      </c>
      <c r="BZ12" s="290">
        <f>'РБ ВВ 10(2025) |FIT15'!BZ12*0.87</f>
        <v>28305.45</v>
      </c>
      <c r="CA12" s="290">
        <f>'РБ ВВ 10(2025) |FIT15'!CA12*0.87</f>
        <v>28305.45</v>
      </c>
      <c r="CB12" s="290">
        <f>'РБ ВВ 10(2025) |FIT15'!CB12*0.87</f>
        <v>28305.45</v>
      </c>
      <c r="CC12" s="290">
        <f>'РБ ВВ 10(2025) |FIT15'!CC12*0.87</f>
        <v>28305.45</v>
      </c>
      <c r="CD12" s="290">
        <f>'РБ ВВ 10(2025) |FIT15'!CD12*0.87</f>
        <v>28305.45</v>
      </c>
      <c r="CE12" s="290">
        <f>'РБ ВВ 10(2025) |FIT15'!CE12*0.87</f>
        <v>28305.45</v>
      </c>
      <c r="CF12" s="290">
        <f>'РБ ВВ 10(2025) |FIT15'!CF12*0.87</f>
        <v>29871.45</v>
      </c>
      <c r="CG12" s="290">
        <f>'РБ ВВ 10(2025) |FIT15'!CG12*0.87</f>
        <v>29871.45</v>
      </c>
      <c r="CH12" s="290">
        <f>'РБ ВВ 10(2025) |FIT15'!CH12*0.87</f>
        <v>31828.95</v>
      </c>
      <c r="CI12" s="290">
        <f>'РБ ВВ 10(2025) |FIT15'!CI12*0.87</f>
        <v>31828.95</v>
      </c>
      <c r="CJ12" s="290">
        <f>'РБ ВВ 10(2025) |FIT15'!CJ12*0.87</f>
        <v>31828.95</v>
      </c>
      <c r="CK12" s="290">
        <f>'РБ ВВ 10(2025) |FIT15'!CK12*0.87</f>
        <v>31828.95</v>
      </c>
      <c r="CL12" s="290">
        <f>'РБ ВВ 10(2025) |FIT15'!CL12*0.87</f>
        <v>31828.95</v>
      </c>
      <c r="CM12" s="290">
        <f>'РБ ВВ 10(2025) |FIT15'!CM12*0.87</f>
        <v>31828.95</v>
      </c>
      <c r="CN12" s="290">
        <f>'РБ ВВ 10(2025) |FIT15'!CN12*0.87</f>
        <v>34177.949999999997</v>
      </c>
      <c r="CO12" s="290">
        <f>'РБ ВВ 10(2025) |FIT15'!CO12*0.87</f>
        <v>32611.95</v>
      </c>
      <c r="CP12" s="290">
        <f>'РБ ВВ 10(2025) |FIT15'!CP12*0.87</f>
        <v>32611.95</v>
      </c>
      <c r="CQ12" s="290">
        <f>'РБ ВВ 10(2025) |FIT15'!CQ12*0.87</f>
        <v>32611.95</v>
      </c>
      <c r="CR12" s="290">
        <f>'РБ ВВ 10(2025) |FIT15'!CR12*0.87</f>
        <v>32611.95</v>
      </c>
      <c r="CS12" s="290">
        <f>'РБ ВВ 10(2025) |FIT15'!CS12*0.87</f>
        <v>35743.949999999997</v>
      </c>
      <c r="CT12" s="290">
        <f>'РБ ВВ 10(2025) |FIT15'!CT12*0.87</f>
        <v>35743.949999999997</v>
      </c>
      <c r="CU12" s="290">
        <f>'РБ ВВ 10(2025) |FIT15'!CU12*0.87</f>
        <v>32611.95</v>
      </c>
      <c r="CV12" s="290">
        <f>'РБ ВВ 10(2025) |FIT15'!CV12*0.87</f>
        <v>34177.949999999997</v>
      </c>
      <c r="CW12" s="290">
        <f>'РБ ВВ 10(2025) |FIT15'!CW12*0.87</f>
        <v>32611.95</v>
      </c>
      <c r="CX12" s="290">
        <f>'РБ ВВ 10(2025) |FIT15'!CX12*0.87</f>
        <v>32611.95</v>
      </c>
      <c r="CY12" s="290">
        <f>'РБ ВВ 10(2025) |FIT15'!CY12*0.87</f>
        <v>32611.95</v>
      </c>
      <c r="CZ12" s="290">
        <f>'РБ ВВ 10(2025) |FIT15'!CZ12*0.87</f>
        <v>35743.949999999997</v>
      </c>
      <c r="DA12" s="290">
        <f>'РБ ВВ 10(2025) |FIT15'!DA12*0.87</f>
        <v>35743.949999999997</v>
      </c>
      <c r="DB12" s="290">
        <f>'РБ ВВ 10(2025) |FIT15'!DB12*0.87</f>
        <v>39658.949999999997</v>
      </c>
      <c r="DC12" s="290">
        <f>'РБ ВВ 10(2025) |FIT15'!DC12*0.87</f>
        <v>39658.949999999997</v>
      </c>
      <c r="DD12" s="290">
        <f>'РБ ВВ 10(2025) |FIT15'!DD12*0.87</f>
        <v>39658.949999999997</v>
      </c>
      <c r="DE12" s="290">
        <f>'РБ ВВ 10(2025) |FIT15'!DE12*0.87</f>
        <v>39658.949999999997</v>
      </c>
      <c r="DF12" s="290">
        <f>'РБ ВВ 10(2025) |FIT15'!DF12*0.87</f>
        <v>39658.949999999997</v>
      </c>
      <c r="DG12" s="290">
        <f>'РБ ВВ 10(2025) |FIT15'!DG12*0.87</f>
        <v>44356.95</v>
      </c>
      <c r="DH12" s="290">
        <f>'РБ ВВ 10(2025) |FIT15'!DH12*0.87</f>
        <v>44356.95</v>
      </c>
      <c r="DI12" s="290">
        <f>'РБ ВВ 10(2025) |FIT15'!DI12*0.87</f>
        <v>42007.95</v>
      </c>
      <c r="DJ12" s="290">
        <f>'РБ ВВ 10(2025) |FIT15'!DJ12*0.87</f>
        <v>44356.95</v>
      </c>
      <c r="DK12" s="290">
        <f>'РБ ВВ 10(2025) |FIT15'!DK12*0.87</f>
        <v>42007.95</v>
      </c>
      <c r="DL12" s="290">
        <f>'РБ ВВ 10(2025) |FIT15'!DL12*0.87</f>
        <v>44356.95</v>
      </c>
      <c r="DM12" s="290">
        <f>'РБ ВВ 10(2025) |FIT15'!DM12*0.87</f>
        <v>42007.95</v>
      </c>
      <c r="DN12" s="290">
        <f>'РБ ВВ 10(2025) |FIT15'!DN12*0.87</f>
        <v>42007.95</v>
      </c>
      <c r="DO12" s="290">
        <f>'РБ ВВ 10(2025) |FIT15'!DO12*0.87</f>
        <v>37701.449999999997</v>
      </c>
      <c r="DP12" s="290">
        <f>'РБ ВВ 10(2025) |FIT15'!DP12*0.87</f>
        <v>32611.95</v>
      </c>
      <c r="DQ12" s="290">
        <f>'РБ ВВ 10(2025) |FIT15'!DQ12*0.87</f>
        <v>32611.95</v>
      </c>
      <c r="DR12" s="290">
        <f>'РБ ВВ 10(2025) |FIT15'!DR12*0.87</f>
        <v>32611.95</v>
      </c>
      <c r="DS12" s="290">
        <f>'РБ ВВ 10(2025) |FIT15'!DS12*0.87</f>
        <v>31045.95</v>
      </c>
      <c r="DT12" s="290">
        <f>'РБ ВВ 10(2025) |FIT15'!DT12*0.87</f>
        <v>28696.95</v>
      </c>
      <c r="DU12" s="290">
        <f>'РБ ВВ 10(2025) |FIT15'!DU12*0.87</f>
        <v>29871.45</v>
      </c>
      <c r="DV12" s="290">
        <f>'РБ ВВ 10(2025) |FIT15'!DV12*0.87</f>
        <v>29871.45</v>
      </c>
      <c r="DW12" s="290">
        <f>'РБ ВВ 10(2025) |FIT15'!DW12*0.87</f>
        <v>29871.45</v>
      </c>
      <c r="DX12" s="290">
        <f>'РБ ВВ 10(2025) |FIT15'!DX12*0.87</f>
        <v>25173.45</v>
      </c>
      <c r="DY12" s="290">
        <f>'РБ ВВ 10(2025) |FIT15'!DY12*0.87</f>
        <v>25173.45</v>
      </c>
      <c r="DZ12" s="290">
        <f>'РБ ВВ 10(2025) |FIT15'!DZ12*0.87</f>
        <v>25173.45</v>
      </c>
      <c r="EA12" s="290">
        <f>'РБ ВВ 10(2025) |FIT15'!EA12*0.87</f>
        <v>25173.45</v>
      </c>
      <c r="EB12" s="290">
        <f>'РБ ВВ 10(2025) |FIT15'!EB12*0.87</f>
        <v>25173.45</v>
      </c>
      <c r="EC12" s="290">
        <f>'РБ ВВ 10(2025) |FIT15'!EC12*0.87</f>
        <v>25173.45</v>
      </c>
      <c r="ED12" s="290">
        <f>'РБ ВВ 10(2025) |FIT15'!ED12*0.87</f>
        <v>25173.45</v>
      </c>
      <c r="EE12" s="290">
        <f>'РБ ВВ 10(2025) |FIT15'!EE12*0.87</f>
        <v>25173.45</v>
      </c>
      <c r="EF12" s="290">
        <f>'РБ ВВ 10(2025) |FIT15'!EF12*0.87</f>
        <v>25173.45</v>
      </c>
      <c r="EG12" s="290">
        <f>'РБ ВВ 10(2025) |FIT15'!EG12*0.87</f>
        <v>25173.45</v>
      </c>
      <c r="EH12" s="290">
        <f>'РБ ВВ 10(2025) |FIT15'!EH12*0.87</f>
        <v>25173.45</v>
      </c>
      <c r="EI12" s="290">
        <f>'РБ ВВ 10(2025) |FIT15'!EI12*0.87</f>
        <v>25173.45</v>
      </c>
      <c r="EJ12" s="290">
        <f>'РБ ВВ 10(2025) |FIT15'!EJ12*0.87</f>
        <v>25173.45</v>
      </c>
      <c r="EK12" s="290">
        <f>'РБ ВВ 10(2025) |FIT15'!EK12*0.87</f>
        <v>23998.95</v>
      </c>
      <c r="EL12" s="290">
        <f>'РБ ВВ 10(2025) |FIT15'!EL12*0.87</f>
        <v>23998.95</v>
      </c>
      <c r="EM12" s="290">
        <f>'РБ ВВ 10(2025) |FIT15'!EM12*0.87</f>
        <v>23998.95</v>
      </c>
      <c r="EN12" s="290">
        <f>'РБ ВВ 10(2025) |FIT15'!EN12*0.87</f>
        <v>23998.95</v>
      </c>
      <c r="EO12" s="290">
        <f>'РБ ВВ 10(2025) |FIT15'!EO12*0.87</f>
        <v>23998.95</v>
      </c>
      <c r="EP12" s="290">
        <f>'РБ ВВ 10(2025) |FIT15'!EP12*0.87</f>
        <v>23998.95</v>
      </c>
      <c r="EQ12" s="290">
        <f>'РБ ВВ 10(2025) |FIT15'!EQ12*0.87</f>
        <v>23998.95</v>
      </c>
      <c r="ER12" s="290">
        <f>'РБ ВВ 10(2025) |FIT15'!ER12*0.87</f>
        <v>23998.95</v>
      </c>
      <c r="ES12" s="290">
        <f>'РБ ВВ 10(2025) |FIT15'!ES12*0.87</f>
        <v>23998.95</v>
      </c>
      <c r="ET12" s="290">
        <f>'РБ ВВ 10(2025) |FIT15'!ET12*0.87</f>
        <v>23998.95</v>
      </c>
    </row>
    <row r="13" spans="1:150" x14ac:dyDescent="0.2">
      <c r="A13" s="275">
        <v>2</v>
      </c>
      <c r="B13" s="290">
        <f>'РБ ВВ 10(2025) |FIT15'!B13*0.87</f>
        <v>21610.799999999999</v>
      </c>
      <c r="C13" s="290">
        <f>'РБ ВВ 10(2025) |FIT15'!C13*0.87</f>
        <v>21610.799999999999</v>
      </c>
      <c r="D13" s="290">
        <f>'РБ ВВ 10(2025) |FIT15'!D13*0.87</f>
        <v>21610.799999999999</v>
      </c>
      <c r="E13" s="290">
        <f>'РБ ВВ 10(2025) |FIT15'!E13*0.87</f>
        <v>19731.599999999999</v>
      </c>
      <c r="F13" s="290">
        <f>'РБ ВВ 10(2025) |FIT15'!F13*0.87</f>
        <v>16364.7</v>
      </c>
      <c r="G13" s="290">
        <f>'РБ ВВ 10(2025) |FIT15'!G13*0.87</f>
        <v>16912.8</v>
      </c>
      <c r="H13" s="290">
        <f>'РБ ВВ 10(2025) |FIT15'!H13*0.87</f>
        <v>16364.7</v>
      </c>
      <c r="I13" s="290">
        <f>'РБ ВВ 10(2025) |FIT15'!I13*0.87</f>
        <v>17852.400000000001</v>
      </c>
      <c r="J13" s="290">
        <f>'РБ ВВ 10(2025) |FIT15'!J13*0.87</f>
        <v>17852.400000000001</v>
      </c>
      <c r="K13" s="290">
        <f>'РБ ВВ 10(2025) |FIT15'!K13*0.87</f>
        <v>15268.5</v>
      </c>
      <c r="L13" s="290">
        <f>'РБ ВВ 10(2025) |FIT15'!L13*0.87</f>
        <v>15268.5</v>
      </c>
      <c r="M13" s="290">
        <f>'РБ ВВ 10(2025) |FIT15'!M13*0.87</f>
        <v>15268.5</v>
      </c>
      <c r="N13" s="290">
        <f>'РБ ВВ 10(2025) |FIT15'!N13*0.87</f>
        <v>15816.6</v>
      </c>
      <c r="O13" s="290">
        <f>'РБ ВВ 10(2025) |FIT15'!O13*0.87</f>
        <v>15268.5</v>
      </c>
      <c r="P13" s="290">
        <f>'РБ ВВ 10(2025) |FIT15'!P13*0.87</f>
        <v>15816.6</v>
      </c>
      <c r="Q13" s="290">
        <f>'РБ ВВ 10(2025) |FIT15'!Q13*0.87</f>
        <v>15816.6</v>
      </c>
      <c r="R13" s="290">
        <f>'РБ ВВ 10(2025) |FIT15'!R13*0.87</f>
        <v>16364.7</v>
      </c>
      <c r="S13" s="290">
        <f>'РБ ВВ 10(2025) |FIT15'!S13*0.87</f>
        <v>16912.8</v>
      </c>
      <c r="T13" s="290">
        <f>'РБ ВВ 10(2025) |FIT15'!T13*0.87</f>
        <v>16912.8</v>
      </c>
      <c r="U13" s="290">
        <f>'РБ ВВ 10(2025) |FIT15'!U13*0.87</f>
        <v>17852.400000000001</v>
      </c>
      <c r="V13" s="290">
        <f>'РБ ВВ 10(2025) |FIT15'!V13*0.87</f>
        <v>17852.400000000001</v>
      </c>
      <c r="W13" s="290">
        <f>'РБ ВВ 10(2025) |FIT15'!W13*0.87</f>
        <v>16364.7</v>
      </c>
      <c r="X13" s="290">
        <f>'РБ ВВ 10(2025) |FIT15'!X13*0.87</f>
        <v>16364.7</v>
      </c>
      <c r="Y13" s="290">
        <f>'РБ ВВ 10(2025) |FIT15'!Y13*0.87</f>
        <v>15268.5</v>
      </c>
      <c r="Z13" s="290">
        <f>'РБ ВВ 10(2025) |FIT15'!Z13*0.87</f>
        <v>15268.5</v>
      </c>
      <c r="AA13" s="290">
        <f>'РБ ВВ 10(2025) |FIT15'!AA13*0.87</f>
        <v>15268.5</v>
      </c>
      <c r="AB13" s="290">
        <f>'РБ ВВ 10(2025) |FIT15'!AB13*0.87</f>
        <v>15268.5</v>
      </c>
      <c r="AC13" s="290">
        <f>'РБ ВВ 10(2025) |FIT15'!AC13*0.87</f>
        <v>15268.5</v>
      </c>
      <c r="AD13" s="290">
        <f>'РБ ВВ 10(2025) |FIT15'!AD13*0.87</f>
        <v>15816.6</v>
      </c>
      <c r="AE13" s="290">
        <f>'РБ ВВ 10(2025) |FIT15'!AE13*0.87</f>
        <v>15816.6</v>
      </c>
      <c r="AF13" s="290">
        <f>'РБ ВВ 10(2025) |FIT15'!AF13*0.87</f>
        <v>15268.5</v>
      </c>
      <c r="AG13" s="290">
        <f>'РБ ВВ 10(2025) |FIT15'!AG13*0.87</f>
        <v>16834.5</v>
      </c>
      <c r="AH13" s="290">
        <f>'РБ ВВ 10(2025) |FIT15'!AH13*0.87</f>
        <v>16834.5</v>
      </c>
      <c r="AI13" s="290">
        <f>'РБ ВВ 10(2025) |FIT15'!AI13*0.87</f>
        <v>16834.5</v>
      </c>
      <c r="AJ13" s="290">
        <f>'РБ ВВ 10(2025) |FIT15'!AJ13*0.87</f>
        <v>16834.5</v>
      </c>
      <c r="AK13" s="290">
        <f>'РБ ВВ 10(2025) |FIT15'!AK13*0.87</f>
        <v>16834.5</v>
      </c>
      <c r="AL13" s="290">
        <f>'РБ ВВ 10(2025) |FIT15'!AL13*0.87</f>
        <v>16834.5</v>
      </c>
      <c r="AM13" s="290">
        <f>'РБ ВВ 10(2025) |FIT15'!AM13*0.87</f>
        <v>15425.1</v>
      </c>
      <c r="AN13" s="290">
        <f>'РБ ВВ 10(2025) |FIT15'!AN13*0.87</f>
        <v>15425.1</v>
      </c>
      <c r="AO13" s="290">
        <f>'РБ ВВ 10(2025) |FIT15'!AO13*0.87</f>
        <v>15425.1</v>
      </c>
      <c r="AP13" s="290">
        <f>'РБ ВВ 10(2025) |FIT15'!AP13*0.87</f>
        <v>15425.1</v>
      </c>
      <c r="AQ13" s="290">
        <f>'РБ ВВ 10(2025) |FIT15'!AQ13*0.87</f>
        <v>18792</v>
      </c>
      <c r="AR13" s="290">
        <f>'РБ ВВ 10(2025) |FIT15'!AR13*0.87</f>
        <v>20044.8</v>
      </c>
      <c r="AS13" s="290">
        <f>'РБ ВВ 10(2025) |FIT15'!AS13*0.87</f>
        <v>20044.8</v>
      </c>
      <c r="AT13" s="290">
        <f>'РБ ВВ 10(2025) |FIT15'!AT13*0.87</f>
        <v>17539.2</v>
      </c>
      <c r="AU13" s="290">
        <f>'РБ ВВ 10(2025) |FIT15'!AU13*0.87</f>
        <v>18792</v>
      </c>
      <c r="AV13" s="290">
        <f>'РБ ВВ 10(2025) |FIT15'!AV13*0.87</f>
        <v>18792</v>
      </c>
      <c r="AW13" s="290">
        <f>'РБ ВВ 10(2025) |FIT15'!AW13*0.87</f>
        <v>20044.8</v>
      </c>
      <c r="AX13" s="290">
        <f>'РБ ВВ 10(2025) |FIT15'!AX13*0.87</f>
        <v>20044.8</v>
      </c>
      <c r="AY13" s="290">
        <f>'РБ ВВ 10(2025) |FIT15'!AY13*0.87</f>
        <v>20044.8</v>
      </c>
      <c r="AZ13" s="290">
        <f>'РБ ВВ 10(2025) |FIT15'!AZ13*0.87</f>
        <v>22550.400000000001</v>
      </c>
      <c r="BA13" s="290">
        <f>'РБ ВВ 10(2025) |FIT15'!BA13*0.87</f>
        <v>22550.400000000001</v>
      </c>
      <c r="BB13" s="290">
        <f>'РБ ВВ 10(2025) |FIT15'!BB13*0.87</f>
        <v>23803.200000000001</v>
      </c>
      <c r="BC13" s="290">
        <f>'РБ ВВ 10(2025) |FIT15'!BC13*0.87</f>
        <v>23803.200000000001</v>
      </c>
      <c r="BD13" s="290">
        <f>'РБ ВВ 10(2025) |FIT15'!BD13*0.87</f>
        <v>23803.200000000001</v>
      </c>
      <c r="BE13" s="290">
        <f>'РБ ВВ 10(2025) |FIT15'!BE13*0.87</f>
        <v>21297.599999999999</v>
      </c>
      <c r="BF13" s="290">
        <f>'РБ ВВ 10(2025) |FIT15'!BF13*0.87</f>
        <v>34217.1</v>
      </c>
      <c r="BG13" s="290">
        <f>'РБ ВВ 10(2025) |FIT15'!BG13*0.87</f>
        <v>52617.599999999999</v>
      </c>
      <c r="BH13" s="290">
        <f>'РБ ВВ 10(2025) |FIT15'!BH13*0.87</f>
        <v>70235.100000000006</v>
      </c>
      <c r="BI13" s="290">
        <f>'РБ ВВ 10(2025) |FIT15'!BI13*0.87</f>
        <v>70235.100000000006</v>
      </c>
      <c r="BJ13" s="290">
        <f>'РБ ВВ 10(2025) |FIT15'!BJ13*0.87</f>
        <v>66320.100000000006</v>
      </c>
      <c r="BK13" s="290">
        <f>'РБ ВВ 10(2025) |FIT15'!BK13*0.87</f>
        <v>70235.100000000006</v>
      </c>
      <c r="BL13" s="290">
        <f>'РБ ВВ 10(2025) |FIT15'!BL13*0.87</f>
        <v>66320.100000000006</v>
      </c>
      <c r="BM13" s="290">
        <f>'РБ ВВ 10(2025) |FIT15'!BM13*0.87</f>
        <v>55749.599999999999</v>
      </c>
      <c r="BN13" s="290">
        <f>'РБ ВВ 10(2025) |FIT15'!BN13*0.87</f>
        <v>55749.599999999999</v>
      </c>
      <c r="BO13" s="290">
        <f>'РБ ВВ 10(2025) |FIT15'!BO13*0.87</f>
        <v>55749.599999999999</v>
      </c>
      <c r="BP13" s="290">
        <f>'РБ ВВ 10(2025) |FIT15'!BP13*0.87</f>
        <v>49485.599999999999</v>
      </c>
      <c r="BQ13" s="290">
        <f>'РБ ВВ 10(2025) |FIT15'!BQ13*0.87</f>
        <v>35861.4</v>
      </c>
      <c r="BR13" s="290">
        <f>'РБ ВВ 10(2025) |FIT15'!BR13*0.87</f>
        <v>31946.400000000001</v>
      </c>
      <c r="BS13" s="290">
        <f>'РБ ВВ 10(2025) |FIT15'!BS13*0.87</f>
        <v>30380.400000000001</v>
      </c>
      <c r="BT13" s="290">
        <f>'РБ ВВ 10(2025) |FIT15'!BT13*0.87</f>
        <v>30380.400000000001</v>
      </c>
      <c r="BU13" s="290">
        <f>'РБ ВВ 10(2025) |FIT15'!BU13*0.87</f>
        <v>30380.400000000001</v>
      </c>
      <c r="BV13" s="290">
        <f>'РБ ВВ 10(2025) |FIT15'!BV13*0.87</f>
        <v>31946.400000000001</v>
      </c>
      <c r="BW13" s="290">
        <f>'РБ ВВ 10(2025) |FIT15'!BW13*0.87</f>
        <v>31946.400000000001</v>
      </c>
      <c r="BX13" s="290">
        <f>'РБ ВВ 10(2025) |FIT15'!BX13*0.87</f>
        <v>31946.400000000001</v>
      </c>
      <c r="BY13" s="290">
        <f>'РБ ВВ 10(2025) |FIT15'!BY13*0.87</f>
        <v>30380.400000000001</v>
      </c>
      <c r="BZ13" s="290">
        <f>'РБ ВВ 10(2025) |FIT15'!BZ13*0.87</f>
        <v>30380.400000000001</v>
      </c>
      <c r="CA13" s="290">
        <f>'РБ ВВ 10(2025) |FIT15'!CA13*0.87</f>
        <v>30380.400000000001</v>
      </c>
      <c r="CB13" s="290">
        <f>'РБ ВВ 10(2025) |FIT15'!CB13*0.87</f>
        <v>30380.400000000001</v>
      </c>
      <c r="CC13" s="290">
        <f>'РБ ВВ 10(2025) |FIT15'!CC13*0.87</f>
        <v>30380.400000000001</v>
      </c>
      <c r="CD13" s="290">
        <f>'РБ ВВ 10(2025) |FIT15'!CD13*0.87</f>
        <v>30380.400000000001</v>
      </c>
      <c r="CE13" s="290">
        <f>'РБ ВВ 10(2025) |FIT15'!CE13*0.87</f>
        <v>30380.400000000001</v>
      </c>
      <c r="CF13" s="290">
        <f>'РБ ВВ 10(2025) |FIT15'!CF13*0.87</f>
        <v>31946.400000000001</v>
      </c>
      <c r="CG13" s="290">
        <f>'РБ ВВ 10(2025) |FIT15'!CG13*0.87</f>
        <v>31946.400000000001</v>
      </c>
      <c r="CH13" s="290">
        <f>'РБ ВВ 10(2025) |FIT15'!CH13*0.87</f>
        <v>33903.9</v>
      </c>
      <c r="CI13" s="290">
        <f>'РБ ВВ 10(2025) |FIT15'!CI13*0.87</f>
        <v>33903.9</v>
      </c>
      <c r="CJ13" s="290">
        <f>'РБ ВВ 10(2025) |FIT15'!CJ13*0.87</f>
        <v>33903.9</v>
      </c>
      <c r="CK13" s="290">
        <f>'РБ ВВ 10(2025) |FIT15'!CK13*0.87</f>
        <v>33903.9</v>
      </c>
      <c r="CL13" s="290">
        <f>'РБ ВВ 10(2025) |FIT15'!CL13*0.87</f>
        <v>33903.9</v>
      </c>
      <c r="CM13" s="290">
        <f>'РБ ВВ 10(2025) |FIT15'!CM13*0.87</f>
        <v>33903.9</v>
      </c>
      <c r="CN13" s="290">
        <f>'РБ ВВ 10(2025) |FIT15'!CN13*0.87</f>
        <v>36252.9</v>
      </c>
      <c r="CO13" s="290">
        <f>'РБ ВВ 10(2025) |FIT15'!CO13*0.87</f>
        <v>34686.9</v>
      </c>
      <c r="CP13" s="290">
        <f>'РБ ВВ 10(2025) |FIT15'!CP13*0.87</f>
        <v>34686.9</v>
      </c>
      <c r="CQ13" s="290">
        <f>'РБ ВВ 10(2025) |FIT15'!CQ13*0.87</f>
        <v>34686.9</v>
      </c>
      <c r="CR13" s="290">
        <f>'РБ ВВ 10(2025) |FIT15'!CR13*0.87</f>
        <v>34686.9</v>
      </c>
      <c r="CS13" s="290">
        <f>'РБ ВВ 10(2025) |FIT15'!CS13*0.87</f>
        <v>37818.9</v>
      </c>
      <c r="CT13" s="290">
        <f>'РБ ВВ 10(2025) |FIT15'!CT13*0.87</f>
        <v>37818.9</v>
      </c>
      <c r="CU13" s="290">
        <f>'РБ ВВ 10(2025) |FIT15'!CU13*0.87</f>
        <v>34686.9</v>
      </c>
      <c r="CV13" s="290">
        <f>'РБ ВВ 10(2025) |FIT15'!CV13*0.87</f>
        <v>36252.9</v>
      </c>
      <c r="CW13" s="290">
        <f>'РБ ВВ 10(2025) |FIT15'!CW13*0.87</f>
        <v>34686.9</v>
      </c>
      <c r="CX13" s="290">
        <f>'РБ ВВ 10(2025) |FIT15'!CX13*0.87</f>
        <v>34686.9</v>
      </c>
      <c r="CY13" s="290">
        <f>'РБ ВВ 10(2025) |FIT15'!CY13*0.87</f>
        <v>34686.9</v>
      </c>
      <c r="CZ13" s="290">
        <f>'РБ ВВ 10(2025) |FIT15'!CZ13*0.87</f>
        <v>37818.9</v>
      </c>
      <c r="DA13" s="290">
        <f>'РБ ВВ 10(2025) |FIT15'!DA13*0.87</f>
        <v>37818.9</v>
      </c>
      <c r="DB13" s="290">
        <f>'РБ ВВ 10(2025) |FIT15'!DB13*0.87</f>
        <v>41733.9</v>
      </c>
      <c r="DC13" s="290">
        <f>'РБ ВВ 10(2025) |FIT15'!DC13*0.87</f>
        <v>41733.9</v>
      </c>
      <c r="DD13" s="290">
        <f>'РБ ВВ 10(2025) |FIT15'!DD13*0.87</f>
        <v>41733.9</v>
      </c>
      <c r="DE13" s="290">
        <f>'РБ ВВ 10(2025) |FIT15'!DE13*0.87</f>
        <v>41733.9</v>
      </c>
      <c r="DF13" s="290">
        <f>'РБ ВВ 10(2025) |FIT15'!DF13*0.87</f>
        <v>41733.9</v>
      </c>
      <c r="DG13" s="290">
        <f>'РБ ВВ 10(2025) |FIT15'!DG13*0.87</f>
        <v>46431.9</v>
      </c>
      <c r="DH13" s="290">
        <f>'РБ ВВ 10(2025) |FIT15'!DH13*0.87</f>
        <v>46431.9</v>
      </c>
      <c r="DI13" s="290">
        <f>'РБ ВВ 10(2025) |FIT15'!DI13*0.87</f>
        <v>44082.9</v>
      </c>
      <c r="DJ13" s="290">
        <f>'РБ ВВ 10(2025) |FIT15'!DJ13*0.87</f>
        <v>46431.9</v>
      </c>
      <c r="DK13" s="290">
        <f>'РБ ВВ 10(2025) |FIT15'!DK13*0.87</f>
        <v>44082.9</v>
      </c>
      <c r="DL13" s="290">
        <f>'РБ ВВ 10(2025) |FIT15'!DL13*0.87</f>
        <v>46431.9</v>
      </c>
      <c r="DM13" s="290">
        <f>'РБ ВВ 10(2025) |FIT15'!DM13*0.87</f>
        <v>44082.9</v>
      </c>
      <c r="DN13" s="290">
        <f>'РБ ВВ 10(2025) |FIT15'!DN13*0.87</f>
        <v>44082.9</v>
      </c>
      <c r="DO13" s="290">
        <f>'РБ ВВ 10(2025) |FIT15'!DO13*0.87</f>
        <v>39776.400000000001</v>
      </c>
      <c r="DP13" s="290">
        <f>'РБ ВВ 10(2025) |FIT15'!DP13*0.87</f>
        <v>34686.9</v>
      </c>
      <c r="DQ13" s="290">
        <f>'РБ ВВ 10(2025) |FIT15'!DQ13*0.87</f>
        <v>34686.9</v>
      </c>
      <c r="DR13" s="290">
        <f>'РБ ВВ 10(2025) |FIT15'!DR13*0.87</f>
        <v>34686.9</v>
      </c>
      <c r="DS13" s="290">
        <f>'РБ ВВ 10(2025) |FIT15'!DS13*0.87</f>
        <v>33120.9</v>
      </c>
      <c r="DT13" s="290">
        <f>'РБ ВВ 10(2025) |FIT15'!DT13*0.87</f>
        <v>30771.9</v>
      </c>
      <c r="DU13" s="290">
        <f>'РБ ВВ 10(2025) |FIT15'!DU13*0.87</f>
        <v>31946.400000000001</v>
      </c>
      <c r="DV13" s="290">
        <f>'РБ ВВ 10(2025) |FIT15'!DV13*0.87</f>
        <v>31946.400000000001</v>
      </c>
      <c r="DW13" s="290">
        <f>'РБ ВВ 10(2025) |FIT15'!DW13*0.87</f>
        <v>31946.400000000001</v>
      </c>
      <c r="DX13" s="290">
        <f>'РБ ВВ 10(2025) |FIT15'!DX13*0.87</f>
        <v>27248.400000000001</v>
      </c>
      <c r="DY13" s="290">
        <f>'РБ ВВ 10(2025) |FIT15'!DY13*0.87</f>
        <v>27248.400000000001</v>
      </c>
      <c r="DZ13" s="290">
        <f>'РБ ВВ 10(2025) |FIT15'!DZ13*0.87</f>
        <v>27248.400000000001</v>
      </c>
      <c r="EA13" s="290">
        <f>'РБ ВВ 10(2025) |FIT15'!EA13*0.87</f>
        <v>27248.400000000001</v>
      </c>
      <c r="EB13" s="290">
        <f>'РБ ВВ 10(2025) |FIT15'!EB13*0.87</f>
        <v>27248.400000000001</v>
      </c>
      <c r="EC13" s="290">
        <f>'РБ ВВ 10(2025) |FIT15'!EC13*0.87</f>
        <v>27248.400000000001</v>
      </c>
      <c r="ED13" s="290">
        <f>'РБ ВВ 10(2025) |FIT15'!ED13*0.87</f>
        <v>27248.400000000001</v>
      </c>
      <c r="EE13" s="290">
        <f>'РБ ВВ 10(2025) |FIT15'!EE13*0.87</f>
        <v>27248.400000000001</v>
      </c>
      <c r="EF13" s="290">
        <f>'РБ ВВ 10(2025) |FIT15'!EF13*0.87</f>
        <v>27248.400000000001</v>
      </c>
      <c r="EG13" s="290">
        <f>'РБ ВВ 10(2025) |FIT15'!EG13*0.87</f>
        <v>27248.400000000001</v>
      </c>
      <c r="EH13" s="290">
        <f>'РБ ВВ 10(2025) |FIT15'!EH13*0.87</f>
        <v>27248.400000000001</v>
      </c>
      <c r="EI13" s="290">
        <f>'РБ ВВ 10(2025) |FIT15'!EI13*0.87</f>
        <v>27248.400000000001</v>
      </c>
      <c r="EJ13" s="290">
        <f>'РБ ВВ 10(2025) |FIT15'!EJ13*0.87</f>
        <v>27248.400000000001</v>
      </c>
      <c r="EK13" s="290">
        <f>'РБ ВВ 10(2025) |FIT15'!EK13*0.87</f>
        <v>26073.9</v>
      </c>
      <c r="EL13" s="290">
        <f>'РБ ВВ 10(2025) |FIT15'!EL13*0.87</f>
        <v>26073.9</v>
      </c>
      <c r="EM13" s="290">
        <f>'РБ ВВ 10(2025) |FIT15'!EM13*0.87</f>
        <v>26073.9</v>
      </c>
      <c r="EN13" s="290">
        <f>'РБ ВВ 10(2025) |FIT15'!EN13*0.87</f>
        <v>26073.9</v>
      </c>
      <c r="EO13" s="290">
        <f>'РБ ВВ 10(2025) |FIT15'!EO13*0.87</f>
        <v>26073.9</v>
      </c>
      <c r="EP13" s="290">
        <f>'РБ ВВ 10(2025) |FIT15'!EP13*0.87</f>
        <v>26073.9</v>
      </c>
      <c r="EQ13" s="290">
        <f>'РБ ВВ 10(2025) |FIT15'!EQ13*0.87</f>
        <v>26073.9</v>
      </c>
      <c r="ER13" s="290">
        <f>'РБ ВВ 10(2025) |FIT15'!ER13*0.87</f>
        <v>26073.9</v>
      </c>
      <c r="ES13" s="290">
        <f>'РБ ВВ 10(2025) |FIT15'!ES13*0.87</f>
        <v>26073.9</v>
      </c>
      <c r="ET13" s="290">
        <f>'РБ ВВ 10(2025) |FIT15'!ET13*0.87</f>
        <v>26073.9</v>
      </c>
    </row>
    <row r="14" spans="1:150" x14ac:dyDescent="0.2">
      <c r="A14" s="86" t="s">
        <v>136</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c r="BW14" s="290"/>
      <c r="BX14" s="290"/>
      <c r="BY14" s="290"/>
      <c r="BZ14" s="290"/>
      <c r="CA14" s="290"/>
      <c r="CB14" s="290"/>
      <c r="CC14" s="290"/>
      <c r="CD14" s="290"/>
      <c r="CE14" s="290"/>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0"/>
      <c r="DC14" s="290"/>
      <c r="DD14" s="290"/>
      <c r="DE14" s="290"/>
      <c r="DF14" s="290"/>
      <c r="DG14" s="290"/>
      <c r="DH14" s="290"/>
      <c r="DI14" s="290"/>
      <c r="DJ14" s="290"/>
      <c r="DK14" s="290"/>
      <c r="DL14" s="290"/>
      <c r="DM14" s="290"/>
      <c r="DN14" s="290"/>
      <c r="DO14" s="290"/>
      <c r="DP14" s="290"/>
      <c r="DQ14" s="290"/>
      <c r="DR14" s="290"/>
      <c r="DS14" s="290"/>
      <c r="DT14" s="290"/>
      <c r="DU14" s="290"/>
      <c r="DV14" s="290"/>
      <c r="DW14" s="290"/>
      <c r="DX14" s="290"/>
      <c r="DY14" s="290"/>
      <c r="DZ14" s="290"/>
      <c r="EA14" s="290"/>
      <c r="EB14" s="290"/>
      <c r="EC14" s="290"/>
      <c r="ED14" s="290"/>
      <c r="EE14" s="290"/>
      <c r="EF14" s="290"/>
      <c r="EG14" s="290"/>
      <c r="EH14" s="290"/>
      <c r="EI14" s="290"/>
      <c r="EJ14" s="290"/>
      <c r="EK14" s="290"/>
      <c r="EL14" s="290"/>
      <c r="EM14" s="290"/>
      <c r="EN14" s="290"/>
      <c r="EO14" s="290"/>
      <c r="EP14" s="290"/>
      <c r="EQ14" s="290"/>
      <c r="ER14" s="290"/>
      <c r="ES14" s="290"/>
      <c r="ET14" s="290"/>
    </row>
    <row r="15" spans="1:150" x14ac:dyDescent="0.2">
      <c r="A15" s="275">
        <v>1</v>
      </c>
      <c r="B15" s="290">
        <f>'РБ ВВ 10(2025) |FIT15'!B15*0.87</f>
        <v>24038.1</v>
      </c>
      <c r="C15" s="290">
        <f>'РБ ВВ 10(2025) |FIT15'!C15*0.87</f>
        <v>24038.1</v>
      </c>
      <c r="D15" s="290">
        <f>'РБ ВВ 10(2025) |FIT15'!D15*0.87</f>
        <v>24038.1</v>
      </c>
      <c r="E15" s="290">
        <f>'РБ ВВ 10(2025) |FIT15'!E15*0.87</f>
        <v>22158.9</v>
      </c>
      <c r="F15" s="290">
        <f>'РБ ВВ 10(2025) |FIT15'!F15*0.87</f>
        <v>18792</v>
      </c>
      <c r="G15" s="290">
        <f>'РБ ВВ 10(2025) |FIT15'!G15*0.87</f>
        <v>19340.099999999999</v>
      </c>
      <c r="H15" s="290">
        <f>'РБ ВВ 10(2025) |FIT15'!H15*0.87</f>
        <v>18792</v>
      </c>
      <c r="I15" s="290">
        <f>'РБ ВВ 10(2025) |FIT15'!I15*0.87</f>
        <v>20279.7</v>
      </c>
      <c r="J15" s="290">
        <f>'РБ ВВ 10(2025) |FIT15'!J15*0.87</f>
        <v>20279.7</v>
      </c>
      <c r="K15" s="290">
        <f>'РБ ВВ 10(2025) |FIT15'!K15*0.87</f>
        <v>17695.8</v>
      </c>
      <c r="L15" s="290">
        <f>'РБ ВВ 10(2025) |FIT15'!L15*0.87</f>
        <v>17695.8</v>
      </c>
      <c r="M15" s="290">
        <f>'РБ ВВ 10(2025) |FIT15'!M15*0.87</f>
        <v>17695.8</v>
      </c>
      <c r="N15" s="290">
        <f>'РБ ВВ 10(2025) |FIT15'!N15*0.87</f>
        <v>18243.900000000001</v>
      </c>
      <c r="O15" s="290">
        <f>'РБ ВВ 10(2025) |FIT15'!O15*0.87</f>
        <v>17695.8</v>
      </c>
      <c r="P15" s="290">
        <f>'РБ ВВ 10(2025) |FIT15'!P15*0.87</f>
        <v>18243.900000000001</v>
      </c>
      <c r="Q15" s="290">
        <f>'РБ ВВ 10(2025) |FIT15'!Q15*0.87</f>
        <v>18243.900000000001</v>
      </c>
      <c r="R15" s="290">
        <f>'РБ ВВ 10(2025) |FIT15'!R15*0.87</f>
        <v>18792</v>
      </c>
      <c r="S15" s="290">
        <f>'РБ ВВ 10(2025) |FIT15'!S15*0.87</f>
        <v>19340.099999999999</v>
      </c>
      <c r="T15" s="290">
        <f>'РБ ВВ 10(2025) |FIT15'!T15*0.87</f>
        <v>19340.099999999999</v>
      </c>
      <c r="U15" s="290">
        <f>'РБ ВВ 10(2025) |FIT15'!U15*0.87</f>
        <v>20279.7</v>
      </c>
      <c r="V15" s="290">
        <f>'РБ ВВ 10(2025) |FIT15'!V15*0.87</f>
        <v>20279.7</v>
      </c>
      <c r="W15" s="290">
        <f>'РБ ВВ 10(2025) |FIT15'!W15*0.87</f>
        <v>18792</v>
      </c>
      <c r="X15" s="290">
        <f>'РБ ВВ 10(2025) |FIT15'!X15*0.87</f>
        <v>18792</v>
      </c>
      <c r="Y15" s="290">
        <f>'РБ ВВ 10(2025) |FIT15'!Y15*0.87</f>
        <v>17695.8</v>
      </c>
      <c r="Z15" s="290">
        <f>'РБ ВВ 10(2025) |FIT15'!Z15*0.87</f>
        <v>17695.8</v>
      </c>
      <c r="AA15" s="290">
        <f>'РБ ВВ 10(2025) |FIT15'!AA15*0.87</f>
        <v>17695.8</v>
      </c>
      <c r="AB15" s="290">
        <f>'РБ ВВ 10(2025) |FIT15'!AB15*0.87</f>
        <v>17695.8</v>
      </c>
      <c r="AC15" s="290">
        <f>'РБ ВВ 10(2025) |FIT15'!AC15*0.87</f>
        <v>17695.8</v>
      </c>
      <c r="AD15" s="290">
        <f>'РБ ВВ 10(2025) |FIT15'!AD15*0.87</f>
        <v>18243.900000000001</v>
      </c>
      <c r="AE15" s="290">
        <f>'РБ ВВ 10(2025) |FIT15'!AE15*0.87</f>
        <v>18243.900000000001</v>
      </c>
      <c r="AF15" s="290">
        <f>'РБ ВВ 10(2025) |FIT15'!AF15*0.87</f>
        <v>17695.8</v>
      </c>
      <c r="AG15" s="290">
        <f>'РБ ВВ 10(2025) |FIT15'!AG15*0.87</f>
        <v>19261.8</v>
      </c>
      <c r="AH15" s="290">
        <f>'РБ ВВ 10(2025) |FIT15'!AH15*0.87</f>
        <v>19261.8</v>
      </c>
      <c r="AI15" s="290">
        <f>'РБ ВВ 10(2025) |FIT15'!AI15*0.87</f>
        <v>19261.8</v>
      </c>
      <c r="AJ15" s="290">
        <f>'РБ ВВ 10(2025) |FIT15'!AJ15*0.87</f>
        <v>19261.8</v>
      </c>
      <c r="AK15" s="290">
        <f>'РБ ВВ 10(2025) |FIT15'!AK15*0.87</f>
        <v>19261.8</v>
      </c>
      <c r="AL15" s="290">
        <f>'РБ ВВ 10(2025) |FIT15'!AL15*0.87</f>
        <v>19261.8</v>
      </c>
      <c r="AM15" s="290">
        <f>'РБ ВВ 10(2025) |FIT15'!AM15*0.87</f>
        <v>17852.400000000001</v>
      </c>
      <c r="AN15" s="290">
        <f>'РБ ВВ 10(2025) |FIT15'!AN15*0.87</f>
        <v>17852.400000000001</v>
      </c>
      <c r="AO15" s="290">
        <f>'РБ ВВ 10(2025) |FIT15'!AO15*0.87</f>
        <v>17852.400000000001</v>
      </c>
      <c r="AP15" s="290">
        <f>'РБ ВВ 10(2025) |FIT15'!AP15*0.87</f>
        <v>17852.400000000001</v>
      </c>
      <c r="AQ15" s="290">
        <f>'РБ ВВ 10(2025) |FIT15'!AQ15*0.87</f>
        <v>21219.3</v>
      </c>
      <c r="AR15" s="290">
        <f>'РБ ВВ 10(2025) |FIT15'!AR15*0.87</f>
        <v>22472.1</v>
      </c>
      <c r="AS15" s="290">
        <f>'РБ ВВ 10(2025) |FIT15'!AS15*0.87</f>
        <v>22472.1</v>
      </c>
      <c r="AT15" s="290">
        <f>'РБ ВВ 10(2025) |FIT15'!AT15*0.87</f>
        <v>19966.5</v>
      </c>
      <c r="AU15" s="290">
        <f>'РБ ВВ 10(2025) |FIT15'!AU15*0.87</f>
        <v>21219.3</v>
      </c>
      <c r="AV15" s="290">
        <f>'РБ ВВ 10(2025) |FIT15'!AV15*0.87</f>
        <v>21219.3</v>
      </c>
      <c r="AW15" s="290">
        <f>'РБ ВВ 10(2025) |FIT15'!AW15*0.87</f>
        <v>22472.1</v>
      </c>
      <c r="AX15" s="290">
        <f>'РБ ВВ 10(2025) |FIT15'!AX15*0.87</f>
        <v>22472.1</v>
      </c>
      <c r="AY15" s="290">
        <f>'РБ ВВ 10(2025) |FIT15'!AY15*0.87</f>
        <v>22472.1</v>
      </c>
      <c r="AZ15" s="290">
        <f>'РБ ВВ 10(2025) |FIT15'!AZ15*0.87</f>
        <v>24977.7</v>
      </c>
      <c r="BA15" s="290">
        <f>'РБ ВВ 10(2025) |FIT15'!BA15*0.87</f>
        <v>24977.7</v>
      </c>
      <c r="BB15" s="290">
        <f>'РБ ВВ 10(2025) |FIT15'!BB15*0.87</f>
        <v>26230.5</v>
      </c>
      <c r="BC15" s="290">
        <f>'РБ ВВ 10(2025) |FIT15'!BC15*0.87</f>
        <v>26230.5</v>
      </c>
      <c r="BD15" s="290">
        <f>'РБ ВВ 10(2025) |FIT15'!BD15*0.87</f>
        <v>26230.5</v>
      </c>
      <c r="BE15" s="290">
        <f>'РБ ВВ 10(2025) |FIT15'!BE15*0.87</f>
        <v>23724.9</v>
      </c>
      <c r="BF15" s="290">
        <f>'РБ ВВ 10(2025) |FIT15'!BF15*0.87</f>
        <v>39032.550000000003</v>
      </c>
      <c r="BG15" s="290">
        <f>'РБ ВВ 10(2025) |FIT15'!BG15*0.87</f>
        <v>57433.05</v>
      </c>
      <c r="BH15" s="290">
        <f>'РБ ВВ 10(2025) |FIT15'!BH15*0.87</f>
        <v>75050.55</v>
      </c>
      <c r="BI15" s="290">
        <f>'РБ ВВ 10(2025) |FIT15'!BI15*0.87</f>
        <v>75050.55</v>
      </c>
      <c r="BJ15" s="290">
        <f>'РБ ВВ 10(2025) |FIT15'!BJ15*0.87</f>
        <v>71135.55</v>
      </c>
      <c r="BK15" s="290">
        <f>'РБ ВВ 10(2025) |FIT15'!BK15*0.87</f>
        <v>75050.55</v>
      </c>
      <c r="BL15" s="290">
        <f>'РБ ВВ 10(2025) |FIT15'!BL15*0.87</f>
        <v>71135.55</v>
      </c>
      <c r="BM15" s="290">
        <f>'РБ ВВ 10(2025) |FIT15'!BM15*0.87</f>
        <v>60565.05</v>
      </c>
      <c r="BN15" s="290">
        <f>'РБ ВВ 10(2025) |FIT15'!BN15*0.87</f>
        <v>60565.05</v>
      </c>
      <c r="BO15" s="290">
        <f>'РБ ВВ 10(2025) |FIT15'!BO15*0.87</f>
        <v>60565.05</v>
      </c>
      <c r="BP15" s="290">
        <f>'РБ ВВ 10(2025) |FIT15'!BP15*0.87</f>
        <v>54301.05</v>
      </c>
      <c r="BQ15" s="290">
        <f>'РБ ВВ 10(2025) |FIT15'!BQ15*0.87</f>
        <v>38484.449999999997</v>
      </c>
      <c r="BR15" s="290">
        <f>'РБ ВВ 10(2025) |FIT15'!BR15*0.87</f>
        <v>34569.449999999997</v>
      </c>
      <c r="BS15" s="290">
        <f>'РБ ВВ 10(2025) |FIT15'!BS15*0.87</f>
        <v>33003.449999999997</v>
      </c>
      <c r="BT15" s="290">
        <f>'РБ ВВ 10(2025) |FIT15'!BT15*0.87</f>
        <v>33003.449999999997</v>
      </c>
      <c r="BU15" s="290">
        <f>'РБ ВВ 10(2025) |FIT15'!BU15*0.87</f>
        <v>33003.449999999997</v>
      </c>
      <c r="BV15" s="290">
        <f>'РБ ВВ 10(2025) |FIT15'!BV15*0.87</f>
        <v>34569.449999999997</v>
      </c>
      <c r="BW15" s="290">
        <f>'РБ ВВ 10(2025) |FIT15'!BW15*0.87</f>
        <v>34569.449999999997</v>
      </c>
      <c r="BX15" s="290">
        <f>'РБ ВВ 10(2025) |FIT15'!BX15*0.87</f>
        <v>34569.449999999997</v>
      </c>
      <c r="BY15" s="290">
        <f>'РБ ВВ 10(2025) |FIT15'!BY15*0.87</f>
        <v>33003.449999999997</v>
      </c>
      <c r="BZ15" s="290">
        <f>'РБ ВВ 10(2025) |FIT15'!BZ15*0.87</f>
        <v>33003.449999999997</v>
      </c>
      <c r="CA15" s="290">
        <f>'РБ ВВ 10(2025) |FIT15'!CA15*0.87</f>
        <v>33003.449999999997</v>
      </c>
      <c r="CB15" s="290">
        <f>'РБ ВВ 10(2025) |FIT15'!CB15*0.87</f>
        <v>33003.449999999997</v>
      </c>
      <c r="CC15" s="290">
        <f>'РБ ВВ 10(2025) |FIT15'!CC15*0.87</f>
        <v>33003.449999999997</v>
      </c>
      <c r="CD15" s="290">
        <f>'РБ ВВ 10(2025) |FIT15'!CD15*0.87</f>
        <v>33003.449999999997</v>
      </c>
      <c r="CE15" s="290">
        <f>'РБ ВВ 10(2025) |FIT15'!CE15*0.87</f>
        <v>33003.449999999997</v>
      </c>
      <c r="CF15" s="290">
        <f>'РБ ВВ 10(2025) |FIT15'!CF15*0.87</f>
        <v>34569.449999999997</v>
      </c>
      <c r="CG15" s="290">
        <f>'РБ ВВ 10(2025) |FIT15'!CG15*0.87</f>
        <v>34569.449999999997</v>
      </c>
      <c r="CH15" s="290">
        <f>'РБ ВВ 10(2025) |FIT15'!CH15*0.87</f>
        <v>36526.949999999997</v>
      </c>
      <c r="CI15" s="290">
        <f>'РБ ВВ 10(2025) |FIT15'!CI15*0.87</f>
        <v>36526.949999999997</v>
      </c>
      <c r="CJ15" s="290">
        <f>'РБ ВВ 10(2025) |FIT15'!CJ15*0.87</f>
        <v>36526.949999999997</v>
      </c>
      <c r="CK15" s="290">
        <f>'РБ ВВ 10(2025) |FIT15'!CK15*0.87</f>
        <v>36526.949999999997</v>
      </c>
      <c r="CL15" s="290">
        <f>'РБ ВВ 10(2025) |FIT15'!CL15*0.87</f>
        <v>36526.949999999997</v>
      </c>
      <c r="CM15" s="290">
        <f>'РБ ВВ 10(2025) |FIT15'!CM15*0.87</f>
        <v>36526.949999999997</v>
      </c>
      <c r="CN15" s="290">
        <f>'РБ ВВ 10(2025) |FIT15'!CN15*0.87</f>
        <v>41224.949999999997</v>
      </c>
      <c r="CO15" s="290">
        <f>'РБ ВВ 10(2025) |FIT15'!CO15*0.87</f>
        <v>39658.949999999997</v>
      </c>
      <c r="CP15" s="290">
        <f>'РБ ВВ 10(2025) |FIT15'!CP15*0.87</f>
        <v>39658.949999999997</v>
      </c>
      <c r="CQ15" s="290">
        <f>'РБ ВВ 10(2025) |FIT15'!CQ15*0.87</f>
        <v>39658.949999999997</v>
      </c>
      <c r="CR15" s="290">
        <f>'РБ ВВ 10(2025) |FIT15'!CR15*0.87</f>
        <v>39658.949999999997</v>
      </c>
      <c r="CS15" s="290">
        <f>'РБ ВВ 10(2025) |FIT15'!CS15*0.87</f>
        <v>42790.95</v>
      </c>
      <c r="CT15" s="290">
        <f>'РБ ВВ 10(2025) |FIT15'!CT15*0.87</f>
        <v>42790.95</v>
      </c>
      <c r="CU15" s="290">
        <f>'РБ ВВ 10(2025) |FIT15'!CU15*0.87</f>
        <v>39658.949999999997</v>
      </c>
      <c r="CV15" s="290">
        <f>'РБ ВВ 10(2025) |FIT15'!CV15*0.87</f>
        <v>41224.949999999997</v>
      </c>
      <c r="CW15" s="290">
        <f>'РБ ВВ 10(2025) |FIT15'!CW15*0.87</f>
        <v>39658.949999999997</v>
      </c>
      <c r="CX15" s="290">
        <f>'РБ ВВ 10(2025) |FIT15'!CX15*0.87</f>
        <v>39658.949999999997</v>
      </c>
      <c r="CY15" s="290">
        <f>'РБ ВВ 10(2025) |FIT15'!CY15*0.87</f>
        <v>39658.949999999997</v>
      </c>
      <c r="CZ15" s="290">
        <f>'РБ ВВ 10(2025) |FIT15'!CZ15*0.87</f>
        <v>42790.95</v>
      </c>
      <c r="DA15" s="290">
        <f>'РБ ВВ 10(2025) |FIT15'!DA15*0.87</f>
        <v>42790.95</v>
      </c>
      <c r="DB15" s="290">
        <f>'РБ ВВ 10(2025) |FIT15'!DB15*0.87</f>
        <v>46705.95</v>
      </c>
      <c r="DC15" s="290">
        <f>'РБ ВВ 10(2025) |FIT15'!DC15*0.87</f>
        <v>46705.95</v>
      </c>
      <c r="DD15" s="290">
        <f>'РБ ВВ 10(2025) |FIT15'!DD15*0.87</f>
        <v>46705.95</v>
      </c>
      <c r="DE15" s="290">
        <f>'РБ ВВ 10(2025) |FIT15'!DE15*0.87</f>
        <v>46705.95</v>
      </c>
      <c r="DF15" s="290">
        <f>'РБ ВВ 10(2025) |FIT15'!DF15*0.87</f>
        <v>46705.95</v>
      </c>
      <c r="DG15" s="290">
        <f>'РБ ВВ 10(2025) |FIT15'!DG15*0.87</f>
        <v>51403.95</v>
      </c>
      <c r="DH15" s="290">
        <f>'РБ ВВ 10(2025) |FIT15'!DH15*0.87</f>
        <v>51403.95</v>
      </c>
      <c r="DI15" s="290">
        <f>'РБ ВВ 10(2025) |FIT15'!DI15*0.87</f>
        <v>49054.95</v>
      </c>
      <c r="DJ15" s="290">
        <f>'РБ ВВ 10(2025) |FIT15'!DJ15*0.87</f>
        <v>51403.95</v>
      </c>
      <c r="DK15" s="290">
        <f>'РБ ВВ 10(2025) |FIT15'!DK15*0.87</f>
        <v>49054.95</v>
      </c>
      <c r="DL15" s="290">
        <f>'РБ ВВ 10(2025) |FIT15'!DL15*0.87</f>
        <v>51403.95</v>
      </c>
      <c r="DM15" s="290">
        <f>'РБ ВВ 10(2025) |FIT15'!DM15*0.87</f>
        <v>49054.95</v>
      </c>
      <c r="DN15" s="290">
        <f>'РБ ВВ 10(2025) |FIT15'!DN15*0.87</f>
        <v>49054.95</v>
      </c>
      <c r="DO15" s="290">
        <f>'РБ ВВ 10(2025) |FIT15'!DO15*0.87</f>
        <v>44748.45</v>
      </c>
      <c r="DP15" s="290">
        <f>'РБ ВВ 10(2025) |FIT15'!DP15*0.87</f>
        <v>39658.949999999997</v>
      </c>
      <c r="DQ15" s="290">
        <f>'РБ ВВ 10(2025) |FIT15'!DQ15*0.87</f>
        <v>39658.949999999997</v>
      </c>
      <c r="DR15" s="290">
        <f>'РБ ВВ 10(2025) |FIT15'!DR15*0.87</f>
        <v>39658.949999999997</v>
      </c>
      <c r="DS15" s="290">
        <f>'РБ ВВ 10(2025) |FIT15'!DS15*0.87</f>
        <v>38092.949999999997</v>
      </c>
      <c r="DT15" s="290">
        <f>'РБ ВВ 10(2025) |FIT15'!DT15*0.87</f>
        <v>35743.949999999997</v>
      </c>
      <c r="DU15" s="290">
        <f>'РБ ВВ 10(2025) |FIT15'!DU15*0.87</f>
        <v>36918.449999999997</v>
      </c>
      <c r="DV15" s="290">
        <f>'РБ ВВ 10(2025) |FIT15'!DV15*0.87</f>
        <v>36918.449999999997</v>
      </c>
      <c r="DW15" s="290">
        <f>'РБ ВВ 10(2025) |FIT15'!DW15*0.87</f>
        <v>36918.449999999997</v>
      </c>
      <c r="DX15" s="290">
        <f>'РБ ВВ 10(2025) |FIT15'!DX15*0.87</f>
        <v>29871.45</v>
      </c>
      <c r="DY15" s="290">
        <f>'РБ ВВ 10(2025) |FIT15'!DY15*0.87</f>
        <v>29871.45</v>
      </c>
      <c r="DZ15" s="290">
        <f>'РБ ВВ 10(2025) |FIT15'!DZ15*0.87</f>
        <v>29871.45</v>
      </c>
      <c r="EA15" s="290">
        <f>'РБ ВВ 10(2025) |FIT15'!EA15*0.87</f>
        <v>29871.45</v>
      </c>
      <c r="EB15" s="290">
        <f>'РБ ВВ 10(2025) |FIT15'!EB15*0.87</f>
        <v>29871.45</v>
      </c>
      <c r="EC15" s="290">
        <f>'РБ ВВ 10(2025) |FIT15'!EC15*0.87</f>
        <v>29871.45</v>
      </c>
      <c r="ED15" s="290">
        <f>'РБ ВВ 10(2025) |FIT15'!ED15*0.87</f>
        <v>29871.45</v>
      </c>
      <c r="EE15" s="290">
        <f>'РБ ВВ 10(2025) |FIT15'!EE15*0.87</f>
        <v>29871.45</v>
      </c>
      <c r="EF15" s="290">
        <f>'РБ ВВ 10(2025) |FIT15'!EF15*0.87</f>
        <v>29871.45</v>
      </c>
      <c r="EG15" s="290">
        <f>'РБ ВВ 10(2025) |FIT15'!EG15*0.87</f>
        <v>29871.45</v>
      </c>
      <c r="EH15" s="290">
        <f>'РБ ВВ 10(2025) |FIT15'!EH15*0.87</f>
        <v>29871.45</v>
      </c>
      <c r="EI15" s="290">
        <f>'РБ ВВ 10(2025) |FIT15'!EI15*0.87</f>
        <v>29871.45</v>
      </c>
      <c r="EJ15" s="290">
        <f>'РБ ВВ 10(2025) |FIT15'!EJ15*0.87</f>
        <v>29871.45</v>
      </c>
      <c r="EK15" s="290">
        <f>'РБ ВВ 10(2025) |FIT15'!EK15*0.87</f>
        <v>28696.95</v>
      </c>
      <c r="EL15" s="290">
        <f>'РБ ВВ 10(2025) |FIT15'!EL15*0.87</f>
        <v>28696.95</v>
      </c>
      <c r="EM15" s="290">
        <f>'РБ ВВ 10(2025) |FIT15'!EM15*0.87</f>
        <v>28696.95</v>
      </c>
      <c r="EN15" s="290">
        <f>'РБ ВВ 10(2025) |FIT15'!EN15*0.87</f>
        <v>28696.95</v>
      </c>
      <c r="EO15" s="290">
        <f>'РБ ВВ 10(2025) |FIT15'!EO15*0.87</f>
        <v>28696.95</v>
      </c>
      <c r="EP15" s="290">
        <f>'РБ ВВ 10(2025) |FIT15'!EP15*0.87</f>
        <v>28696.95</v>
      </c>
      <c r="EQ15" s="290">
        <f>'РБ ВВ 10(2025) |FIT15'!EQ15*0.87</f>
        <v>28696.95</v>
      </c>
      <c r="ER15" s="290">
        <f>'РБ ВВ 10(2025) |FIT15'!ER15*0.87</f>
        <v>28696.95</v>
      </c>
      <c r="ES15" s="290">
        <f>'РБ ВВ 10(2025) |FIT15'!ES15*0.87</f>
        <v>28696.95</v>
      </c>
      <c r="ET15" s="290">
        <f>'РБ ВВ 10(2025) |FIT15'!ET15*0.87</f>
        <v>28696.95</v>
      </c>
    </row>
    <row r="16" spans="1:150" x14ac:dyDescent="0.2">
      <c r="A16" s="275">
        <v>2</v>
      </c>
      <c r="B16" s="290">
        <f>'РБ ВВ 10(2025) |FIT15'!B16*0.87</f>
        <v>25525.8</v>
      </c>
      <c r="C16" s="290">
        <f>'РБ ВВ 10(2025) |FIT15'!C16*0.87</f>
        <v>25525.8</v>
      </c>
      <c r="D16" s="290">
        <f>'РБ ВВ 10(2025) |FIT15'!D16*0.87</f>
        <v>25525.8</v>
      </c>
      <c r="E16" s="290">
        <f>'РБ ВВ 10(2025) |FIT15'!E16*0.87</f>
        <v>23646.6</v>
      </c>
      <c r="F16" s="290">
        <f>'РБ ВВ 10(2025) |FIT15'!F16*0.87</f>
        <v>20279.7</v>
      </c>
      <c r="G16" s="290">
        <f>'РБ ВВ 10(2025) |FIT15'!G16*0.87</f>
        <v>20827.8</v>
      </c>
      <c r="H16" s="290">
        <f>'РБ ВВ 10(2025) |FIT15'!H16*0.87</f>
        <v>20279.7</v>
      </c>
      <c r="I16" s="290">
        <f>'РБ ВВ 10(2025) |FIT15'!I16*0.87</f>
        <v>21767.4</v>
      </c>
      <c r="J16" s="290">
        <f>'РБ ВВ 10(2025) |FIT15'!J16*0.87</f>
        <v>21767.4</v>
      </c>
      <c r="K16" s="290">
        <f>'РБ ВВ 10(2025) |FIT15'!K16*0.87</f>
        <v>19183.5</v>
      </c>
      <c r="L16" s="290">
        <f>'РБ ВВ 10(2025) |FIT15'!L16*0.87</f>
        <v>19183.5</v>
      </c>
      <c r="M16" s="290">
        <f>'РБ ВВ 10(2025) |FIT15'!M16*0.87</f>
        <v>19183.5</v>
      </c>
      <c r="N16" s="290">
        <f>'РБ ВВ 10(2025) |FIT15'!N16*0.87</f>
        <v>19731.599999999999</v>
      </c>
      <c r="O16" s="290">
        <f>'РБ ВВ 10(2025) |FIT15'!O16*0.87</f>
        <v>19183.5</v>
      </c>
      <c r="P16" s="290">
        <f>'РБ ВВ 10(2025) |FIT15'!P16*0.87</f>
        <v>19731.599999999999</v>
      </c>
      <c r="Q16" s="290">
        <f>'РБ ВВ 10(2025) |FIT15'!Q16*0.87</f>
        <v>19731.599999999999</v>
      </c>
      <c r="R16" s="290">
        <f>'РБ ВВ 10(2025) |FIT15'!R16*0.87</f>
        <v>20279.7</v>
      </c>
      <c r="S16" s="290">
        <f>'РБ ВВ 10(2025) |FIT15'!S16*0.87</f>
        <v>20827.8</v>
      </c>
      <c r="T16" s="290">
        <f>'РБ ВВ 10(2025) |FIT15'!T16*0.87</f>
        <v>20827.8</v>
      </c>
      <c r="U16" s="290">
        <f>'РБ ВВ 10(2025) |FIT15'!U16*0.87</f>
        <v>21767.4</v>
      </c>
      <c r="V16" s="290">
        <f>'РБ ВВ 10(2025) |FIT15'!V16*0.87</f>
        <v>21767.4</v>
      </c>
      <c r="W16" s="290">
        <f>'РБ ВВ 10(2025) |FIT15'!W16*0.87</f>
        <v>20279.7</v>
      </c>
      <c r="X16" s="290">
        <f>'РБ ВВ 10(2025) |FIT15'!X16*0.87</f>
        <v>20279.7</v>
      </c>
      <c r="Y16" s="290">
        <f>'РБ ВВ 10(2025) |FIT15'!Y16*0.87</f>
        <v>19183.5</v>
      </c>
      <c r="Z16" s="290">
        <f>'РБ ВВ 10(2025) |FIT15'!Z16*0.87</f>
        <v>19183.5</v>
      </c>
      <c r="AA16" s="290">
        <f>'РБ ВВ 10(2025) |FIT15'!AA16*0.87</f>
        <v>19183.5</v>
      </c>
      <c r="AB16" s="290">
        <f>'РБ ВВ 10(2025) |FIT15'!AB16*0.87</f>
        <v>19183.5</v>
      </c>
      <c r="AC16" s="290">
        <f>'РБ ВВ 10(2025) |FIT15'!AC16*0.87</f>
        <v>19183.5</v>
      </c>
      <c r="AD16" s="290">
        <f>'РБ ВВ 10(2025) |FIT15'!AD16*0.87</f>
        <v>19731.599999999999</v>
      </c>
      <c r="AE16" s="290">
        <f>'РБ ВВ 10(2025) |FIT15'!AE16*0.87</f>
        <v>19731.599999999999</v>
      </c>
      <c r="AF16" s="290">
        <f>'РБ ВВ 10(2025) |FIT15'!AF16*0.87</f>
        <v>19183.5</v>
      </c>
      <c r="AG16" s="290">
        <f>'РБ ВВ 10(2025) |FIT15'!AG16*0.87</f>
        <v>20749.5</v>
      </c>
      <c r="AH16" s="290">
        <f>'РБ ВВ 10(2025) |FIT15'!AH16*0.87</f>
        <v>20749.5</v>
      </c>
      <c r="AI16" s="290">
        <f>'РБ ВВ 10(2025) |FIT15'!AI16*0.87</f>
        <v>20749.5</v>
      </c>
      <c r="AJ16" s="290">
        <f>'РБ ВВ 10(2025) |FIT15'!AJ16*0.87</f>
        <v>20749.5</v>
      </c>
      <c r="AK16" s="290">
        <f>'РБ ВВ 10(2025) |FIT15'!AK16*0.87</f>
        <v>20749.5</v>
      </c>
      <c r="AL16" s="290">
        <f>'РБ ВВ 10(2025) |FIT15'!AL16*0.87</f>
        <v>20749.5</v>
      </c>
      <c r="AM16" s="290">
        <f>'РБ ВВ 10(2025) |FIT15'!AM16*0.87</f>
        <v>19340.099999999999</v>
      </c>
      <c r="AN16" s="290">
        <f>'РБ ВВ 10(2025) |FIT15'!AN16*0.87</f>
        <v>19340.099999999999</v>
      </c>
      <c r="AO16" s="290">
        <f>'РБ ВВ 10(2025) |FIT15'!AO16*0.87</f>
        <v>19340.099999999999</v>
      </c>
      <c r="AP16" s="290">
        <f>'РБ ВВ 10(2025) |FIT15'!AP16*0.87</f>
        <v>19340.099999999999</v>
      </c>
      <c r="AQ16" s="290">
        <f>'РБ ВВ 10(2025) |FIT15'!AQ16*0.87</f>
        <v>22707</v>
      </c>
      <c r="AR16" s="290">
        <f>'РБ ВВ 10(2025) |FIT15'!AR16*0.87</f>
        <v>23959.8</v>
      </c>
      <c r="AS16" s="290">
        <f>'РБ ВВ 10(2025) |FIT15'!AS16*0.87</f>
        <v>23959.8</v>
      </c>
      <c r="AT16" s="290">
        <f>'РБ ВВ 10(2025) |FIT15'!AT16*0.87</f>
        <v>21454.2</v>
      </c>
      <c r="AU16" s="290">
        <f>'РБ ВВ 10(2025) |FIT15'!AU16*0.87</f>
        <v>22707</v>
      </c>
      <c r="AV16" s="290">
        <f>'РБ ВВ 10(2025) |FIT15'!AV16*0.87</f>
        <v>22707</v>
      </c>
      <c r="AW16" s="290">
        <f>'РБ ВВ 10(2025) |FIT15'!AW16*0.87</f>
        <v>23959.8</v>
      </c>
      <c r="AX16" s="290">
        <f>'РБ ВВ 10(2025) |FIT15'!AX16*0.87</f>
        <v>23959.8</v>
      </c>
      <c r="AY16" s="290">
        <f>'РБ ВВ 10(2025) |FIT15'!AY16*0.87</f>
        <v>23959.8</v>
      </c>
      <c r="AZ16" s="290">
        <f>'РБ ВВ 10(2025) |FIT15'!AZ16*0.87</f>
        <v>26465.4</v>
      </c>
      <c r="BA16" s="290">
        <f>'РБ ВВ 10(2025) |FIT15'!BA16*0.87</f>
        <v>26465.4</v>
      </c>
      <c r="BB16" s="290">
        <f>'РБ ВВ 10(2025) |FIT15'!BB16*0.87</f>
        <v>27718.2</v>
      </c>
      <c r="BC16" s="290">
        <f>'РБ ВВ 10(2025) |FIT15'!BC16*0.87</f>
        <v>27718.2</v>
      </c>
      <c r="BD16" s="290">
        <f>'РБ ВВ 10(2025) |FIT15'!BD16*0.87</f>
        <v>27718.2</v>
      </c>
      <c r="BE16" s="290">
        <f>'РБ ВВ 10(2025) |FIT15'!BE16*0.87</f>
        <v>25212.6</v>
      </c>
      <c r="BF16" s="290">
        <f>'РБ ВВ 10(2025) |FIT15'!BF16*0.87</f>
        <v>41264.1</v>
      </c>
      <c r="BG16" s="290">
        <f>'РБ ВВ 10(2025) |FIT15'!BG16*0.87</f>
        <v>59664.6</v>
      </c>
      <c r="BH16" s="290">
        <f>'РБ ВВ 10(2025) |FIT15'!BH16*0.87</f>
        <v>77282.100000000006</v>
      </c>
      <c r="BI16" s="290">
        <f>'РБ ВВ 10(2025) |FIT15'!BI16*0.87</f>
        <v>77282.100000000006</v>
      </c>
      <c r="BJ16" s="290">
        <f>'РБ ВВ 10(2025) |FIT15'!BJ16*0.87</f>
        <v>73367.100000000006</v>
      </c>
      <c r="BK16" s="290">
        <f>'РБ ВВ 10(2025) |FIT15'!BK16*0.87</f>
        <v>77282.100000000006</v>
      </c>
      <c r="BL16" s="290">
        <f>'РБ ВВ 10(2025) |FIT15'!BL16*0.87</f>
        <v>73367.100000000006</v>
      </c>
      <c r="BM16" s="290">
        <f>'РБ ВВ 10(2025) |FIT15'!BM16*0.87</f>
        <v>62796.6</v>
      </c>
      <c r="BN16" s="290">
        <f>'РБ ВВ 10(2025) |FIT15'!BN16*0.87</f>
        <v>62796.6</v>
      </c>
      <c r="BO16" s="290">
        <f>'РБ ВВ 10(2025) |FIT15'!BO16*0.87</f>
        <v>62796.6</v>
      </c>
      <c r="BP16" s="290">
        <f>'РБ ВВ 10(2025) |FIT15'!BP16*0.87</f>
        <v>56532.6</v>
      </c>
      <c r="BQ16" s="290">
        <f>'РБ ВВ 10(2025) |FIT15'!BQ16*0.87</f>
        <v>40559.4</v>
      </c>
      <c r="BR16" s="290">
        <f>'РБ ВВ 10(2025) |FIT15'!BR16*0.87</f>
        <v>36644.400000000001</v>
      </c>
      <c r="BS16" s="290">
        <f>'РБ ВВ 10(2025) |FIT15'!BS16*0.87</f>
        <v>35078.400000000001</v>
      </c>
      <c r="BT16" s="290">
        <f>'РБ ВВ 10(2025) |FIT15'!BT16*0.87</f>
        <v>35078.400000000001</v>
      </c>
      <c r="BU16" s="290">
        <f>'РБ ВВ 10(2025) |FIT15'!BU16*0.87</f>
        <v>35078.400000000001</v>
      </c>
      <c r="BV16" s="290">
        <f>'РБ ВВ 10(2025) |FIT15'!BV16*0.87</f>
        <v>36644.400000000001</v>
      </c>
      <c r="BW16" s="290">
        <f>'РБ ВВ 10(2025) |FIT15'!BW16*0.87</f>
        <v>36644.400000000001</v>
      </c>
      <c r="BX16" s="290">
        <f>'РБ ВВ 10(2025) |FIT15'!BX16*0.87</f>
        <v>36644.400000000001</v>
      </c>
      <c r="BY16" s="290">
        <f>'РБ ВВ 10(2025) |FIT15'!BY16*0.87</f>
        <v>35078.400000000001</v>
      </c>
      <c r="BZ16" s="290">
        <f>'РБ ВВ 10(2025) |FIT15'!BZ16*0.87</f>
        <v>35078.400000000001</v>
      </c>
      <c r="CA16" s="290">
        <f>'РБ ВВ 10(2025) |FIT15'!CA16*0.87</f>
        <v>35078.400000000001</v>
      </c>
      <c r="CB16" s="290">
        <f>'РБ ВВ 10(2025) |FIT15'!CB16*0.87</f>
        <v>35078.400000000001</v>
      </c>
      <c r="CC16" s="290">
        <f>'РБ ВВ 10(2025) |FIT15'!CC16*0.87</f>
        <v>35078.400000000001</v>
      </c>
      <c r="CD16" s="290">
        <f>'РБ ВВ 10(2025) |FIT15'!CD16*0.87</f>
        <v>35078.400000000001</v>
      </c>
      <c r="CE16" s="290">
        <f>'РБ ВВ 10(2025) |FIT15'!CE16*0.87</f>
        <v>35078.400000000001</v>
      </c>
      <c r="CF16" s="290">
        <f>'РБ ВВ 10(2025) |FIT15'!CF16*0.87</f>
        <v>36644.400000000001</v>
      </c>
      <c r="CG16" s="290">
        <f>'РБ ВВ 10(2025) |FIT15'!CG16*0.87</f>
        <v>36644.400000000001</v>
      </c>
      <c r="CH16" s="290">
        <f>'РБ ВВ 10(2025) |FIT15'!CH16*0.87</f>
        <v>38601.9</v>
      </c>
      <c r="CI16" s="290">
        <f>'РБ ВВ 10(2025) |FIT15'!CI16*0.87</f>
        <v>38601.9</v>
      </c>
      <c r="CJ16" s="290">
        <f>'РБ ВВ 10(2025) |FIT15'!CJ16*0.87</f>
        <v>38601.9</v>
      </c>
      <c r="CK16" s="290">
        <f>'РБ ВВ 10(2025) |FIT15'!CK16*0.87</f>
        <v>38601.9</v>
      </c>
      <c r="CL16" s="290">
        <f>'РБ ВВ 10(2025) |FIT15'!CL16*0.87</f>
        <v>38601.9</v>
      </c>
      <c r="CM16" s="290">
        <f>'РБ ВВ 10(2025) |FIT15'!CM16*0.87</f>
        <v>38601.9</v>
      </c>
      <c r="CN16" s="290">
        <f>'РБ ВВ 10(2025) |FIT15'!CN16*0.87</f>
        <v>43299.9</v>
      </c>
      <c r="CO16" s="290">
        <f>'РБ ВВ 10(2025) |FIT15'!CO16*0.87</f>
        <v>41733.9</v>
      </c>
      <c r="CP16" s="290">
        <f>'РБ ВВ 10(2025) |FIT15'!CP16*0.87</f>
        <v>41733.9</v>
      </c>
      <c r="CQ16" s="290">
        <f>'РБ ВВ 10(2025) |FIT15'!CQ16*0.87</f>
        <v>41733.9</v>
      </c>
      <c r="CR16" s="290">
        <f>'РБ ВВ 10(2025) |FIT15'!CR16*0.87</f>
        <v>41733.9</v>
      </c>
      <c r="CS16" s="290">
        <f>'РБ ВВ 10(2025) |FIT15'!CS16*0.87</f>
        <v>44865.9</v>
      </c>
      <c r="CT16" s="290">
        <f>'РБ ВВ 10(2025) |FIT15'!CT16*0.87</f>
        <v>44865.9</v>
      </c>
      <c r="CU16" s="290">
        <f>'РБ ВВ 10(2025) |FIT15'!CU16*0.87</f>
        <v>41733.9</v>
      </c>
      <c r="CV16" s="290">
        <f>'РБ ВВ 10(2025) |FIT15'!CV16*0.87</f>
        <v>43299.9</v>
      </c>
      <c r="CW16" s="290">
        <f>'РБ ВВ 10(2025) |FIT15'!CW16*0.87</f>
        <v>41733.9</v>
      </c>
      <c r="CX16" s="290">
        <f>'РБ ВВ 10(2025) |FIT15'!CX16*0.87</f>
        <v>41733.9</v>
      </c>
      <c r="CY16" s="290">
        <f>'РБ ВВ 10(2025) |FIT15'!CY16*0.87</f>
        <v>41733.9</v>
      </c>
      <c r="CZ16" s="290">
        <f>'РБ ВВ 10(2025) |FIT15'!CZ16*0.87</f>
        <v>44865.9</v>
      </c>
      <c r="DA16" s="290">
        <f>'РБ ВВ 10(2025) |FIT15'!DA16*0.87</f>
        <v>44865.9</v>
      </c>
      <c r="DB16" s="290">
        <f>'РБ ВВ 10(2025) |FIT15'!DB16*0.87</f>
        <v>48780.9</v>
      </c>
      <c r="DC16" s="290">
        <f>'РБ ВВ 10(2025) |FIT15'!DC16*0.87</f>
        <v>48780.9</v>
      </c>
      <c r="DD16" s="290">
        <f>'РБ ВВ 10(2025) |FIT15'!DD16*0.87</f>
        <v>48780.9</v>
      </c>
      <c r="DE16" s="290">
        <f>'РБ ВВ 10(2025) |FIT15'!DE16*0.87</f>
        <v>48780.9</v>
      </c>
      <c r="DF16" s="290">
        <f>'РБ ВВ 10(2025) |FIT15'!DF16*0.87</f>
        <v>48780.9</v>
      </c>
      <c r="DG16" s="290">
        <f>'РБ ВВ 10(2025) |FIT15'!DG16*0.87</f>
        <v>53478.9</v>
      </c>
      <c r="DH16" s="290">
        <f>'РБ ВВ 10(2025) |FIT15'!DH16*0.87</f>
        <v>53478.9</v>
      </c>
      <c r="DI16" s="290">
        <f>'РБ ВВ 10(2025) |FIT15'!DI16*0.87</f>
        <v>51129.9</v>
      </c>
      <c r="DJ16" s="290">
        <f>'РБ ВВ 10(2025) |FIT15'!DJ16*0.87</f>
        <v>53478.9</v>
      </c>
      <c r="DK16" s="290">
        <f>'РБ ВВ 10(2025) |FIT15'!DK16*0.87</f>
        <v>51129.9</v>
      </c>
      <c r="DL16" s="290">
        <f>'РБ ВВ 10(2025) |FIT15'!DL16*0.87</f>
        <v>53478.9</v>
      </c>
      <c r="DM16" s="290">
        <f>'РБ ВВ 10(2025) |FIT15'!DM16*0.87</f>
        <v>51129.9</v>
      </c>
      <c r="DN16" s="290">
        <f>'РБ ВВ 10(2025) |FIT15'!DN16*0.87</f>
        <v>51129.9</v>
      </c>
      <c r="DO16" s="290">
        <f>'РБ ВВ 10(2025) |FIT15'!DO16*0.87</f>
        <v>46823.4</v>
      </c>
      <c r="DP16" s="290">
        <f>'РБ ВВ 10(2025) |FIT15'!DP16*0.87</f>
        <v>41733.9</v>
      </c>
      <c r="DQ16" s="290">
        <f>'РБ ВВ 10(2025) |FIT15'!DQ16*0.87</f>
        <v>41733.9</v>
      </c>
      <c r="DR16" s="290">
        <f>'РБ ВВ 10(2025) |FIT15'!DR16*0.87</f>
        <v>41733.9</v>
      </c>
      <c r="DS16" s="290">
        <f>'РБ ВВ 10(2025) |FIT15'!DS16*0.87</f>
        <v>40167.9</v>
      </c>
      <c r="DT16" s="290">
        <f>'РБ ВВ 10(2025) |FIT15'!DT16*0.87</f>
        <v>37818.9</v>
      </c>
      <c r="DU16" s="290">
        <f>'РБ ВВ 10(2025) |FIT15'!DU16*0.87</f>
        <v>38993.4</v>
      </c>
      <c r="DV16" s="290">
        <f>'РБ ВВ 10(2025) |FIT15'!DV16*0.87</f>
        <v>38993.4</v>
      </c>
      <c r="DW16" s="290">
        <f>'РБ ВВ 10(2025) |FIT15'!DW16*0.87</f>
        <v>38993.4</v>
      </c>
      <c r="DX16" s="290">
        <f>'РБ ВВ 10(2025) |FIT15'!DX16*0.87</f>
        <v>31946.400000000001</v>
      </c>
      <c r="DY16" s="290">
        <f>'РБ ВВ 10(2025) |FIT15'!DY16*0.87</f>
        <v>31946.400000000001</v>
      </c>
      <c r="DZ16" s="290">
        <f>'РБ ВВ 10(2025) |FIT15'!DZ16*0.87</f>
        <v>31946.400000000001</v>
      </c>
      <c r="EA16" s="290">
        <f>'РБ ВВ 10(2025) |FIT15'!EA16*0.87</f>
        <v>31946.400000000001</v>
      </c>
      <c r="EB16" s="290">
        <f>'РБ ВВ 10(2025) |FIT15'!EB16*0.87</f>
        <v>31946.400000000001</v>
      </c>
      <c r="EC16" s="290">
        <f>'РБ ВВ 10(2025) |FIT15'!EC16*0.87</f>
        <v>31946.400000000001</v>
      </c>
      <c r="ED16" s="290">
        <f>'РБ ВВ 10(2025) |FIT15'!ED16*0.87</f>
        <v>31946.400000000001</v>
      </c>
      <c r="EE16" s="290">
        <f>'РБ ВВ 10(2025) |FIT15'!EE16*0.87</f>
        <v>31946.400000000001</v>
      </c>
      <c r="EF16" s="290">
        <f>'РБ ВВ 10(2025) |FIT15'!EF16*0.87</f>
        <v>31946.400000000001</v>
      </c>
      <c r="EG16" s="290">
        <f>'РБ ВВ 10(2025) |FIT15'!EG16*0.87</f>
        <v>31946.400000000001</v>
      </c>
      <c r="EH16" s="290">
        <f>'РБ ВВ 10(2025) |FIT15'!EH16*0.87</f>
        <v>31946.400000000001</v>
      </c>
      <c r="EI16" s="290">
        <f>'РБ ВВ 10(2025) |FIT15'!EI16*0.87</f>
        <v>31946.400000000001</v>
      </c>
      <c r="EJ16" s="290">
        <f>'РБ ВВ 10(2025) |FIT15'!EJ16*0.87</f>
        <v>31946.400000000001</v>
      </c>
      <c r="EK16" s="290">
        <f>'РБ ВВ 10(2025) |FIT15'!EK16*0.87</f>
        <v>30771.9</v>
      </c>
      <c r="EL16" s="290">
        <f>'РБ ВВ 10(2025) |FIT15'!EL16*0.87</f>
        <v>30771.9</v>
      </c>
      <c r="EM16" s="290">
        <f>'РБ ВВ 10(2025) |FIT15'!EM16*0.87</f>
        <v>30771.9</v>
      </c>
      <c r="EN16" s="290">
        <f>'РБ ВВ 10(2025) |FIT15'!EN16*0.87</f>
        <v>30771.9</v>
      </c>
      <c r="EO16" s="290">
        <f>'РБ ВВ 10(2025) |FIT15'!EO16*0.87</f>
        <v>30771.9</v>
      </c>
      <c r="EP16" s="290">
        <f>'РБ ВВ 10(2025) |FIT15'!EP16*0.87</f>
        <v>30771.9</v>
      </c>
      <c r="EQ16" s="290">
        <f>'РБ ВВ 10(2025) |FIT15'!EQ16*0.87</f>
        <v>30771.9</v>
      </c>
      <c r="ER16" s="290">
        <f>'РБ ВВ 10(2025) |FIT15'!ER16*0.87</f>
        <v>30771.9</v>
      </c>
      <c r="ES16" s="290">
        <f>'РБ ВВ 10(2025) |FIT15'!ES16*0.87</f>
        <v>30771.9</v>
      </c>
      <c r="ET16" s="290">
        <f>'РБ ВВ 10(2025) |FIT15'!ET16*0.87</f>
        <v>30771.9</v>
      </c>
    </row>
    <row r="17" spans="1:150" x14ac:dyDescent="0.2">
      <c r="A17" s="86" t="s">
        <v>138</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c r="CQ17" s="290"/>
      <c r="CR17" s="290"/>
      <c r="CS17" s="290"/>
      <c r="CT17" s="290"/>
      <c r="CU17" s="290"/>
      <c r="CV17" s="290"/>
      <c r="CW17" s="290"/>
      <c r="CX17" s="290"/>
      <c r="CY17" s="290"/>
      <c r="CZ17" s="290"/>
      <c r="DA17" s="290"/>
      <c r="DB17" s="290"/>
      <c r="DC17" s="290"/>
      <c r="DD17" s="290"/>
      <c r="DE17" s="290"/>
      <c r="DF17" s="290"/>
      <c r="DG17" s="290"/>
      <c r="DH17" s="290"/>
      <c r="DI17" s="290"/>
      <c r="DJ17" s="290"/>
      <c r="DK17" s="290"/>
      <c r="DL17" s="290"/>
      <c r="DM17" s="290"/>
      <c r="DN17" s="290"/>
      <c r="DO17" s="290"/>
      <c r="DP17" s="290"/>
      <c r="DQ17" s="290"/>
      <c r="DR17" s="290"/>
      <c r="DS17" s="290"/>
      <c r="DT17" s="290"/>
      <c r="DU17" s="290"/>
      <c r="DV17" s="290"/>
      <c r="DW17" s="290"/>
      <c r="DX17" s="290"/>
      <c r="DY17" s="290"/>
      <c r="DZ17" s="290"/>
      <c r="EA17" s="290"/>
      <c r="EB17" s="290"/>
      <c r="EC17" s="290"/>
      <c r="ED17" s="290"/>
      <c r="EE17" s="290"/>
      <c r="EF17" s="290"/>
      <c r="EG17" s="290"/>
      <c r="EH17" s="290"/>
      <c r="EI17" s="290"/>
      <c r="EJ17" s="290"/>
      <c r="EK17" s="290"/>
      <c r="EL17" s="290"/>
      <c r="EM17" s="290"/>
      <c r="EN17" s="290"/>
      <c r="EO17" s="290"/>
      <c r="EP17" s="290"/>
      <c r="EQ17" s="290"/>
      <c r="ER17" s="290"/>
      <c r="ES17" s="290"/>
      <c r="ET17" s="290"/>
    </row>
    <row r="18" spans="1:150" x14ac:dyDescent="0.2">
      <c r="A18" s="274" t="s">
        <v>78</v>
      </c>
      <c r="B18" s="290">
        <f>'РБ ВВ 10(2025) |FIT15'!B18*0.87</f>
        <v>41968.800000000003</v>
      </c>
      <c r="C18" s="290">
        <f>'РБ ВВ 10(2025) |FIT15'!C18*0.87</f>
        <v>41968.800000000003</v>
      </c>
      <c r="D18" s="290">
        <f>'РБ ВВ 10(2025) |FIT15'!D18*0.87</f>
        <v>41968.800000000003</v>
      </c>
      <c r="E18" s="290">
        <f>'РБ ВВ 10(2025) |FIT15'!E18*0.87</f>
        <v>40089.599999999999</v>
      </c>
      <c r="F18" s="290">
        <f>'РБ ВВ 10(2025) |FIT15'!F18*0.87</f>
        <v>36722.699999999997</v>
      </c>
      <c r="G18" s="290">
        <f>'РБ ВВ 10(2025) |FIT15'!G18*0.87</f>
        <v>37270.800000000003</v>
      </c>
      <c r="H18" s="290">
        <f>'РБ ВВ 10(2025) |FIT15'!H18*0.87</f>
        <v>36722.699999999997</v>
      </c>
      <c r="I18" s="290">
        <f>'РБ ВВ 10(2025) |FIT15'!I18*0.87</f>
        <v>38210.400000000001</v>
      </c>
      <c r="J18" s="290">
        <f>'РБ ВВ 10(2025) |FIT15'!J18*0.87</f>
        <v>38210.400000000001</v>
      </c>
      <c r="K18" s="290">
        <f>'РБ ВВ 10(2025) |FIT15'!K18*0.87</f>
        <v>35626.5</v>
      </c>
      <c r="L18" s="290">
        <f>'РБ ВВ 10(2025) |FIT15'!L18*0.87</f>
        <v>35626.5</v>
      </c>
      <c r="M18" s="290">
        <f>'РБ ВВ 10(2025) |FIT15'!M18*0.87</f>
        <v>35626.5</v>
      </c>
      <c r="N18" s="290">
        <f>'РБ ВВ 10(2025) |FIT15'!N18*0.87</f>
        <v>36174.6</v>
      </c>
      <c r="O18" s="290">
        <f>'РБ ВВ 10(2025) |FIT15'!O18*0.87</f>
        <v>35626.5</v>
      </c>
      <c r="P18" s="290">
        <f>'РБ ВВ 10(2025) |FIT15'!P18*0.87</f>
        <v>36174.6</v>
      </c>
      <c r="Q18" s="290">
        <f>'РБ ВВ 10(2025) |FIT15'!Q18*0.87</f>
        <v>36174.6</v>
      </c>
      <c r="R18" s="290">
        <f>'РБ ВВ 10(2025) |FIT15'!R18*0.87</f>
        <v>36722.699999999997</v>
      </c>
      <c r="S18" s="290">
        <f>'РБ ВВ 10(2025) |FIT15'!S18*0.87</f>
        <v>37270.800000000003</v>
      </c>
      <c r="T18" s="290">
        <f>'РБ ВВ 10(2025) |FIT15'!T18*0.87</f>
        <v>37270.800000000003</v>
      </c>
      <c r="U18" s="290">
        <f>'РБ ВВ 10(2025) |FIT15'!U18*0.87</f>
        <v>38210.400000000001</v>
      </c>
      <c r="V18" s="290">
        <f>'РБ ВВ 10(2025) |FIT15'!V18*0.87</f>
        <v>38210.400000000001</v>
      </c>
      <c r="W18" s="290">
        <f>'РБ ВВ 10(2025) |FIT15'!W18*0.87</f>
        <v>36722.699999999997</v>
      </c>
      <c r="X18" s="290">
        <f>'РБ ВВ 10(2025) |FIT15'!X18*0.87</f>
        <v>36722.699999999997</v>
      </c>
      <c r="Y18" s="290">
        <f>'РБ ВВ 10(2025) |FIT15'!Y18*0.87</f>
        <v>35626.5</v>
      </c>
      <c r="Z18" s="290">
        <f>'РБ ВВ 10(2025) |FIT15'!Z18*0.87</f>
        <v>35626.5</v>
      </c>
      <c r="AA18" s="290">
        <f>'РБ ВВ 10(2025) |FIT15'!AA18*0.87</f>
        <v>35626.5</v>
      </c>
      <c r="AB18" s="290">
        <f>'РБ ВВ 10(2025) |FIT15'!AB18*0.87</f>
        <v>35626.5</v>
      </c>
      <c r="AC18" s="290">
        <f>'РБ ВВ 10(2025) |FIT15'!AC18*0.87</f>
        <v>35626.5</v>
      </c>
      <c r="AD18" s="290">
        <f>'РБ ВВ 10(2025) |FIT15'!AD18*0.87</f>
        <v>36174.6</v>
      </c>
      <c r="AE18" s="290">
        <f>'РБ ВВ 10(2025) |FIT15'!AE18*0.87</f>
        <v>36174.6</v>
      </c>
      <c r="AF18" s="290">
        <f>'РБ ВВ 10(2025) |FIT15'!AF18*0.87</f>
        <v>35626.5</v>
      </c>
      <c r="AG18" s="290">
        <f>'РБ ВВ 10(2025) |FIT15'!AG18*0.87</f>
        <v>45022.5</v>
      </c>
      <c r="AH18" s="290">
        <f>'РБ ВВ 10(2025) |FIT15'!AH18*0.87</f>
        <v>45022.5</v>
      </c>
      <c r="AI18" s="290">
        <f>'РБ ВВ 10(2025) |FIT15'!AI18*0.87</f>
        <v>45022.5</v>
      </c>
      <c r="AJ18" s="290">
        <f>'РБ ВВ 10(2025) |FIT15'!AJ18*0.87</f>
        <v>45022.5</v>
      </c>
      <c r="AK18" s="290">
        <f>'РБ ВВ 10(2025) |FIT15'!AK18*0.87</f>
        <v>45022.5</v>
      </c>
      <c r="AL18" s="290">
        <f>'РБ ВВ 10(2025) |FIT15'!AL18*0.87</f>
        <v>45022.5</v>
      </c>
      <c r="AM18" s="290">
        <f>'РБ ВВ 10(2025) |FIT15'!AM18*0.87</f>
        <v>43613.1</v>
      </c>
      <c r="AN18" s="290">
        <f>'РБ ВВ 10(2025) |FIT15'!AN18*0.87</f>
        <v>43613.1</v>
      </c>
      <c r="AO18" s="290">
        <f>'РБ ВВ 10(2025) |FIT15'!AO18*0.87</f>
        <v>43613.1</v>
      </c>
      <c r="AP18" s="290">
        <f>'РБ ВВ 10(2025) |FIT15'!AP18*0.87</f>
        <v>43613.1</v>
      </c>
      <c r="AQ18" s="290">
        <f>'РБ ВВ 10(2025) |FIT15'!AQ18*0.87</f>
        <v>46980</v>
      </c>
      <c r="AR18" s="290">
        <f>'РБ ВВ 10(2025) |FIT15'!AR18*0.87</f>
        <v>48232.800000000003</v>
      </c>
      <c r="AS18" s="290">
        <f>'РБ ВВ 10(2025) |FIT15'!AS18*0.87</f>
        <v>48232.800000000003</v>
      </c>
      <c r="AT18" s="290">
        <f>'РБ ВВ 10(2025) |FIT15'!AT18*0.87</f>
        <v>45727.199999999997</v>
      </c>
      <c r="AU18" s="290">
        <f>'РБ ВВ 10(2025) |FIT15'!AU18*0.87</f>
        <v>46980</v>
      </c>
      <c r="AV18" s="290">
        <f>'РБ ВВ 10(2025) |FIT15'!AV18*0.87</f>
        <v>46980</v>
      </c>
      <c r="AW18" s="290">
        <f>'РБ ВВ 10(2025) |FIT15'!AW18*0.87</f>
        <v>48232.800000000003</v>
      </c>
      <c r="AX18" s="290">
        <f>'РБ ВВ 10(2025) |FIT15'!AX18*0.87</f>
        <v>48232.800000000003</v>
      </c>
      <c r="AY18" s="290">
        <f>'РБ ВВ 10(2025) |FIT15'!AY18*0.87</f>
        <v>48232.800000000003</v>
      </c>
      <c r="AZ18" s="290">
        <f>'РБ ВВ 10(2025) |FIT15'!AZ18*0.87</f>
        <v>50738.400000000001</v>
      </c>
      <c r="BA18" s="290">
        <f>'РБ ВВ 10(2025) |FIT15'!BA18*0.87</f>
        <v>50738.400000000001</v>
      </c>
      <c r="BB18" s="290">
        <f>'РБ ВВ 10(2025) |FIT15'!BB18*0.87</f>
        <v>51991.199999999997</v>
      </c>
      <c r="BC18" s="290">
        <f>'РБ ВВ 10(2025) |FIT15'!BC18*0.87</f>
        <v>51991.199999999997</v>
      </c>
      <c r="BD18" s="290">
        <f>'РБ ВВ 10(2025) |FIT15'!BD18*0.87</f>
        <v>51991.199999999997</v>
      </c>
      <c r="BE18" s="290">
        <f>'РБ ВВ 10(2025) |FIT15'!BE18*0.87</f>
        <v>49485.599999999999</v>
      </c>
      <c r="BF18" s="290">
        <f>'РБ ВВ 10(2025) |FIT15'!BF18*0.87</f>
        <v>76499.100000000006</v>
      </c>
      <c r="BG18" s="290">
        <f>'РБ ВВ 10(2025) |FIT15'!BG18*0.87</f>
        <v>94899.6</v>
      </c>
      <c r="BH18" s="290">
        <f>'РБ ВВ 10(2025) |FIT15'!BH18*0.87</f>
        <v>112517.1</v>
      </c>
      <c r="BI18" s="290">
        <f>'РБ ВВ 10(2025) |FIT15'!BI18*0.87</f>
        <v>112517.1</v>
      </c>
      <c r="BJ18" s="290">
        <f>'РБ ВВ 10(2025) |FIT15'!BJ18*0.87</f>
        <v>108602.1</v>
      </c>
      <c r="BK18" s="290">
        <f>'РБ ВВ 10(2025) |FIT15'!BK18*0.87</f>
        <v>112517.1</v>
      </c>
      <c r="BL18" s="290">
        <f>'РБ ВВ 10(2025) |FIT15'!BL18*0.87</f>
        <v>108602.1</v>
      </c>
      <c r="BM18" s="290">
        <f>'РБ ВВ 10(2025) |FIT15'!BM18*0.87</f>
        <v>98031.6</v>
      </c>
      <c r="BN18" s="290">
        <f>'РБ ВВ 10(2025) |FIT15'!BN18*0.87</f>
        <v>98031.6</v>
      </c>
      <c r="BO18" s="290">
        <f>'РБ ВВ 10(2025) |FIT15'!BO18*0.87</f>
        <v>98031.6</v>
      </c>
      <c r="BP18" s="290">
        <f>'РБ ВВ 10(2025) |FIT15'!BP18*0.87</f>
        <v>91767.6</v>
      </c>
      <c r="BQ18" s="290">
        <f>'РБ ВВ 10(2025) |FIT15'!BQ18*0.87</f>
        <v>60134.400000000001</v>
      </c>
      <c r="BR18" s="290">
        <f>'РБ ВВ 10(2025) |FIT15'!BR18*0.87</f>
        <v>56219.4</v>
      </c>
      <c r="BS18" s="290">
        <f>'РБ ВВ 10(2025) |FIT15'!BS18*0.87</f>
        <v>54653.4</v>
      </c>
      <c r="BT18" s="290">
        <f>'РБ ВВ 10(2025) |FIT15'!BT18*0.87</f>
        <v>54653.4</v>
      </c>
      <c r="BU18" s="290">
        <f>'РБ ВВ 10(2025) |FIT15'!BU18*0.87</f>
        <v>54653.4</v>
      </c>
      <c r="BV18" s="290">
        <f>'РБ ВВ 10(2025) |FIT15'!BV18*0.87</f>
        <v>56219.4</v>
      </c>
      <c r="BW18" s="290">
        <f>'РБ ВВ 10(2025) |FIT15'!BW18*0.87</f>
        <v>56219.4</v>
      </c>
      <c r="BX18" s="290">
        <f>'РБ ВВ 10(2025) |FIT15'!BX18*0.87</f>
        <v>56219.4</v>
      </c>
      <c r="BY18" s="290">
        <f>'РБ ВВ 10(2025) |FIT15'!BY18*0.87</f>
        <v>54653.4</v>
      </c>
      <c r="BZ18" s="290">
        <f>'РБ ВВ 10(2025) |FIT15'!BZ18*0.87</f>
        <v>54653.4</v>
      </c>
      <c r="CA18" s="290">
        <f>'РБ ВВ 10(2025) |FIT15'!CA18*0.87</f>
        <v>54653.4</v>
      </c>
      <c r="CB18" s="290">
        <f>'РБ ВВ 10(2025) |FIT15'!CB18*0.87</f>
        <v>54653.4</v>
      </c>
      <c r="CC18" s="290">
        <f>'РБ ВВ 10(2025) |FIT15'!CC18*0.87</f>
        <v>54653.4</v>
      </c>
      <c r="CD18" s="290">
        <f>'РБ ВВ 10(2025) |FIT15'!CD18*0.87</f>
        <v>54653.4</v>
      </c>
      <c r="CE18" s="290">
        <f>'РБ ВВ 10(2025) |FIT15'!CE18*0.87</f>
        <v>54653.4</v>
      </c>
      <c r="CF18" s="290">
        <f>'РБ ВВ 10(2025) |FIT15'!CF18*0.87</f>
        <v>56219.4</v>
      </c>
      <c r="CG18" s="290">
        <f>'РБ ВВ 10(2025) |FIT15'!CG18*0.87</f>
        <v>56219.4</v>
      </c>
      <c r="CH18" s="290">
        <f>'РБ ВВ 10(2025) |FIT15'!CH18*0.87</f>
        <v>58176.9</v>
      </c>
      <c r="CI18" s="290">
        <f>'РБ ВВ 10(2025) |FIT15'!CI18*0.87</f>
        <v>58176.9</v>
      </c>
      <c r="CJ18" s="290">
        <f>'РБ ВВ 10(2025) |FIT15'!CJ18*0.87</f>
        <v>58176.9</v>
      </c>
      <c r="CK18" s="290">
        <f>'РБ ВВ 10(2025) |FIT15'!CK18*0.87</f>
        <v>58176.9</v>
      </c>
      <c r="CL18" s="290">
        <f>'РБ ВВ 10(2025) |FIT15'!CL18*0.87</f>
        <v>58176.9</v>
      </c>
      <c r="CM18" s="290">
        <f>'РБ ВВ 10(2025) |FIT15'!CM18*0.87</f>
        <v>58176.9</v>
      </c>
      <c r="CN18" s="290">
        <f>'РБ ВВ 10(2025) |FIT15'!CN18*0.87</f>
        <v>62874.9</v>
      </c>
      <c r="CO18" s="290">
        <f>'РБ ВВ 10(2025) |FIT15'!CO18*0.87</f>
        <v>61308.9</v>
      </c>
      <c r="CP18" s="290">
        <f>'РБ ВВ 10(2025) |FIT15'!CP18*0.87</f>
        <v>61308.9</v>
      </c>
      <c r="CQ18" s="290">
        <f>'РБ ВВ 10(2025) |FIT15'!CQ18*0.87</f>
        <v>61308.9</v>
      </c>
      <c r="CR18" s="290">
        <f>'РБ ВВ 10(2025) |FIT15'!CR18*0.87</f>
        <v>61308.9</v>
      </c>
      <c r="CS18" s="290">
        <f>'РБ ВВ 10(2025) |FIT15'!CS18*0.87</f>
        <v>64440.9</v>
      </c>
      <c r="CT18" s="290">
        <f>'РБ ВВ 10(2025) |FIT15'!CT18*0.87</f>
        <v>64440.9</v>
      </c>
      <c r="CU18" s="290">
        <f>'РБ ВВ 10(2025) |FIT15'!CU18*0.87</f>
        <v>61308.9</v>
      </c>
      <c r="CV18" s="290">
        <f>'РБ ВВ 10(2025) |FIT15'!CV18*0.87</f>
        <v>62874.9</v>
      </c>
      <c r="CW18" s="290">
        <f>'РБ ВВ 10(2025) |FIT15'!CW18*0.87</f>
        <v>61308.9</v>
      </c>
      <c r="CX18" s="290">
        <f>'РБ ВВ 10(2025) |FIT15'!CX18*0.87</f>
        <v>61308.9</v>
      </c>
      <c r="CY18" s="290">
        <f>'РБ ВВ 10(2025) |FIT15'!CY18*0.87</f>
        <v>61308.9</v>
      </c>
      <c r="CZ18" s="290">
        <f>'РБ ВВ 10(2025) |FIT15'!CZ18*0.87</f>
        <v>64440.9</v>
      </c>
      <c r="DA18" s="290">
        <f>'РБ ВВ 10(2025) |FIT15'!DA18*0.87</f>
        <v>64440.9</v>
      </c>
      <c r="DB18" s="290">
        <f>'РБ ВВ 10(2025) |FIT15'!DB18*0.87</f>
        <v>68355.899999999994</v>
      </c>
      <c r="DC18" s="290">
        <f>'РБ ВВ 10(2025) |FIT15'!DC18*0.87</f>
        <v>68355.899999999994</v>
      </c>
      <c r="DD18" s="290">
        <f>'РБ ВВ 10(2025) |FIT15'!DD18*0.87</f>
        <v>68355.899999999994</v>
      </c>
      <c r="DE18" s="290">
        <f>'РБ ВВ 10(2025) |FIT15'!DE18*0.87</f>
        <v>68355.899999999994</v>
      </c>
      <c r="DF18" s="290">
        <f>'РБ ВВ 10(2025) |FIT15'!DF18*0.87</f>
        <v>68355.899999999994</v>
      </c>
      <c r="DG18" s="290">
        <f>'РБ ВВ 10(2025) |FIT15'!DG18*0.87</f>
        <v>73053.899999999994</v>
      </c>
      <c r="DH18" s="290">
        <f>'РБ ВВ 10(2025) |FIT15'!DH18*0.87</f>
        <v>73053.899999999994</v>
      </c>
      <c r="DI18" s="290">
        <f>'РБ ВВ 10(2025) |FIT15'!DI18*0.87</f>
        <v>70704.899999999994</v>
      </c>
      <c r="DJ18" s="290">
        <f>'РБ ВВ 10(2025) |FIT15'!DJ18*0.87</f>
        <v>73053.899999999994</v>
      </c>
      <c r="DK18" s="290">
        <f>'РБ ВВ 10(2025) |FIT15'!DK18*0.87</f>
        <v>70704.899999999994</v>
      </c>
      <c r="DL18" s="290">
        <f>'РБ ВВ 10(2025) |FIT15'!DL18*0.87</f>
        <v>73053.899999999994</v>
      </c>
      <c r="DM18" s="290">
        <f>'РБ ВВ 10(2025) |FIT15'!DM18*0.87</f>
        <v>70704.899999999994</v>
      </c>
      <c r="DN18" s="290">
        <f>'РБ ВВ 10(2025) |FIT15'!DN18*0.87</f>
        <v>70704.899999999994</v>
      </c>
      <c r="DO18" s="290">
        <f>'РБ ВВ 10(2025) |FIT15'!DO18*0.87</f>
        <v>66398.399999999994</v>
      </c>
      <c r="DP18" s="290">
        <f>'РБ ВВ 10(2025) |FIT15'!DP18*0.87</f>
        <v>61308.9</v>
      </c>
      <c r="DQ18" s="290">
        <f>'РБ ВВ 10(2025) |FIT15'!DQ18*0.87</f>
        <v>61308.9</v>
      </c>
      <c r="DR18" s="290">
        <f>'РБ ВВ 10(2025) |FIT15'!DR18*0.87</f>
        <v>61308.9</v>
      </c>
      <c r="DS18" s="290">
        <f>'РБ ВВ 10(2025) |FIT15'!DS18*0.87</f>
        <v>59742.9</v>
      </c>
      <c r="DT18" s="290">
        <f>'РБ ВВ 10(2025) |FIT15'!DT18*0.87</f>
        <v>57393.9</v>
      </c>
      <c r="DU18" s="290">
        <f>'РБ ВВ 10(2025) |FIT15'!DU18*0.87</f>
        <v>58568.4</v>
      </c>
      <c r="DV18" s="290">
        <f>'РБ ВВ 10(2025) |FIT15'!DV18*0.87</f>
        <v>58568.4</v>
      </c>
      <c r="DW18" s="290">
        <f>'РБ ВВ 10(2025) |FIT15'!DW18*0.87</f>
        <v>58568.4</v>
      </c>
      <c r="DX18" s="290">
        <f>'РБ ВВ 10(2025) |FIT15'!DX18*0.87</f>
        <v>51521.4</v>
      </c>
      <c r="DY18" s="290">
        <f>'РБ ВВ 10(2025) |FIT15'!DY18*0.87</f>
        <v>51521.4</v>
      </c>
      <c r="DZ18" s="290">
        <f>'РБ ВВ 10(2025) |FIT15'!DZ18*0.87</f>
        <v>51521.4</v>
      </c>
      <c r="EA18" s="290">
        <f>'РБ ВВ 10(2025) |FIT15'!EA18*0.87</f>
        <v>51521.4</v>
      </c>
      <c r="EB18" s="290">
        <f>'РБ ВВ 10(2025) |FIT15'!EB18*0.87</f>
        <v>51521.4</v>
      </c>
      <c r="EC18" s="290">
        <f>'РБ ВВ 10(2025) |FIT15'!EC18*0.87</f>
        <v>51521.4</v>
      </c>
      <c r="ED18" s="290">
        <f>'РБ ВВ 10(2025) |FIT15'!ED18*0.87</f>
        <v>51521.4</v>
      </c>
      <c r="EE18" s="290">
        <f>'РБ ВВ 10(2025) |FIT15'!EE18*0.87</f>
        <v>51521.4</v>
      </c>
      <c r="EF18" s="290">
        <f>'РБ ВВ 10(2025) |FIT15'!EF18*0.87</f>
        <v>51521.4</v>
      </c>
      <c r="EG18" s="290">
        <f>'РБ ВВ 10(2025) |FIT15'!EG18*0.87</f>
        <v>51521.4</v>
      </c>
      <c r="EH18" s="290">
        <f>'РБ ВВ 10(2025) |FIT15'!EH18*0.87</f>
        <v>51521.4</v>
      </c>
      <c r="EI18" s="290">
        <f>'РБ ВВ 10(2025) |FIT15'!EI18*0.87</f>
        <v>51521.4</v>
      </c>
      <c r="EJ18" s="290">
        <f>'РБ ВВ 10(2025) |FIT15'!EJ18*0.87</f>
        <v>51521.4</v>
      </c>
      <c r="EK18" s="290">
        <f>'РБ ВВ 10(2025) |FIT15'!EK18*0.87</f>
        <v>50346.9</v>
      </c>
      <c r="EL18" s="290">
        <f>'РБ ВВ 10(2025) |FIT15'!EL18*0.87</f>
        <v>50346.9</v>
      </c>
      <c r="EM18" s="290">
        <f>'РБ ВВ 10(2025) |FIT15'!EM18*0.87</f>
        <v>50346.9</v>
      </c>
      <c r="EN18" s="290">
        <f>'РБ ВВ 10(2025) |FIT15'!EN18*0.87</f>
        <v>50346.9</v>
      </c>
      <c r="EO18" s="290">
        <f>'РБ ВВ 10(2025) |FIT15'!EO18*0.87</f>
        <v>50346.9</v>
      </c>
      <c r="EP18" s="290">
        <f>'РБ ВВ 10(2025) |FIT15'!EP18*0.87</f>
        <v>50346.9</v>
      </c>
      <c r="EQ18" s="290">
        <f>'РБ ВВ 10(2025) |FIT15'!EQ18*0.87</f>
        <v>50346.9</v>
      </c>
      <c r="ER18" s="290">
        <f>'РБ ВВ 10(2025) |FIT15'!ER18*0.87</f>
        <v>50346.9</v>
      </c>
      <c r="ES18" s="290">
        <f>'РБ ВВ 10(2025) |FIT15'!ES18*0.87</f>
        <v>50346.9</v>
      </c>
      <c r="ET18" s="290">
        <f>'РБ ВВ 10(2025) |FIT15'!ET18*0.87</f>
        <v>50346.9</v>
      </c>
    </row>
    <row r="19" spans="1:150" x14ac:dyDescent="0.2">
      <c r="A19" s="86" t="s">
        <v>137</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0"/>
      <c r="CM19" s="290"/>
      <c r="CN19" s="290"/>
      <c r="CO19" s="290"/>
      <c r="CP19" s="290"/>
      <c r="CQ19" s="290"/>
      <c r="CR19" s="290"/>
      <c r="CS19" s="290"/>
      <c r="CT19" s="290"/>
      <c r="CU19" s="290"/>
      <c r="CV19" s="290"/>
      <c r="CW19" s="290"/>
      <c r="CX19" s="290"/>
      <c r="CY19" s="290"/>
      <c r="CZ19" s="290"/>
      <c r="DA19" s="290"/>
      <c r="DB19" s="290"/>
      <c r="DC19" s="290"/>
      <c r="DD19" s="290"/>
      <c r="DE19" s="290"/>
      <c r="DF19" s="290"/>
      <c r="DG19" s="290"/>
      <c r="DH19" s="290"/>
      <c r="DI19" s="290"/>
      <c r="DJ19" s="290"/>
      <c r="DK19" s="290"/>
      <c r="DL19" s="290"/>
      <c r="DM19" s="290"/>
      <c r="DN19" s="290"/>
      <c r="DO19" s="290"/>
      <c r="DP19" s="290"/>
      <c r="DQ19" s="290"/>
      <c r="DR19" s="290"/>
      <c r="DS19" s="290"/>
      <c r="DT19" s="290"/>
      <c r="DU19" s="290"/>
      <c r="DV19" s="290"/>
      <c r="DW19" s="290"/>
      <c r="DX19" s="290"/>
      <c r="DY19" s="290"/>
      <c r="DZ19" s="290"/>
      <c r="EA19" s="290"/>
      <c r="EB19" s="290"/>
      <c r="EC19" s="290"/>
      <c r="ED19" s="290"/>
      <c r="EE19" s="290"/>
      <c r="EF19" s="290"/>
      <c r="EG19" s="290"/>
      <c r="EH19" s="290"/>
      <c r="EI19" s="290"/>
      <c r="EJ19" s="290"/>
      <c r="EK19" s="290"/>
      <c r="EL19" s="290"/>
      <c r="EM19" s="290"/>
      <c r="EN19" s="290"/>
      <c r="EO19" s="290"/>
      <c r="EP19" s="290"/>
      <c r="EQ19" s="290"/>
      <c r="ER19" s="290"/>
      <c r="ES19" s="290"/>
      <c r="ET19" s="290"/>
    </row>
    <row r="20" spans="1:150" x14ac:dyDescent="0.2">
      <c r="A20" s="274" t="s">
        <v>67</v>
      </c>
      <c r="B20" s="290">
        <f>'РБ ВВ 10(2025) |FIT15'!B20*0.87</f>
        <v>57628.800000000003</v>
      </c>
      <c r="C20" s="290">
        <f>'РБ ВВ 10(2025) |FIT15'!C20*0.87</f>
        <v>57628.800000000003</v>
      </c>
      <c r="D20" s="290">
        <f>'РБ ВВ 10(2025) |FIT15'!D20*0.87</f>
        <v>57628.800000000003</v>
      </c>
      <c r="E20" s="290">
        <f>'РБ ВВ 10(2025) |FIT15'!E20*0.87</f>
        <v>55749.599999999999</v>
      </c>
      <c r="F20" s="290">
        <f>'РБ ВВ 10(2025) |FIT15'!F20*0.87</f>
        <v>52382.7</v>
      </c>
      <c r="G20" s="290">
        <f>'РБ ВВ 10(2025) |FIT15'!G20*0.87</f>
        <v>52930.8</v>
      </c>
      <c r="H20" s="290">
        <f>'РБ ВВ 10(2025) |FIT15'!H20*0.87</f>
        <v>52382.7</v>
      </c>
      <c r="I20" s="290">
        <f>'РБ ВВ 10(2025) |FIT15'!I20*0.87</f>
        <v>53870.400000000001</v>
      </c>
      <c r="J20" s="290">
        <f>'РБ ВВ 10(2025) |FIT15'!J20*0.87</f>
        <v>53870.400000000001</v>
      </c>
      <c r="K20" s="290">
        <f>'РБ ВВ 10(2025) |FIT15'!K20*0.87</f>
        <v>51286.5</v>
      </c>
      <c r="L20" s="290">
        <f>'РБ ВВ 10(2025) |FIT15'!L20*0.87</f>
        <v>51286.5</v>
      </c>
      <c r="M20" s="290">
        <f>'РБ ВВ 10(2025) |FIT15'!M20*0.87</f>
        <v>51286.5</v>
      </c>
      <c r="N20" s="290">
        <f>'РБ ВВ 10(2025) |FIT15'!N20*0.87</f>
        <v>51834.6</v>
      </c>
      <c r="O20" s="290">
        <f>'РБ ВВ 10(2025) |FIT15'!O20*0.87</f>
        <v>51286.5</v>
      </c>
      <c r="P20" s="290">
        <f>'РБ ВВ 10(2025) |FIT15'!P20*0.87</f>
        <v>51834.6</v>
      </c>
      <c r="Q20" s="290">
        <f>'РБ ВВ 10(2025) |FIT15'!Q20*0.87</f>
        <v>51834.6</v>
      </c>
      <c r="R20" s="290">
        <f>'РБ ВВ 10(2025) |FIT15'!R20*0.87</f>
        <v>52382.7</v>
      </c>
      <c r="S20" s="290">
        <f>'РБ ВВ 10(2025) |FIT15'!S20*0.87</f>
        <v>52930.8</v>
      </c>
      <c r="T20" s="290">
        <f>'РБ ВВ 10(2025) |FIT15'!T20*0.87</f>
        <v>52930.8</v>
      </c>
      <c r="U20" s="290">
        <f>'РБ ВВ 10(2025) |FIT15'!U20*0.87</f>
        <v>53870.400000000001</v>
      </c>
      <c r="V20" s="290">
        <f>'РБ ВВ 10(2025) |FIT15'!V20*0.87</f>
        <v>53870.400000000001</v>
      </c>
      <c r="W20" s="290">
        <f>'РБ ВВ 10(2025) |FIT15'!W20*0.87</f>
        <v>52382.7</v>
      </c>
      <c r="X20" s="290">
        <f>'РБ ВВ 10(2025) |FIT15'!X20*0.87</f>
        <v>52382.7</v>
      </c>
      <c r="Y20" s="290">
        <f>'РБ ВВ 10(2025) |FIT15'!Y20*0.87</f>
        <v>51286.5</v>
      </c>
      <c r="Z20" s="290">
        <f>'РБ ВВ 10(2025) |FIT15'!Z20*0.87</f>
        <v>51286.5</v>
      </c>
      <c r="AA20" s="290">
        <f>'РБ ВВ 10(2025) |FIT15'!AA20*0.87</f>
        <v>51286.5</v>
      </c>
      <c r="AB20" s="290">
        <f>'РБ ВВ 10(2025) |FIT15'!AB20*0.87</f>
        <v>51286.5</v>
      </c>
      <c r="AC20" s="290">
        <f>'РБ ВВ 10(2025) |FIT15'!AC20*0.87</f>
        <v>51286.5</v>
      </c>
      <c r="AD20" s="290">
        <f>'РБ ВВ 10(2025) |FIT15'!AD20*0.87</f>
        <v>51834.6</v>
      </c>
      <c r="AE20" s="290">
        <f>'РБ ВВ 10(2025) |FIT15'!AE20*0.87</f>
        <v>51834.6</v>
      </c>
      <c r="AF20" s="290">
        <f>'РБ ВВ 10(2025) |FIT15'!AF20*0.87</f>
        <v>51286.5</v>
      </c>
      <c r="AG20" s="290">
        <f>'РБ ВВ 10(2025) |FIT15'!AG20*0.87</f>
        <v>64597.5</v>
      </c>
      <c r="AH20" s="290">
        <f>'РБ ВВ 10(2025) |FIT15'!AH20*0.87</f>
        <v>64597.5</v>
      </c>
      <c r="AI20" s="290">
        <f>'РБ ВВ 10(2025) |FIT15'!AI20*0.87</f>
        <v>64597.5</v>
      </c>
      <c r="AJ20" s="290">
        <f>'РБ ВВ 10(2025) |FIT15'!AJ20*0.87</f>
        <v>64597.5</v>
      </c>
      <c r="AK20" s="290">
        <f>'РБ ВВ 10(2025) |FIT15'!AK20*0.87</f>
        <v>64597.5</v>
      </c>
      <c r="AL20" s="290">
        <f>'РБ ВВ 10(2025) |FIT15'!AL20*0.87</f>
        <v>64597.5</v>
      </c>
      <c r="AM20" s="290">
        <f>'РБ ВВ 10(2025) |FIT15'!AM20*0.87</f>
        <v>63188.1</v>
      </c>
      <c r="AN20" s="290">
        <f>'РБ ВВ 10(2025) |FIT15'!AN20*0.87</f>
        <v>63188.1</v>
      </c>
      <c r="AO20" s="290">
        <f>'РБ ВВ 10(2025) |FIT15'!AO20*0.87</f>
        <v>63188.1</v>
      </c>
      <c r="AP20" s="290">
        <f>'РБ ВВ 10(2025) |FIT15'!AP20*0.87</f>
        <v>63188.1</v>
      </c>
      <c r="AQ20" s="290">
        <f>'РБ ВВ 10(2025) |FIT15'!AQ20*0.87</f>
        <v>66555</v>
      </c>
      <c r="AR20" s="290">
        <f>'РБ ВВ 10(2025) |FIT15'!AR20*0.87</f>
        <v>67807.8</v>
      </c>
      <c r="AS20" s="290">
        <f>'РБ ВВ 10(2025) |FIT15'!AS20*0.87</f>
        <v>67807.8</v>
      </c>
      <c r="AT20" s="290">
        <f>'РБ ВВ 10(2025) |FIT15'!AT20*0.87</f>
        <v>65302.2</v>
      </c>
      <c r="AU20" s="290">
        <f>'РБ ВВ 10(2025) |FIT15'!AU20*0.87</f>
        <v>66555</v>
      </c>
      <c r="AV20" s="290">
        <f>'РБ ВВ 10(2025) |FIT15'!AV20*0.87</f>
        <v>66555</v>
      </c>
      <c r="AW20" s="290">
        <f>'РБ ВВ 10(2025) |FIT15'!AW20*0.87</f>
        <v>67807.8</v>
      </c>
      <c r="AX20" s="290">
        <f>'РБ ВВ 10(2025) |FIT15'!AX20*0.87</f>
        <v>67807.8</v>
      </c>
      <c r="AY20" s="290">
        <f>'РБ ВВ 10(2025) |FIT15'!AY20*0.87</f>
        <v>67807.8</v>
      </c>
      <c r="AZ20" s="290">
        <f>'РБ ВВ 10(2025) |FIT15'!AZ20*0.87</f>
        <v>70313.399999999994</v>
      </c>
      <c r="BA20" s="290">
        <f>'РБ ВВ 10(2025) |FIT15'!BA20*0.87</f>
        <v>70313.399999999994</v>
      </c>
      <c r="BB20" s="290">
        <f>'РБ ВВ 10(2025) |FIT15'!BB20*0.87</f>
        <v>71566.2</v>
      </c>
      <c r="BC20" s="290">
        <f>'РБ ВВ 10(2025) |FIT15'!BC20*0.87</f>
        <v>71566.2</v>
      </c>
      <c r="BD20" s="290">
        <f>'РБ ВВ 10(2025) |FIT15'!BD20*0.87</f>
        <v>71566.2</v>
      </c>
      <c r="BE20" s="290">
        <f>'РБ ВВ 10(2025) |FIT15'!BE20*0.87</f>
        <v>69060.600000000006</v>
      </c>
      <c r="BF20" s="290">
        <f>'РБ ВВ 10(2025) |FIT15'!BF20*0.87</f>
        <v>115649.1</v>
      </c>
      <c r="BG20" s="290">
        <f>'РБ ВВ 10(2025) |FIT15'!BG20*0.87</f>
        <v>134049.60000000001</v>
      </c>
      <c r="BH20" s="290">
        <f>'РБ ВВ 10(2025) |FIT15'!BH20*0.87</f>
        <v>151667.1</v>
      </c>
      <c r="BI20" s="290">
        <f>'РБ ВВ 10(2025) |FIT15'!BI20*0.87</f>
        <v>151667.1</v>
      </c>
      <c r="BJ20" s="290">
        <f>'РБ ВВ 10(2025) |FIT15'!BJ20*0.87</f>
        <v>147752.1</v>
      </c>
      <c r="BK20" s="290">
        <f>'РБ ВВ 10(2025) |FIT15'!BK20*0.87</f>
        <v>151667.1</v>
      </c>
      <c r="BL20" s="290">
        <f>'РБ ВВ 10(2025) |FIT15'!BL20*0.87</f>
        <v>147752.1</v>
      </c>
      <c r="BM20" s="290">
        <f>'РБ ВВ 10(2025) |FIT15'!BM20*0.87</f>
        <v>137181.6</v>
      </c>
      <c r="BN20" s="290">
        <f>'РБ ВВ 10(2025) |FIT15'!BN20*0.87</f>
        <v>137181.6</v>
      </c>
      <c r="BO20" s="290">
        <f>'РБ ВВ 10(2025) |FIT15'!BO20*0.87</f>
        <v>137181.6</v>
      </c>
      <c r="BP20" s="290">
        <f>'РБ ВВ 10(2025) |FIT15'!BP20*0.87</f>
        <v>130917.6</v>
      </c>
      <c r="BQ20" s="290">
        <f>'РБ ВВ 10(2025) |FIT15'!BQ20*0.87</f>
        <v>83624.399999999994</v>
      </c>
      <c r="BR20" s="290">
        <f>'РБ ВВ 10(2025) |FIT15'!BR20*0.87</f>
        <v>79709.399999999994</v>
      </c>
      <c r="BS20" s="290">
        <f>'РБ ВВ 10(2025) |FIT15'!BS20*0.87</f>
        <v>78143.399999999994</v>
      </c>
      <c r="BT20" s="290">
        <f>'РБ ВВ 10(2025) |FIT15'!BT20*0.87</f>
        <v>78143.399999999994</v>
      </c>
      <c r="BU20" s="290">
        <f>'РБ ВВ 10(2025) |FIT15'!BU20*0.87</f>
        <v>78143.399999999994</v>
      </c>
      <c r="BV20" s="290">
        <f>'РБ ВВ 10(2025) |FIT15'!BV20*0.87</f>
        <v>79709.399999999994</v>
      </c>
      <c r="BW20" s="290">
        <f>'РБ ВВ 10(2025) |FIT15'!BW20*0.87</f>
        <v>79709.399999999994</v>
      </c>
      <c r="BX20" s="290">
        <f>'РБ ВВ 10(2025) |FIT15'!BX20*0.87</f>
        <v>79709.399999999994</v>
      </c>
      <c r="BY20" s="290">
        <f>'РБ ВВ 10(2025) |FIT15'!BY20*0.87</f>
        <v>78143.399999999994</v>
      </c>
      <c r="BZ20" s="290">
        <f>'РБ ВВ 10(2025) |FIT15'!BZ20*0.87</f>
        <v>78143.399999999994</v>
      </c>
      <c r="CA20" s="290">
        <f>'РБ ВВ 10(2025) |FIT15'!CA20*0.87</f>
        <v>78143.399999999994</v>
      </c>
      <c r="CB20" s="290">
        <f>'РБ ВВ 10(2025) |FIT15'!CB20*0.87</f>
        <v>78143.399999999994</v>
      </c>
      <c r="CC20" s="290">
        <f>'РБ ВВ 10(2025) |FIT15'!CC20*0.87</f>
        <v>78143.399999999994</v>
      </c>
      <c r="CD20" s="290">
        <f>'РБ ВВ 10(2025) |FIT15'!CD20*0.87</f>
        <v>78143.399999999994</v>
      </c>
      <c r="CE20" s="290">
        <f>'РБ ВВ 10(2025) |FIT15'!CE20*0.87</f>
        <v>78143.399999999994</v>
      </c>
      <c r="CF20" s="290">
        <f>'РБ ВВ 10(2025) |FIT15'!CF20*0.87</f>
        <v>79709.399999999994</v>
      </c>
      <c r="CG20" s="290">
        <f>'РБ ВВ 10(2025) |FIT15'!CG20*0.87</f>
        <v>79709.399999999994</v>
      </c>
      <c r="CH20" s="290">
        <f>'РБ ВВ 10(2025) |FIT15'!CH20*0.87</f>
        <v>81666.899999999994</v>
      </c>
      <c r="CI20" s="290">
        <f>'РБ ВВ 10(2025) |FIT15'!CI20*0.87</f>
        <v>81666.899999999994</v>
      </c>
      <c r="CJ20" s="290">
        <f>'РБ ВВ 10(2025) |FIT15'!CJ20*0.87</f>
        <v>81666.899999999994</v>
      </c>
      <c r="CK20" s="290">
        <f>'РБ ВВ 10(2025) |FIT15'!CK20*0.87</f>
        <v>81666.899999999994</v>
      </c>
      <c r="CL20" s="290">
        <f>'РБ ВВ 10(2025) |FIT15'!CL20*0.87</f>
        <v>81666.899999999994</v>
      </c>
      <c r="CM20" s="290">
        <f>'РБ ВВ 10(2025) |FIT15'!CM20*0.87</f>
        <v>81666.899999999994</v>
      </c>
      <c r="CN20" s="290">
        <f>'РБ ВВ 10(2025) |FIT15'!CN20*0.87</f>
        <v>86364.9</v>
      </c>
      <c r="CO20" s="290">
        <f>'РБ ВВ 10(2025) |FIT15'!CO20*0.87</f>
        <v>84798.9</v>
      </c>
      <c r="CP20" s="290">
        <f>'РБ ВВ 10(2025) |FIT15'!CP20*0.87</f>
        <v>84798.9</v>
      </c>
      <c r="CQ20" s="290">
        <f>'РБ ВВ 10(2025) |FIT15'!CQ20*0.87</f>
        <v>84798.9</v>
      </c>
      <c r="CR20" s="290">
        <f>'РБ ВВ 10(2025) |FIT15'!CR20*0.87</f>
        <v>84798.9</v>
      </c>
      <c r="CS20" s="290">
        <f>'РБ ВВ 10(2025) |FIT15'!CS20*0.87</f>
        <v>87930.9</v>
      </c>
      <c r="CT20" s="290">
        <f>'РБ ВВ 10(2025) |FIT15'!CT20*0.87</f>
        <v>87930.9</v>
      </c>
      <c r="CU20" s="290">
        <f>'РБ ВВ 10(2025) |FIT15'!CU20*0.87</f>
        <v>84798.9</v>
      </c>
      <c r="CV20" s="290">
        <f>'РБ ВВ 10(2025) |FIT15'!CV20*0.87</f>
        <v>86364.9</v>
      </c>
      <c r="CW20" s="290">
        <f>'РБ ВВ 10(2025) |FIT15'!CW20*0.87</f>
        <v>84798.9</v>
      </c>
      <c r="CX20" s="290">
        <f>'РБ ВВ 10(2025) |FIT15'!CX20*0.87</f>
        <v>84798.9</v>
      </c>
      <c r="CY20" s="290">
        <f>'РБ ВВ 10(2025) |FIT15'!CY20*0.87</f>
        <v>84798.9</v>
      </c>
      <c r="CZ20" s="290">
        <f>'РБ ВВ 10(2025) |FIT15'!CZ20*0.87</f>
        <v>87930.9</v>
      </c>
      <c r="DA20" s="290">
        <f>'РБ ВВ 10(2025) |FIT15'!DA20*0.87</f>
        <v>87930.9</v>
      </c>
      <c r="DB20" s="290">
        <f>'РБ ВВ 10(2025) |FIT15'!DB20*0.87</f>
        <v>91845.9</v>
      </c>
      <c r="DC20" s="290">
        <f>'РБ ВВ 10(2025) |FIT15'!DC20*0.87</f>
        <v>91845.9</v>
      </c>
      <c r="DD20" s="290">
        <f>'РБ ВВ 10(2025) |FIT15'!DD20*0.87</f>
        <v>91845.9</v>
      </c>
      <c r="DE20" s="290">
        <f>'РБ ВВ 10(2025) |FIT15'!DE20*0.87</f>
        <v>91845.9</v>
      </c>
      <c r="DF20" s="290">
        <f>'РБ ВВ 10(2025) |FIT15'!DF20*0.87</f>
        <v>91845.9</v>
      </c>
      <c r="DG20" s="290">
        <f>'РБ ВВ 10(2025) |FIT15'!DG20*0.87</f>
        <v>96543.9</v>
      </c>
      <c r="DH20" s="290">
        <f>'РБ ВВ 10(2025) |FIT15'!DH20*0.87</f>
        <v>96543.9</v>
      </c>
      <c r="DI20" s="290">
        <f>'РБ ВВ 10(2025) |FIT15'!DI20*0.87</f>
        <v>94194.9</v>
      </c>
      <c r="DJ20" s="290">
        <f>'РБ ВВ 10(2025) |FIT15'!DJ20*0.87</f>
        <v>96543.9</v>
      </c>
      <c r="DK20" s="290">
        <f>'РБ ВВ 10(2025) |FIT15'!DK20*0.87</f>
        <v>94194.9</v>
      </c>
      <c r="DL20" s="290">
        <f>'РБ ВВ 10(2025) |FIT15'!DL20*0.87</f>
        <v>96543.9</v>
      </c>
      <c r="DM20" s="290">
        <f>'РБ ВВ 10(2025) |FIT15'!DM20*0.87</f>
        <v>94194.9</v>
      </c>
      <c r="DN20" s="290">
        <f>'РБ ВВ 10(2025) |FIT15'!DN20*0.87</f>
        <v>94194.9</v>
      </c>
      <c r="DO20" s="290">
        <f>'РБ ВВ 10(2025) |FIT15'!DO20*0.87</f>
        <v>89888.4</v>
      </c>
      <c r="DP20" s="290">
        <f>'РБ ВВ 10(2025) |FIT15'!DP20*0.87</f>
        <v>84798.9</v>
      </c>
      <c r="DQ20" s="290">
        <f>'РБ ВВ 10(2025) |FIT15'!DQ20*0.87</f>
        <v>84798.9</v>
      </c>
      <c r="DR20" s="290">
        <f>'РБ ВВ 10(2025) |FIT15'!DR20*0.87</f>
        <v>84798.9</v>
      </c>
      <c r="DS20" s="290">
        <f>'РБ ВВ 10(2025) |FIT15'!DS20*0.87</f>
        <v>83232.899999999994</v>
      </c>
      <c r="DT20" s="290">
        <f>'РБ ВВ 10(2025) |FIT15'!DT20*0.87</f>
        <v>80883.899999999994</v>
      </c>
      <c r="DU20" s="290">
        <f>'РБ ВВ 10(2025) |FIT15'!DU20*0.87</f>
        <v>82058.399999999994</v>
      </c>
      <c r="DV20" s="290">
        <f>'РБ ВВ 10(2025) |FIT15'!DV20*0.87</f>
        <v>82058.399999999994</v>
      </c>
      <c r="DW20" s="290">
        <f>'РБ ВВ 10(2025) |FIT15'!DW20*0.87</f>
        <v>82058.399999999994</v>
      </c>
      <c r="DX20" s="290">
        <f>'РБ ВВ 10(2025) |FIT15'!DX20*0.87</f>
        <v>75011.399999999994</v>
      </c>
      <c r="DY20" s="290">
        <f>'РБ ВВ 10(2025) |FIT15'!DY20*0.87</f>
        <v>75011.399999999994</v>
      </c>
      <c r="DZ20" s="290">
        <f>'РБ ВВ 10(2025) |FIT15'!DZ20*0.87</f>
        <v>75011.399999999994</v>
      </c>
      <c r="EA20" s="290">
        <f>'РБ ВВ 10(2025) |FIT15'!EA20*0.87</f>
        <v>75011.399999999994</v>
      </c>
      <c r="EB20" s="290">
        <f>'РБ ВВ 10(2025) |FIT15'!EB20*0.87</f>
        <v>75011.399999999994</v>
      </c>
      <c r="EC20" s="290">
        <f>'РБ ВВ 10(2025) |FIT15'!EC20*0.87</f>
        <v>75011.399999999994</v>
      </c>
      <c r="ED20" s="290">
        <f>'РБ ВВ 10(2025) |FIT15'!ED20*0.87</f>
        <v>75011.399999999994</v>
      </c>
      <c r="EE20" s="290">
        <f>'РБ ВВ 10(2025) |FIT15'!EE20*0.87</f>
        <v>75011.399999999994</v>
      </c>
      <c r="EF20" s="290">
        <f>'РБ ВВ 10(2025) |FIT15'!EF20*0.87</f>
        <v>75011.399999999994</v>
      </c>
      <c r="EG20" s="290">
        <f>'РБ ВВ 10(2025) |FIT15'!EG20*0.87</f>
        <v>75011.399999999994</v>
      </c>
      <c r="EH20" s="290">
        <f>'РБ ВВ 10(2025) |FIT15'!EH20*0.87</f>
        <v>75011.399999999994</v>
      </c>
      <c r="EI20" s="290">
        <f>'РБ ВВ 10(2025) |FIT15'!EI20*0.87</f>
        <v>75011.399999999994</v>
      </c>
      <c r="EJ20" s="290">
        <f>'РБ ВВ 10(2025) |FIT15'!EJ20*0.87</f>
        <v>75011.399999999994</v>
      </c>
      <c r="EK20" s="290">
        <f>'РБ ВВ 10(2025) |FIT15'!EK20*0.87</f>
        <v>73836.899999999994</v>
      </c>
      <c r="EL20" s="290">
        <f>'РБ ВВ 10(2025) |FIT15'!EL20*0.87</f>
        <v>73836.899999999994</v>
      </c>
      <c r="EM20" s="290">
        <f>'РБ ВВ 10(2025) |FIT15'!EM20*0.87</f>
        <v>73836.899999999994</v>
      </c>
      <c r="EN20" s="290">
        <f>'РБ ВВ 10(2025) |FIT15'!EN20*0.87</f>
        <v>73836.899999999994</v>
      </c>
      <c r="EO20" s="290">
        <f>'РБ ВВ 10(2025) |FIT15'!EO20*0.87</f>
        <v>73836.899999999994</v>
      </c>
      <c r="EP20" s="290">
        <f>'РБ ВВ 10(2025) |FIT15'!EP20*0.87</f>
        <v>73836.899999999994</v>
      </c>
      <c r="EQ20" s="290">
        <f>'РБ ВВ 10(2025) |FIT15'!EQ20*0.87</f>
        <v>73836.899999999994</v>
      </c>
      <c r="ER20" s="290">
        <f>'РБ ВВ 10(2025) |FIT15'!ER20*0.87</f>
        <v>73836.899999999994</v>
      </c>
      <c r="ES20" s="290">
        <f>'РБ ВВ 10(2025) |FIT15'!ES20*0.87</f>
        <v>73836.899999999994</v>
      </c>
      <c r="ET20" s="290">
        <f>'РБ ВВ 10(2025) |FIT15'!ET20*0.87</f>
        <v>73836.899999999994</v>
      </c>
    </row>
    <row r="21" spans="1:150" x14ac:dyDescent="0.2">
      <c r="A21" s="147"/>
    </row>
    <row r="22" spans="1:150" ht="10.35" customHeight="1" thickBot="1" x14ac:dyDescent="0.25">
      <c r="A22" s="272"/>
    </row>
    <row r="23" spans="1:150" ht="12.75" thickBot="1" x14ac:dyDescent="0.25">
      <c r="A23" s="149" t="s">
        <v>127</v>
      </c>
    </row>
    <row r="24" spans="1:150" x14ac:dyDescent="0.2">
      <c r="A24" s="223" t="s">
        <v>128</v>
      </c>
    </row>
    <row r="25" spans="1:150" x14ac:dyDescent="0.2">
      <c r="A25" s="223" t="s">
        <v>129</v>
      </c>
    </row>
    <row r="26" spans="1:150" ht="12" customHeight="1" x14ac:dyDescent="0.2">
      <c r="A26" s="97" t="s">
        <v>130</v>
      </c>
    </row>
    <row r="27" spans="1:150" x14ac:dyDescent="0.2">
      <c r="A27" s="223" t="s">
        <v>243</v>
      </c>
    </row>
    <row r="28" spans="1:150" ht="11.45" customHeight="1" x14ac:dyDescent="0.2">
      <c r="A28" s="272"/>
    </row>
    <row r="29" spans="1:150" x14ac:dyDescent="0.2">
      <c r="A29" s="161" t="s">
        <v>139</v>
      </c>
    </row>
    <row r="30" spans="1:150" x14ac:dyDescent="0.2">
      <c r="A30" s="272" t="s">
        <v>184</v>
      </c>
    </row>
    <row r="31" spans="1:150" ht="12.75" thickBot="1" x14ac:dyDescent="0.25">
      <c r="A31" s="20"/>
    </row>
    <row r="32" spans="1:150" ht="12.75" thickBot="1" x14ac:dyDescent="0.25">
      <c r="A32" s="245" t="s">
        <v>132</v>
      </c>
    </row>
    <row r="33" spans="1:1" ht="63" customHeight="1" x14ac:dyDescent="0.2">
      <c r="A33" s="124" t="s">
        <v>161</v>
      </c>
    </row>
    <row r="35" spans="1:1" x14ac:dyDescent="0.2">
      <c r="A35" s="161" t="s">
        <v>139</v>
      </c>
    </row>
    <row r="36" spans="1:1" x14ac:dyDescent="0.2">
      <c r="A36" s="272" t="s">
        <v>374</v>
      </c>
    </row>
  </sheetData>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FFC000"/>
  </sheetPr>
  <dimension ref="A1:ET36"/>
  <sheetViews>
    <sheetView zoomScale="90" zoomScaleNormal="9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0.5703125" style="65" customWidth="1"/>
    <col min="2" max="3" width="9" style="65"/>
    <col min="4" max="9" width="9" style="318"/>
    <col min="10" max="28" width="9" style="65"/>
    <col min="29" max="39" width="9" style="65" customWidth="1"/>
    <col min="40" max="57" width="9" style="65"/>
    <col min="58" max="68" width="0" style="65" hidden="1" customWidth="1"/>
    <col min="69" max="16384" width="9" style="65"/>
  </cols>
  <sheetData>
    <row r="1" spans="1:150" ht="11.45" customHeight="1" x14ac:dyDescent="0.2">
      <c r="A1" s="83" t="s">
        <v>133</v>
      </c>
    </row>
    <row r="2" spans="1:150" ht="15" customHeight="1" x14ac:dyDescent="0.2">
      <c r="A2" s="207" t="s">
        <v>185</v>
      </c>
    </row>
    <row r="3" spans="1:150" ht="25.5" customHeight="1" x14ac:dyDescent="0.2">
      <c r="A3" s="146" t="s">
        <v>159</v>
      </c>
      <c r="B3" s="320">
        <f>'РБ ВВ 10(2025) |FIT18'!B3</f>
        <v>45961</v>
      </c>
      <c r="C3" s="320">
        <f>'РБ ВВ 10(2025) |FIT18'!C3</f>
        <v>45962</v>
      </c>
      <c r="D3" s="320">
        <f>'РБ ВВ 10(2025) |FIT18'!D3</f>
        <v>45963</v>
      </c>
      <c r="E3" s="320">
        <f>'РБ ВВ 10(2025) |FIT18'!E3</f>
        <v>45964</v>
      </c>
      <c r="F3" s="320">
        <f>'РБ ВВ 10(2025) |FIT18'!F3</f>
        <v>45965</v>
      </c>
      <c r="G3" s="320">
        <f>'РБ ВВ 10(2025) |FIT18'!G3</f>
        <v>45966</v>
      </c>
      <c r="H3" s="320">
        <f>'РБ ВВ 10(2025) |FIT18'!H3</f>
        <v>45967</v>
      </c>
      <c r="I3" s="320">
        <f>'РБ ВВ 10(2025) |FIT18'!I3</f>
        <v>45968</v>
      </c>
      <c r="J3" s="320">
        <f>'РБ ВВ 10(2025) |FIT18'!J3</f>
        <v>45969</v>
      </c>
      <c r="K3" s="320">
        <f>'РБ ВВ 10(2025) |FIT18'!K3</f>
        <v>45970</v>
      </c>
      <c r="L3" s="320">
        <f>'РБ ВВ 10(2025) |FIT18'!L3</f>
        <v>45971</v>
      </c>
      <c r="M3" s="320">
        <f>'РБ ВВ 10(2025) |FIT18'!M3</f>
        <v>45972</v>
      </c>
      <c r="N3" s="320">
        <f>'РБ ВВ 10(2025) |FIT18'!N3</f>
        <v>45973</v>
      </c>
      <c r="O3" s="320">
        <f>'РБ ВВ 10(2025) |FIT18'!O3</f>
        <v>45974</v>
      </c>
      <c r="P3" s="320">
        <f>'РБ ВВ 10(2025) |FIT18'!P3</f>
        <v>45975</v>
      </c>
      <c r="Q3" s="320">
        <f>'РБ ВВ 10(2025) |FIT18'!Q3</f>
        <v>45976</v>
      </c>
      <c r="R3" s="320">
        <f>'РБ ВВ 10(2025) |FIT18'!R3</f>
        <v>45977</v>
      </c>
      <c r="S3" s="320">
        <f>'РБ ВВ 10(2025) |FIT18'!S3</f>
        <v>45978</v>
      </c>
      <c r="T3" s="320">
        <f>'РБ ВВ 10(2025) |FIT18'!T3</f>
        <v>45979</v>
      </c>
      <c r="U3" s="320">
        <f>'РБ ВВ 10(2025) |FIT18'!U3</f>
        <v>45980</v>
      </c>
      <c r="V3" s="320">
        <f>'РБ ВВ 10(2025) |FIT18'!V3</f>
        <v>45981</v>
      </c>
      <c r="W3" s="320">
        <f>'РБ ВВ 10(2025) |FIT18'!W3</f>
        <v>45982</v>
      </c>
      <c r="X3" s="320">
        <f>'РБ ВВ 10(2025) |FIT18'!X3</f>
        <v>45983</v>
      </c>
      <c r="Y3" s="320">
        <f>'РБ ВВ 10(2025) |FIT18'!Y3</f>
        <v>45984</v>
      </c>
      <c r="Z3" s="320">
        <f>'РБ ВВ 10(2025) |FIT18'!Z3</f>
        <v>45985</v>
      </c>
      <c r="AA3" s="320">
        <f>'РБ ВВ 10(2025) |FIT18'!AA3</f>
        <v>45986</v>
      </c>
      <c r="AB3" s="320">
        <f>'РБ ВВ 10(2025) |FIT18'!AB3</f>
        <v>45987</v>
      </c>
      <c r="AC3" s="320">
        <f>'РБ ВВ 10(2025) |FIT18'!AC3</f>
        <v>45988</v>
      </c>
      <c r="AD3" s="320">
        <f>'РБ ВВ 10(2025) |FIT18'!AD3</f>
        <v>45989</v>
      </c>
      <c r="AE3" s="320">
        <f>'РБ ВВ 10(2025) |FIT18'!AE3</f>
        <v>45990</v>
      </c>
      <c r="AF3" s="320">
        <f>'РБ ВВ 10(2025) |FIT18'!AF3</f>
        <v>45991</v>
      </c>
      <c r="AG3" s="320">
        <f>'РБ ВВ 10(2025) |FIT18'!AG3</f>
        <v>45992</v>
      </c>
      <c r="AH3" s="320">
        <f>'РБ ВВ 10(2025) |FIT18'!AH3</f>
        <v>45993</v>
      </c>
      <c r="AI3" s="320">
        <f>'РБ ВВ 10(2025) |FIT18'!AI3</f>
        <v>45994</v>
      </c>
      <c r="AJ3" s="320">
        <f>'РБ ВВ 10(2025) |FIT18'!AJ3</f>
        <v>45995</v>
      </c>
      <c r="AK3" s="320">
        <f>'РБ ВВ 10(2025) |FIT18'!AK3</f>
        <v>45996</v>
      </c>
      <c r="AL3" s="320">
        <f>'РБ ВВ 10(2025) |FIT18'!AL3</f>
        <v>45997</v>
      </c>
      <c r="AM3" s="320">
        <f>'РБ ВВ 10(2025) |FIT18'!AM3</f>
        <v>45998</v>
      </c>
      <c r="AN3" s="320">
        <f>'РБ ВВ 10(2025) |FIT18'!AN3</f>
        <v>45999</v>
      </c>
      <c r="AO3" s="320">
        <f>'РБ ВВ 10(2025) |FIT18'!AO3</f>
        <v>46000</v>
      </c>
      <c r="AP3" s="320">
        <f>'РБ ВВ 10(2025) |FIT18'!AP3</f>
        <v>46001</v>
      </c>
      <c r="AQ3" s="320">
        <f>'РБ ВВ 10(2025) |FIT18'!AQ3</f>
        <v>46002</v>
      </c>
      <c r="AR3" s="320">
        <f>'РБ ВВ 10(2025) |FIT18'!AR3</f>
        <v>46003</v>
      </c>
      <c r="AS3" s="320">
        <f>'РБ ВВ 10(2025) |FIT18'!AS3</f>
        <v>46004</v>
      </c>
      <c r="AT3" s="320">
        <f>'РБ ВВ 10(2025) |FIT18'!AT3</f>
        <v>46005</v>
      </c>
      <c r="AU3" s="320">
        <f>'РБ ВВ 10(2025) |FIT18'!AU3</f>
        <v>46006</v>
      </c>
      <c r="AV3" s="320">
        <f>'РБ ВВ 10(2025) |FIT18'!AV3</f>
        <v>46010</v>
      </c>
      <c r="AW3" s="320">
        <f>'РБ ВВ 10(2025) |FIT18'!AW3</f>
        <v>46011</v>
      </c>
      <c r="AX3" s="320">
        <f>'РБ ВВ 10(2025) |FIT18'!AX3</f>
        <v>46012</v>
      </c>
      <c r="AY3" s="320">
        <f>'РБ ВВ 10(2025) |FIT18'!AY3</f>
        <v>46013</v>
      </c>
      <c r="AZ3" s="320">
        <f>'РБ ВВ 10(2025) |FIT18'!AZ3</f>
        <v>46014</v>
      </c>
      <c r="BA3" s="320">
        <f>'РБ ВВ 10(2025) |FIT18'!BA3</f>
        <v>46015</v>
      </c>
      <c r="BB3" s="320">
        <f>'РБ ВВ 10(2025) |FIT18'!BB3</f>
        <v>46016</v>
      </c>
      <c r="BC3" s="320">
        <f>'РБ ВВ 10(2025) |FIT18'!BC3</f>
        <v>46017</v>
      </c>
      <c r="BD3" s="320">
        <f>'РБ ВВ 10(2025) |FIT18'!BD3</f>
        <v>46018</v>
      </c>
      <c r="BE3" s="320">
        <f>'РБ ВВ 10(2025) |FIT18'!BE3</f>
        <v>46019</v>
      </c>
      <c r="BF3" s="320">
        <f>'РБ ВВ 10(2025) |FIT18'!BF3</f>
        <v>46020</v>
      </c>
      <c r="BG3" s="320">
        <f>'РБ ВВ 10(2025) |FIT18'!BG3</f>
        <v>46021</v>
      </c>
      <c r="BH3" s="320">
        <f>'РБ ВВ 10(2025) |FIT18'!BH3</f>
        <v>46022</v>
      </c>
      <c r="BI3" s="320">
        <f>'РБ ВВ 10(2025) |FIT18'!BI3</f>
        <v>46023</v>
      </c>
      <c r="BJ3" s="320">
        <f>'РБ ВВ 10(2025) |FIT18'!BJ3</f>
        <v>46024</v>
      </c>
      <c r="BK3" s="320">
        <f>'РБ ВВ 10(2025) |FIT18'!BK3</f>
        <v>46025</v>
      </c>
      <c r="BL3" s="320">
        <f>'РБ ВВ 10(2025) |FIT18'!BL3</f>
        <v>46026</v>
      </c>
      <c r="BM3" s="320">
        <f>'РБ ВВ 10(2025) |FIT18'!BM3</f>
        <v>46027</v>
      </c>
      <c r="BN3" s="320">
        <f>'РБ ВВ 10(2025) |FIT18'!BN3</f>
        <v>46028</v>
      </c>
      <c r="BO3" s="320">
        <f>'РБ ВВ 10(2025) |FIT18'!BO3</f>
        <v>46029</v>
      </c>
      <c r="BP3" s="320">
        <f>'РБ ВВ 10(2025) |FIT18'!BP3</f>
        <v>46030</v>
      </c>
      <c r="BQ3" s="320">
        <f>'РБ ВВ 10(2025) |FIT18'!BQ3</f>
        <v>46031</v>
      </c>
      <c r="BR3" s="320">
        <f>'РБ ВВ 10(2025) |FIT18'!BR3</f>
        <v>46032</v>
      </c>
      <c r="BS3" s="320">
        <f>'РБ ВВ 10(2025) |FIT18'!BS3</f>
        <v>46033</v>
      </c>
      <c r="BT3" s="320">
        <f>'РБ ВВ 10(2025) |FIT18'!BT3</f>
        <v>46034</v>
      </c>
      <c r="BU3" s="320">
        <f>'РБ ВВ 10(2025) |FIT18'!BU3</f>
        <v>46035</v>
      </c>
      <c r="BV3" s="320">
        <f>'РБ ВВ 10(2025) |FIT18'!BV3</f>
        <v>46036</v>
      </c>
      <c r="BW3" s="320">
        <f>'РБ ВВ 10(2025) |FIT18'!BW3</f>
        <v>46037</v>
      </c>
      <c r="BX3" s="320">
        <f>'РБ ВВ 10(2025) |FIT18'!BX3</f>
        <v>46038</v>
      </c>
      <c r="BY3" s="320">
        <f>'РБ ВВ 10(2025) |FIT18'!BY3</f>
        <v>46039</v>
      </c>
      <c r="BZ3" s="320">
        <f>'РБ ВВ 10(2025) |FIT18'!BZ3</f>
        <v>46040</v>
      </c>
      <c r="CA3" s="320">
        <f>'РБ ВВ 10(2025) |FIT18'!CA3</f>
        <v>46041</v>
      </c>
      <c r="CB3" s="320">
        <f>'РБ ВВ 10(2025) |FIT18'!CB3</f>
        <v>46042</v>
      </c>
      <c r="CC3" s="320">
        <f>'РБ ВВ 10(2025) |FIT18'!CC3</f>
        <v>46043</v>
      </c>
      <c r="CD3" s="320">
        <f>'РБ ВВ 10(2025) |FIT18'!CD3</f>
        <v>46044</v>
      </c>
      <c r="CE3" s="320">
        <f>'РБ ВВ 10(2025) |FIT18'!CE3</f>
        <v>46045</v>
      </c>
      <c r="CF3" s="320">
        <f>'РБ ВВ 10(2025) |FIT18'!CF3</f>
        <v>46046</v>
      </c>
      <c r="CG3" s="320">
        <f>'РБ ВВ 10(2025) |FIT18'!CG3</f>
        <v>46047</v>
      </c>
      <c r="CH3" s="320">
        <f>'РБ ВВ 10(2025) |FIT18'!CH3</f>
        <v>46048</v>
      </c>
      <c r="CI3" s="320">
        <f>'РБ ВВ 10(2025) |FIT18'!CI3</f>
        <v>46049</v>
      </c>
      <c r="CJ3" s="320">
        <f>'РБ ВВ 10(2025) |FIT18'!CJ3</f>
        <v>46050</v>
      </c>
      <c r="CK3" s="320">
        <f>'РБ ВВ 10(2025) |FIT18'!CK3</f>
        <v>46051</v>
      </c>
      <c r="CL3" s="320">
        <f>'РБ ВВ 10(2025) |FIT18'!CL3</f>
        <v>46052</v>
      </c>
      <c r="CM3" s="320">
        <f>'РБ ВВ 10(2025) |FIT18'!CM3</f>
        <v>46053</v>
      </c>
      <c r="CN3" s="320">
        <f>'РБ ВВ 10(2025) |FIT18'!CN3</f>
        <v>46054</v>
      </c>
      <c r="CO3" s="320">
        <f>'РБ ВВ 10(2025) |FIT18'!CO3</f>
        <v>46055</v>
      </c>
      <c r="CP3" s="320">
        <f>'РБ ВВ 10(2025) |FIT18'!CP3</f>
        <v>46056</v>
      </c>
      <c r="CQ3" s="320">
        <f>'РБ ВВ 10(2025) |FIT18'!CQ3</f>
        <v>46057</v>
      </c>
      <c r="CR3" s="320">
        <f>'РБ ВВ 10(2025) |FIT18'!CR3</f>
        <v>46058</v>
      </c>
      <c r="CS3" s="320">
        <f>'РБ ВВ 10(2025) |FIT18'!CS3</f>
        <v>46059</v>
      </c>
      <c r="CT3" s="320">
        <f>'РБ ВВ 10(2025) |FIT18'!CT3</f>
        <v>46060</v>
      </c>
      <c r="CU3" s="320">
        <f>'РБ ВВ 10(2025) |FIT18'!CU3</f>
        <v>46061</v>
      </c>
      <c r="CV3" s="320">
        <f>'РБ ВВ 10(2025) |FIT18'!CV3</f>
        <v>46062</v>
      </c>
      <c r="CW3" s="320">
        <f>'РБ ВВ 10(2025) |FIT18'!CW3</f>
        <v>46063</v>
      </c>
      <c r="CX3" s="320">
        <f>'РБ ВВ 10(2025) |FIT18'!CX3</f>
        <v>46064</v>
      </c>
      <c r="CY3" s="320">
        <f>'РБ ВВ 10(2025) |FIT18'!CY3</f>
        <v>46065</v>
      </c>
      <c r="CZ3" s="320">
        <f>'РБ ВВ 10(2025) |FIT18'!CZ3</f>
        <v>46066</v>
      </c>
      <c r="DA3" s="320">
        <f>'РБ ВВ 10(2025) |FIT18'!DA3</f>
        <v>46067</v>
      </c>
      <c r="DB3" s="320">
        <f>'РБ ВВ 10(2025) |FIT18'!DB3</f>
        <v>46068</v>
      </c>
      <c r="DC3" s="320">
        <f>'РБ ВВ 10(2025) |FIT18'!DC3</f>
        <v>46069</v>
      </c>
      <c r="DD3" s="320">
        <f>'РБ ВВ 10(2025) |FIT18'!DD3</f>
        <v>46070</v>
      </c>
      <c r="DE3" s="320">
        <f>'РБ ВВ 10(2025) |FIT18'!DE3</f>
        <v>46071</v>
      </c>
      <c r="DF3" s="320">
        <f>'РБ ВВ 10(2025) |FIT18'!DF3</f>
        <v>46072</v>
      </c>
      <c r="DG3" s="320">
        <f>'РБ ВВ 10(2025) |FIT18'!DG3</f>
        <v>46073</v>
      </c>
      <c r="DH3" s="320">
        <f>'РБ ВВ 10(2025) |FIT18'!DH3</f>
        <v>46074</v>
      </c>
      <c r="DI3" s="320">
        <f>'РБ ВВ 10(2025) |FIT18'!DI3</f>
        <v>46075</v>
      </c>
      <c r="DJ3" s="320">
        <f>'РБ ВВ 10(2025) |FIT18'!DJ3</f>
        <v>46076</v>
      </c>
      <c r="DK3" s="320">
        <f>'РБ ВВ 10(2025) |FIT18'!DK3</f>
        <v>46077</v>
      </c>
      <c r="DL3" s="320">
        <f>'РБ ВВ 10(2025) |FIT18'!DL3</f>
        <v>46078</v>
      </c>
      <c r="DM3" s="320">
        <f>'РБ ВВ 10(2025) |FIT18'!DM3</f>
        <v>46079</v>
      </c>
      <c r="DN3" s="320">
        <f>'РБ ВВ 10(2025) |FIT18'!DN3</f>
        <v>46080</v>
      </c>
      <c r="DO3" s="320">
        <f>'РБ ВВ 10(2025) |FIT18'!DO3</f>
        <v>46081</v>
      </c>
      <c r="DP3" s="320">
        <f>'РБ ВВ 10(2025) |FIT18'!DP3</f>
        <v>46082</v>
      </c>
      <c r="DQ3" s="320">
        <f>'РБ ВВ 10(2025) |FIT18'!DQ3</f>
        <v>46083</v>
      </c>
      <c r="DR3" s="320">
        <f>'РБ ВВ 10(2025) |FIT18'!DR3</f>
        <v>46084</v>
      </c>
      <c r="DS3" s="320">
        <f>'РБ ВВ 10(2025) |FIT18'!DS3</f>
        <v>46085</v>
      </c>
      <c r="DT3" s="320">
        <f>'РБ ВВ 10(2025) |FIT18'!DT3</f>
        <v>46086</v>
      </c>
      <c r="DU3" s="320">
        <f>'РБ ВВ 10(2025) |FIT18'!DU3</f>
        <v>46087</v>
      </c>
      <c r="DV3" s="320">
        <f>'РБ ВВ 10(2025) |FIT18'!DV3</f>
        <v>46088</v>
      </c>
      <c r="DW3" s="320">
        <f>'РБ ВВ 10(2025) |FIT18'!DW3</f>
        <v>46089</v>
      </c>
      <c r="DX3" s="320">
        <f>'РБ ВВ 10(2025) |FIT18'!DX3</f>
        <v>46090</v>
      </c>
      <c r="DY3" s="320">
        <f>'РБ ВВ 10(2025) |FIT18'!DY3</f>
        <v>46091</v>
      </c>
      <c r="DZ3" s="320">
        <f>'РБ ВВ 10(2025) |FIT18'!DZ3</f>
        <v>46092</v>
      </c>
      <c r="EA3" s="320">
        <f>'РБ ВВ 10(2025) |FIT18'!EA3</f>
        <v>46093</v>
      </c>
      <c r="EB3" s="320">
        <f>'РБ ВВ 10(2025) |FIT18'!EB3</f>
        <v>46094</v>
      </c>
      <c r="EC3" s="320">
        <f>'РБ ВВ 10(2025) |FIT18'!EC3</f>
        <v>46095</v>
      </c>
      <c r="ED3" s="320">
        <f>'РБ ВВ 10(2025) |FIT18'!ED3</f>
        <v>46096</v>
      </c>
      <c r="EE3" s="320">
        <f>'РБ ВВ 10(2025) |FIT18'!EE3</f>
        <v>46097</v>
      </c>
      <c r="EF3" s="320">
        <f>'РБ ВВ 10(2025) |FIT18'!EF3</f>
        <v>46098</v>
      </c>
      <c r="EG3" s="320">
        <f>'РБ ВВ 10(2025) |FIT18'!EG3</f>
        <v>46099</v>
      </c>
      <c r="EH3" s="320">
        <f>'РБ ВВ 10(2025) |FIT18'!EH3</f>
        <v>46100</v>
      </c>
      <c r="EI3" s="320">
        <f>'РБ ВВ 10(2025) |FIT18'!EI3</f>
        <v>46101</v>
      </c>
      <c r="EJ3" s="320">
        <f>'РБ ВВ 10(2025) |FIT18'!EJ3</f>
        <v>46102</v>
      </c>
      <c r="EK3" s="320">
        <f>'РБ ВВ 10(2025) |FIT18'!EK3</f>
        <v>46103</v>
      </c>
      <c r="EL3" s="320">
        <f>'РБ ВВ 10(2025) |FIT18'!EL3</f>
        <v>46104</v>
      </c>
      <c r="EM3" s="320">
        <f>'РБ ВВ 10(2025) |FIT18'!EM3</f>
        <v>46105</v>
      </c>
      <c r="EN3" s="320">
        <f>'РБ ВВ 10(2025) |FIT18'!EN3</f>
        <v>46106</v>
      </c>
      <c r="EO3" s="320">
        <f>'РБ ВВ 10(2025) |FIT18'!EO3</f>
        <v>46107</v>
      </c>
      <c r="EP3" s="320">
        <f>'РБ ВВ 10(2025) |FIT18'!EP3</f>
        <v>46108</v>
      </c>
      <c r="EQ3" s="320">
        <f>'РБ ВВ 10(2025) |FIT18'!EQ3</f>
        <v>46109</v>
      </c>
      <c r="ER3" s="320">
        <f>'РБ ВВ 10(2025) |FIT18'!ER3</f>
        <v>46110</v>
      </c>
      <c r="ES3" s="320">
        <f>'РБ ВВ 10(2025) |FIT18'!ES3</f>
        <v>46111</v>
      </c>
      <c r="ET3" s="320">
        <f>'РБ ВВ 10(2025) |FIT18'!ET3</f>
        <v>46112</v>
      </c>
    </row>
    <row r="4" spans="1:150" s="34" customFormat="1" ht="24.6" customHeight="1" x14ac:dyDescent="0.2">
      <c r="A4" s="67" t="s">
        <v>124</v>
      </c>
      <c r="B4" s="320">
        <f>'РБ ВВ 10(2025) |FIT18'!B4</f>
        <v>45961</v>
      </c>
      <c r="C4" s="320">
        <f>'РБ ВВ 10(2025) |FIT18'!C4</f>
        <v>45962</v>
      </c>
      <c r="D4" s="320">
        <f>'РБ ВВ 10(2025) |FIT18'!D4</f>
        <v>45963</v>
      </c>
      <c r="E4" s="320">
        <f>'РБ ВВ 10(2025) |FIT18'!E4</f>
        <v>45964</v>
      </c>
      <c r="F4" s="320">
        <f>'РБ ВВ 10(2025) |FIT18'!F4</f>
        <v>45965</v>
      </c>
      <c r="G4" s="320">
        <f>'РБ ВВ 10(2025) |FIT18'!G4</f>
        <v>45966</v>
      </c>
      <c r="H4" s="320">
        <f>'РБ ВВ 10(2025) |FIT18'!H4</f>
        <v>45967</v>
      </c>
      <c r="I4" s="320">
        <f>'РБ ВВ 10(2025) |FIT18'!I4</f>
        <v>45968</v>
      </c>
      <c r="J4" s="320">
        <f>'РБ ВВ 10(2025) |FIT18'!J4</f>
        <v>45969</v>
      </c>
      <c r="K4" s="320">
        <f>'РБ ВВ 10(2025) |FIT18'!K4</f>
        <v>45970</v>
      </c>
      <c r="L4" s="320">
        <f>'РБ ВВ 10(2025) |FIT18'!L4</f>
        <v>45971</v>
      </c>
      <c r="M4" s="320">
        <f>'РБ ВВ 10(2025) |FIT18'!M4</f>
        <v>45972</v>
      </c>
      <c r="N4" s="320">
        <f>'РБ ВВ 10(2025) |FIT18'!N4</f>
        <v>45973</v>
      </c>
      <c r="O4" s="320">
        <f>'РБ ВВ 10(2025) |FIT18'!O4</f>
        <v>45974</v>
      </c>
      <c r="P4" s="320">
        <f>'РБ ВВ 10(2025) |FIT18'!P4</f>
        <v>45975</v>
      </c>
      <c r="Q4" s="320">
        <f>'РБ ВВ 10(2025) |FIT18'!Q4</f>
        <v>45976</v>
      </c>
      <c r="R4" s="320">
        <f>'РБ ВВ 10(2025) |FIT18'!R4</f>
        <v>45977</v>
      </c>
      <c r="S4" s="320">
        <f>'РБ ВВ 10(2025) |FIT18'!S4</f>
        <v>45978</v>
      </c>
      <c r="T4" s="320">
        <f>'РБ ВВ 10(2025) |FIT18'!T4</f>
        <v>45979</v>
      </c>
      <c r="U4" s="320">
        <f>'РБ ВВ 10(2025) |FIT18'!U4</f>
        <v>45980</v>
      </c>
      <c r="V4" s="320">
        <f>'РБ ВВ 10(2025) |FIT18'!V4</f>
        <v>45981</v>
      </c>
      <c r="W4" s="320">
        <f>'РБ ВВ 10(2025) |FIT18'!W4</f>
        <v>45982</v>
      </c>
      <c r="X4" s="320">
        <f>'РБ ВВ 10(2025) |FIT18'!X4</f>
        <v>45983</v>
      </c>
      <c r="Y4" s="320">
        <f>'РБ ВВ 10(2025) |FIT18'!Y4</f>
        <v>45984</v>
      </c>
      <c r="Z4" s="320">
        <f>'РБ ВВ 10(2025) |FIT18'!Z4</f>
        <v>45985</v>
      </c>
      <c r="AA4" s="320">
        <f>'РБ ВВ 10(2025) |FIT18'!AA4</f>
        <v>45986</v>
      </c>
      <c r="AB4" s="320">
        <f>'РБ ВВ 10(2025) |FIT18'!AB4</f>
        <v>45987</v>
      </c>
      <c r="AC4" s="320">
        <f>'РБ ВВ 10(2025) |FIT18'!AC4</f>
        <v>45988</v>
      </c>
      <c r="AD4" s="320">
        <f>'РБ ВВ 10(2025) |FIT18'!AD4</f>
        <v>45989</v>
      </c>
      <c r="AE4" s="320">
        <f>'РБ ВВ 10(2025) |FIT18'!AE4</f>
        <v>45990</v>
      </c>
      <c r="AF4" s="320">
        <f>'РБ ВВ 10(2025) |FIT18'!AF4</f>
        <v>45991</v>
      </c>
      <c r="AG4" s="320">
        <f>'РБ ВВ 10(2025) |FIT18'!AG4</f>
        <v>45992</v>
      </c>
      <c r="AH4" s="320">
        <f>'РБ ВВ 10(2025) |FIT18'!AH4</f>
        <v>45993</v>
      </c>
      <c r="AI4" s="320">
        <f>'РБ ВВ 10(2025) |FIT18'!AI4</f>
        <v>45994</v>
      </c>
      <c r="AJ4" s="320">
        <f>'РБ ВВ 10(2025) |FIT18'!AJ4</f>
        <v>45995</v>
      </c>
      <c r="AK4" s="320">
        <f>'РБ ВВ 10(2025) |FIT18'!AK4</f>
        <v>45996</v>
      </c>
      <c r="AL4" s="320">
        <f>'РБ ВВ 10(2025) |FIT18'!AL4</f>
        <v>45997</v>
      </c>
      <c r="AM4" s="320">
        <f>'РБ ВВ 10(2025) |FIT18'!AM4</f>
        <v>45998</v>
      </c>
      <c r="AN4" s="320">
        <f>'РБ ВВ 10(2025) |FIT18'!AN4</f>
        <v>45999</v>
      </c>
      <c r="AO4" s="320">
        <f>'РБ ВВ 10(2025) |FIT18'!AO4</f>
        <v>46000</v>
      </c>
      <c r="AP4" s="320">
        <f>'РБ ВВ 10(2025) |FIT18'!AP4</f>
        <v>46001</v>
      </c>
      <c r="AQ4" s="320">
        <f>'РБ ВВ 10(2025) |FIT18'!AQ4</f>
        <v>46002</v>
      </c>
      <c r="AR4" s="320">
        <f>'РБ ВВ 10(2025) |FIT18'!AR4</f>
        <v>46003</v>
      </c>
      <c r="AS4" s="320">
        <f>'РБ ВВ 10(2025) |FIT18'!AS4</f>
        <v>46004</v>
      </c>
      <c r="AT4" s="320">
        <f>'РБ ВВ 10(2025) |FIT18'!AT4</f>
        <v>46005</v>
      </c>
      <c r="AU4" s="320">
        <f>'РБ ВВ 10(2025) |FIT18'!AU4</f>
        <v>46006</v>
      </c>
      <c r="AV4" s="320">
        <f>'РБ ВВ 10(2025) |FIT18'!AV4</f>
        <v>46010</v>
      </c>
      <c r="AW4" s="320">
        <f>'РБ ВВ 10(2025) |FIT18'!AW4</f>
        <v>46011</v>
      </c>
      <c r="AX4" s="320">
        <f>'РБ ВВ 10(2025) |FIT18'!AX4</f>
        <v>46012</v>
      </c>
      <c r="AY4" s="320">
        <f>'РБ ВВ 10(2025) |FIT18'!AY4</f>
        <v>46013</v>
      </c>
      <c r="AZ4" s="320">
        <f>'РБ ВВ 10(2025) |FIT18'!AZ4</f>
        <v>46014</v>
      </c>
      <c r="BA4" s="320">
        <f>'РБ ВВ 10(2025) |FIT18'!BA4</f>
        <v>46015</v>
      </c>
      <c r="BB4" s="320">
        <f>'РБ ВВ 10(2025) |FIT18'!BB4</f>
        <v>46016</v>
      </c>
      <c r="BC4" s="320">
        <f>'РБ ВВ 10(2025) |FIT18'!BC4</f>
        <v>46017</v>
      </c>
      <c r="BD4" s="320">
        <f>'РБ ВВ 10(2025) |FIT18'!BD4</f>
        <v>46018</v>
      </c>
      <c r="BE4" s="320">
        <f>'РБ ВВ 10(2025) |FIT18'!BE4</f>
        <v>46019</v>
      </c>
      <c r="BF4" s="320">
        <f>'РБ ВВ 10(2025) |FIT18'!BF4</f>
        <v>46020</v>
      </c>
      <c r="BG4" s="320">
        <f>'РБ ВВ 10(2025) |FIT18'!BG4</f>
        <v>46021</v>
      </c>
      <c r="BH4" s="320">
        <f>'РБ ВВ 10(2025) |FIT18'!BH4</f>
        <v>46022</v>
      </c>
      <c r="BI4" s="320">
        <f>'РБ ВВ 10(2025) |FIT18'!BI4</f>
        <v>46023</v>
      </c>
      <c r="BJ4" s="320">
        <f>'РБ ВВ 10(2025) |FIT18'!BJ4</f>
        <v>46024</v>
      </c>
      <c r="BK4" s="320">
        <f>'РБ ВВ 10(2025) |FIT18'!BK4</f>
        <v>46025</v>
      </c>
      <c r="BL4" s="320">
        <f>'РБ ВВ 10(2025) |FIT18'!BL4</f>
        <v>46026</v>
      </c>
      <c r="BM4" s="320">
        <f>'РБ ВВ 10(2025) |FIT18'!BM4</f>
        <v>46027</v>
      </c>
      <c r="BN4" s="320">
        <f>'РБ ВВ 10(2025) |FIT18'!BN4</f>
        <v>46028</v>
      </c>
      <c r="BO4" s="320">
        <f>'РБ ВВ 10(2025) |FIT18'!BO4</f>
        <v>46029</v>
      </c>
      <c r="BP4" s="320">
        <f>'РБ ВВ 10(2025) |FIT18'!BP4</f>
        <v>46030</v>
      </c>
      <c r="BQ4" s="320">
        <f>'РБ ВВ 10(2025) |FIT18'!BQ4</f>
        <v>46031</v>
      </c>
      <c r="BR4" s="320">
        <f>'РБ ВВ 10(2025) |FIT18'!BR4</f>
        <v>46032</v>
      </c>
      <c r="BS4" s="320">
        <f>'РБ ВВ 10(2025) |FIT18'!BS4</f>
        <v>46033</v>
      </c>
      <c r="BT4" s="320">
        <f>'РБ ВВ 10(2025) |FIT18'!BT4</f>
        <v>46034</v>
      </c>
      <c r="BU4" s="320">
        <f>'РБ ВВ 10(2025) |FIT18'!BU4</f>
        <v>46035</v>
      </c>
      <c r="BV4" s="320">
        <f>'РБ ВВ 10(2025) |FIT18'!BV4</f>
        <v>46036</v>
      </c>
      <c r="BW4" s="320">
        <f>'РБ ВВ 10(2025) |FIT18'!BW4</f>
        <v>46037</v>
      </c>
      <c r="BX4" s="320">
        <f>'РБ ВВ 10(2025) |FIT18'!BX4</f>
        <v>46038</v>
      </c>
      <c r="BY4" s="320">
        <f>'РБ ВВ 10(2025) |FIT18'!BY4</f>
        <v>46039</v>
      </c>
      <c r="BZ4" s="320">
        <f>'РБ ВВ 10(2025) |FIT18'!BZ4</f>
        <v>46040</v>
      </c>
      <c r="CA4" s="320">
        <f>'РБ ВВ 10(2025) |FIT18'!CA4</f>
        <v>46041</v>
      </c>
      <c r="CB4" s="320">
        <f>'РБ ВВ 10(2025) |FIT18'!CB4</f>
        <v>46042</v>
      </c>
      <c r="CC4" s="320">
        <f>'РБ ВВ 10(2025) |FIT18'!CC4</f>
        <v>46043</v>
      </c>
      <c r="CD4" s="320">
        <f>'РБ ВВ 10(2025) |FIT18'!CD4</f>
        <v>46044</v>
      </c>
      <c r="CE4" s="320">
        <f>'РБ ВВ 10(2025) |FIT18'!CE4</f>
        <v>46045</v>
      </c>
      <c r="CF4" s="320">
        <f>'РБ ВВ 10(2025) |FIT18'!CF4</f>
        <v>46046</v>
      </c>
      <c r="CG4" s="320">
        <f>'РБ ВВ 10(2025) |FIT18'!CG4</f>
        <v>46047</v>
      </c>
      <c r="CH4" s="320">
        <f>'РБ ВВ 10(2025) |FIT18'!CH4</f>
        <v>46048</v>
      </c>
      <c r="CI4" s="320">
        <f>'РБ ВВ 10(2025) |FIT18'!CI4</f>
        <v>46049</v>
      </c>
      <c r="CJ4" s="320">
        <f>'РБ ВВ 10(2025) |FIT18'!CJ4</f>
        <v>46050</v>
      </c>
      <c r="CK4" s="320">
        <f>'РБ ВВ 10(2025) |FIT18'!CK4</f>
        <v>46051</v>
      </c>
      <c r="CL4" s="320">
        <f>'РБ ВВ 10(2025) |FIT18'!CL4</f>
        <v>46052</v>
      </c>
      <c r="CM4" s="320">
        <f>'РБ ВВ 10(2025) |FIT18'!CM4</f>
        <v>46053</v>
      </c>
      <c r="CN4" s="320">
        <f>'РБ ВВ 10(2025) |FIT18'!CN4</f>
        <v>46054</v>
      </c>
      <c r="CO4" s="320">
        <f>'РБ ВВ 10(2025) |FIT18'!CO4</f>
        <v>46055</v>
      </c>
      <c r="CP4" s="320">
        <f>'РБ ВВ 10(2025) |FIT18'!CP4</f>
        <v>46056</v>
      </c>
      <c r="CQ4" s="320">
        <f>'РБ ВВ 10(2025) |FIT18'!CQ4</f>
        <v>46057</v>
      </c>
      <c r="CR4" s="320">
        <f>'РБ ВВ 10(2025) |FIT18'!CR4</f>
        <v>46058</v>
      </c>
      <c r="CS4" s="320">
        <f>'РБ ВВ 10(2025) |FIT18'!CS4</f>
        <v>46059</v>
      </c>
      <c r="CT4" s="320">
        <f>'РБ ВВ 10(2025) |FIT18'!CT4</f>
        <v>46060</v>
      </c>
      <c r="CU4" s="320">
        <f>'РБ ВВ 10(2025) |FIT18'!CU4</f>
        <v>46061</v>
      </c>
      <c r="CV4" s="320">
        <f>'РБ ВВ 10(2025) |FIT18'!CV4</f>
        <v>46062</v>
      </c>
      <c r="CW4" s="320">
        <f>'РБ ВВ 10(2025) |FIT18'!CW4</f>
        <v>46063</v>
      </c>
      <c r="CX4" s="320">
        <f>'РБ ВВ 10(2025) |FIT18'!CX4</f>
        <v>46064</v>
      </c>
      <c r="CY4" s="320">
        <f>'РБ ВВ 10(2025) |FIT18'!CY4</f>
        <v>46065</v>
      </c>
      <c r="CZ4" s="320">
        <f>'РБ ВВ 10(2025) |FIT18'!CZ4</f>
        <v>46066</v>
      </c>
      <c r="DA4" s="320">
        <f>'РБ ВВ 10(2025) |FIT18'!DA4</f>
        <v>46067</v>
      </c>
      <c r="DB4" s="320">
        <f>'РБ ВВ 10(2025) |FIT18'!DB4</f>
        <v>46068</v>
      </c>
      <c r="DC4" s="320">
        <f>'РБ ВВ 10(2025) |FIT18'!DC4</f>
        <v>46069</v>
      </c>
      <c r="DD4" s="320">
        <f>'РБ ВВ 10(2025) |FIT18'!DD4</f>
        <v>46070</v>
      </c>
      <c r="DE4" s="320">
        <f>'РБ ВВ 10(2025) |FIT18'!DE4</f>
        <v>46071</v>
      </c>
      <c r="DF4" s="320">
        <f>'РБ ВВ 10(2025) |FIT18'!DF4</f>
        <v>46072</v>
      </c>
      <c r="DG4" s="320">
        <f>'РБ ВВ 10(2025) |FIT18'!DG4</f>
        <v>46073</v>
      </c>
      <c r="DH4" s="320">
        <f>'РБ ВВ 10(2025) |FIT18'!DH4</f>
        <v>46074</v>
      </c>
      <c r="DI4" s="320">
        <f>'РБ ВВ 10(2025) |FIT18'!DI4</f>
        <v>46075</v>
      </c>
      <c r="DJ4" s="320">
        <f>'РБ ВВ 10(2025) |FIT18'!DJ4</f>
        <v>46076</v>
      </c>
      <c r="DK4" s="320">
        <f>'РБ ВВ 10(2025) |FIT18'!DK4</f>
        <v>46077</v>
      </c>
      <c r="DL4" s="320">
        <f>'РБ ВВ 10(2025) |FIT18'!DL4</f>
        <v>46078</v>
      </c>
      <c r="DM4" s="320">
        <f>'РБ ВВ 10(2025) |FIT18'!DM4</f>
        <v>46079</v>
      </c>
      <c r="DN4" s="320">
        <f>'РБ ВВ 10(2025) |FIT18'!DN4</f>
        <v>46080</v>
      </c>
      <c r="DO4" s="320">
        <f>'РБ ВВ 10(2025) |FIT18'!DO4</f>
        <v>46081</v>
      </c>
      <c r="DP4" s="320">
        <f>'РБ ВВ 10(2025) |FIT18'!DP4</f>
        <v>46082</v>
      </c>
      <c r="DQ4" s="320">
        <f>'РБ ВВ 10(2025) |FIT18'!DQ4</f>
        <v>46083</v>
      </c>
      <c r="DR4" s="320">
        <f>'РБ ВВ 10(2025) |FIT18'!DR4</f>
        <v>46084</v>
      </c>
      <c r="DS4" s="320">
        <f>'РБ ВВ 10(2025) |FIT18'!DS4</f>
        <v>46085</v>
      </c>
      <c r="DT4" s="320">
        <f>'РБ ВВ 10(2025) |FIT18'!DT4</f>
        <v>46086</v>
      </c>
      <c r="DU4" s="320">
        <f>'РБ ВВ 10(2025) |FIT18'!DU4</f>
        <v>46087</v>
      </c>
      <c r="DV4" s="320">
        <f>'РБ ВВ 10(2025) |FIT18'!DV4</f>
        <v>46088</v>
      </c>
      <c r="DW4" s="320">
        <f>'РБ ВВ 10(2025) |FIT18'!DW4</f>
        <v>46089</v>
      </c>
      <c r="DX4" s="320">
        <f>'РБ ВВ 10(2025) |FIT18'!DX4</f>
        <v>46090</v>
      </c>
      <c r="DY4" s="320">
        <f>'РБ ВВ 10(2025) |FIT18'!DY4</f>
        <v>46091</v>
      </c>
      <c r="DZ4" s="320">
        <f>'РБ ВВ 10(2025) |FIT18'!DZ4</f>
        <v>46092</v>
      </c>
      <c r="EA4" s="320">
        <f>'РБ ВВ 10(2025) |FIT18'!EA4</f>
        <v>46093</v>
      </c>
      <c r="EB4" s="320">
        <f>'РБ ВВ 10(2025) |FIT18'!EB4</f>
        <v>46094</v>
      </c>
      <c r="EC4" s="320">
        <f>'РБ ВВ 10(2025) |FIT18'!EC4</f>
        <v>46095</v>
      </c>
      <c r="ED4" s="320">
        <f>'РБ ВВ 10(2025) |FIT18'!ED4</f>
        <v>46096</v>
      </c>
      <c r="EE4" s="320">
        <f>'РБ ВВ 10(2025) |FIT18'!EE4</f>
        <v>46097</v>
      </c>
      <c r="EF4" s="320">
        <f>'РБ ВВ 10(2025) |FIT18'!EF4</f>
        <v>46098</v>
      </c>
      <c r="EG4" s="320">
        <f>'РБ ВВ 10(2025) |FIT18'!EG4</f>
        <v>46099</v>
      </c>
      <c r="EH4" s="320">
        <f>'РБ ВВ 10(2025) |FIT18'!EH4</f>
        <v>46100</v>
      </c>
      <c r="EI4" s="320">
        <f>'РБ ВВ 10(2025) |FIT18'!EI4</f>
        <v>46101</v>
      </c>
      <c r="EJ4" s="320">
        <f>'РБ ВВ 10(2025) |FIT18'!EJ4</f>
        <v>46102</v>
      </c>
      <c r="EK4" s="320">
        <f>'РБ ВВ 10(2025) |FIT18'!EK4</f>
        <v>46103</v>
      </c>
      <c r="EL4" s="320">
        <f>'РБ ВВ 10(2025) |FIT18'!EL4</f>
        <v>46104</v>
      </c>
      <c r="EM4" s="320">
        <f>'РБ ВВ 10(2025) |FIT18'!EM4</f>
        <v>46105</v>
      </c>
      <c r="EN4" s="320">
        <f>'РБ ВВ 10(2025) |FIT18'!EN4</f>
        <v>46106</v>
      </c>
      <c r="EO4" s="320">
        <f>'РБ ВВ 10(2025) |FIT18'!EO4</f>
        <v>46107</v>
      </c>
      <c r="EP4" s="320">
        <f>'РБ ВВ 10(2025) |FIT18'!EP4</f>
        <v>46108</v>
      </c>
      <c r="EQ4" s="320">
        <f>'РБ ВВ 10(2025) |FIT18'!EQ4</f>
        <v>46109</v>
      </c>
      <c r="ER4" s="320">
        <f>'РБ ВВ 10(2025) |FIT18'!ER4</f>
        <v>46110</v>
      </c>
      <c r="ES4" s="320">
        <f>'РБ ВВ 10(2025) |FIT18'!ES4</f>
        <v>46111</v>
      </c>
      <c r="ET4" s="320">
        <f>'РБ ВВ 10(2025) |FIT18'!ET4</f>
        <v>46112</v>
      </c>
    </row>
    <row r="5" spans="1:150" x14ac:dyDescent="0.2">
      <c r="A5" s="86" t="s">
        <v>135</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c r="BT5" s="268"/>
      <c r="BU5" s="268"/>
      <c r="BV5" s="268"/>
      <c r="BW5" s="268"/>
      <c r="BX5" s="268"/>
      <c r="BY5" s="268"/>
      <c r="BZ5" s="268"/>
      <c r="CA5" s="268"/>
      <c r="CB5" s="268"/>
      <c r="CC5" s="268"/>
      <c r="CD5" s="268"/>
      <c r="CE5" s="268"/>
      <c r="CF5" s="268"/>
      <c r="CG5" s="268"/>
      <c r="CH5" s="268"/>
      <c r="CI5" s="268"/>
      <c r="CJ5" s="268"/>
      <c r="CK5" s="268"/>
      <c r="CL5" s="268"/>
      <c r="CM5" s="268"/>
      <c r="CN5" s="268"/>
      <c r="CO5" s="268"/>
      <c r="CP5" s="268"/>
      <c r="CQ5" s="268"/>
      <c r="CR5" s="268"/>
      <c r="CS5" s="268"/>
      <c r="CT5" s="268"/>
      <c r="CU5" s="268"/>
      <c r="CV5" s="268"/>
      <c r="CW5" s="268"/>
      <c r="CX5" s="268"/>
      <c r="CY5" s="268"/>
      <c r="CZ5" s="268"/>
      <c r="DA5" s="268"/>
      <c r="DB5" s="268"/>
      <c r="DC5" s="268"/>
      <c r="DD5" s="268"/>
      <c r="DE5" s="268"/>
      <c r="DF5" s="268"/>
      <c r="DG5" s="268"/>
      <c r="DH5" s="268"/>
      <c r="DI5" s="268"/>
      <c r="DJ5" s="268"/>
      <c r="DK5" s="268"/>
      <c r="DL5" s="268"/>
      <c r="DM5" s="268"/>
      <c r="DN5" s="268"/>
      <c r="DO5" s="268"/>
      <c r="DP5" s="268"/>
      <c r="DQ5" s="268"/>
      <c r="DR5" s="268"/>
      <c r="DS5" s="268"/>
      <c r="DT5" s="268"/>
      <c r="DU5" s="268"/>
      <c r="DV5" s="268"/>
      <c r="DW5" s="268"/>
      <c r="DX5" s="268"/>
      <c r="DY5" s="268"/>
      <c r="DZ5" s="268"/>
      <c r="EA5" s="268"/>
      <c r="EB5" s="268"/>
      <c r="EC5" s="268"/>
      <c r="ED5" s="268"/>
      <c r="EE5" s="268"/>
      <c r="EF5" s="268"/>
      <c r="EG5" s="268"/>
      <c r="EH5" s="268"/>
      <c r="EI5" s="268"/>
      <c r="EJ5" s="268"/>
      <c r="EK5" s="268"/>
      <c r="EL5" s="268"/>
      <c r="EM5" s="268"/>
      <c r="EN5" s="268"/>
      <c r="EO5" s="268"/>
      <c r="EP5" s="268"/>
      <c r="EQ5" s="268"/>
      <c r="ER5" s="268"/>
      <c r="ES5" s="268"/>
      <c r="ET5" s="268"/>
    </row>
    <row r="6" spans="1:150" x14ac:dyDescent="0.2">
      <c r="A6" s="87">
        <v>1</v>
      </c>
      <c r="B6" s="290">
        <f>'РБ ВВ 10(2025) |FIT18'!B6+25</f>
        <v>13101.1</v>
      </c>
      <c r="C6" s="290">
        <f>'РБ ВВ 10(2025) |FIT18'!C6+25</f>
        <v>13101.1</v>
      </c>
      <c r="D6" s="290">
        <f>'РБ ВВ 10(2025) |FIT18'!D6+25</f>
        <v>13101.1</v>
      </c>
      <c r="E6" s="290">
        <f>'РБ ВВ 10(2025) |FIT18'!E6+25</f>
        <v>11221.9</v>
      </c>
      <c r="F6" s="290">
        <f>'РБ ВВ 10(2025) |FIT18'!F6+25</f>
        <v>7855</v>
      </c>
      <c r="G6" s="290">
        <f>'РБ ВВ 10(2025) |FIT18'!G6+25</f>
        <v>8403.1</v>
      </c>
      <c r="H6" s="290">
        <f>'РБ ВВ 10(2025) |FIT18'!H6+25</f>
        <v>7855</v>
      </c>
      <c r="I6" s="290">
        <f>'РБ ВВ 10(2025) |FIT18'!I6+25</f>
        <v>9342.7000000000007</v>
      </c>
      <c r="J6" s="290">
        <f>'РБ ВВ 10(2025) |FIT18'!J6+25</f>
        <v>9342.7000000000007</v>
      </c>
      <c r="K6" s="290">
        <f>'РБ ВВ 10(2025) |FIT18'!K6+25</f>
        <v>6758.8</v>
      </c>
      <c r="L6" s="290">
        <f>'РБ ВВ 10(2025) |FIT18'!L6+25</f>
        <v>6758.8</v>
      </c>
      <c r="M6" s="290">
        <f>'РБ ВВ 10(2025) |FIT18'!M6+25</f>
        <v>6758.8</v>
      </c>
      <c r="N6" s="290">
        <f>'РБ ВВ 10(2025) |FIT18'!N6+25</f>
        <v>7306.9</v>
      </c>
      <c r="O6" s="290">
        <f>'РБ ВВ 10(2025) |FIT18'!O6+25</f>
        <v>6758.8</v>
      </c>
      <c r="P6" s="290">
        <f>'РБ ВВ 10(2025) |FIT18'!P6+25</f>
        <v>7306.9</v>
      </c>
      <c r="Q6" s="290">
        <f>'РБ ВВ 10(2025) |FIT18'!Q6+25</f>
        <v>7306.9</v>
      </c>
      <c r="R6" s="290">
        <f>'РБ ВВ 10(2025) |FIT18'!R6+25</f>
        <v>7855</v>
      </c>
      <c r="S6" s="290">
        <f>'РБ ВВ 10(2025) |FIT18'!S6+25</f>
        <v>8403.1</v>
      </c>
      <c r="T6" s="290">
        <f>'РБ ВВ 10(2025) |FIT18'!T6+25</f>
        <v>8403.1</v>
      </c>
      <c r="U6" s="290">
        <f>'РБ ВВ 10(2025) |FIT18'!U6+25</f>
        <v>9342.7000000000007</v>
      </c>
      <c r="V6" s="290">
        <f>'РБ ВВ 10(2025) |FIT18'!V6+25</f>
        <v>9342.7000000000007</v>
      </c>
      <c r="W6" s="290">
        <f>'РБ ВВ 10(2025) |FIT18'!W6+25</f>
        <v>7855</v>
      </c>
      <c r="X6" s="290">
        <f>'РБ ВВ 10(2025) |FIT18'!X6+25</f>
        <v>7855</v>
      </c>
      <c r="Y6" s="290">
        <f>'РБ ВВ 10(2025) |FIT18'!Y6+25</f>
        <v>6758.8</v>
      </c>
      <c r="Z6" s="290">
        <f>'РБ ВВ 10(2025) |FIT18'!Z6+25</f>
        <v>6758.8</v>
      </c>
      <c r="AA6" s="290">
        <f>'РБ ВВ 10(2025) |FIT18'!AA6+25</f>
        <v>6758.8</v>
      </c>
      <c r="AB6" s="290">
        <f>'РБ ВВ 10(2025) |FIT18'!AB6+25</f>
        <v>6758.8</v>
      </c>
      <c r="AC6" s="290">
        <f>'РБ ВВ 10(2025) |FIT18'!AC6+25</f>
        <v>6758.8</v>
      </c>
      <c r="AD6" s="290">
        <f>'РБ ВВ 10(2025) |FIT18'!AD6+25</f>
        <v>7306.9</v>
      </c>
      <c r="AE6" s="290">
        <f>'РБ ВВ 10(2025) |FIT18'!AE6+25</f>
        <v>7306.9</v>
      </c>
      <c r="AF6" s="290">
        <f>'РБ ВВ 10(2025) |FIT18'!AF6+25</f>
        <v>6758.8</v>
      </c>
      <c r="AG6" s="290">
        <f>'РБ ВВ 10(2025) |FIT18'!AG6+25</f>
        <v>8324.7999999999993</v>
      </c>
      <c r="AH6" s="290">
        <f>'РБ ВВ 10(2025) |FIT18'!AH6+25</f>
        <v>8324.7999999999993</v>
      </c>
      <c r="AI6" s="290">
        <f>'РБ ВВ 10(2025) |FIT18'!AI6+25</f>
        <v>8324.7999999999993</v>
      </c>
      <c r="AJ6" s="290">
        <f>'РБ ВВ 10(2025) |FIT18'!AJ6+25</f>
        <v>8324.7999999999993</v>
      </c>
      <c r="AK6" s="290">
        <f>'РБ ВВ 10(2025) |FIT18'!AK6+25</f>
        <v>8324.7999999999993</v>
      </c>
      <c r="AL6" s="290">
        <f>'РБ ВВ 10(2025) |FIT18'!AL6+25</f>
        <v>8324.7999999999993</v>
      </c>
      <c r="AM6" s="290">
        <f>'РБ ВВ 10(2025) |FIT18'!AM6+25</f>
        <v>6915.4</v>
      </c>
      <c r="AN6" s="290">
        <f>'РБ ВВ 10(2025) |FIT18'!AN6+25</f>
        <v>6915.4</v>
      </c>
      <c r="AO6" s="290">
        <f>'РБ ВВ 10(2025) |FIT18'!AO6+25</f>
        <v>6915.4</v>
      </c>
      <c r="AP6" s="290">
        <f>'РБ ВВ 10(2025) |FIT18'!AP6+25</f>
        <v>6915.4</v>
      </c>
      <c r="AQ6" s="290">
        <f>'РБ ВВ 10(2025) |FIT18'!AQ6+25</f>
        <v>10282.299999999999</v>
      </c>
      <c r="AR6" s="290">
        <f>'РБ ВВ 10(2025) |FIT18'!AR6+25</f>
        <v>11535.1</v>
      </c>
      <c r="AS6" s="290">
        <f>'РБ ВВ 10(2025) |FIT18'!AS6+25</f>
        <v>11535.1</v>
      </c>
      <c r="AT6" s="290">
        <f>'РБ ВВ 10(2025) |FIT18'!AT6+25</f>
        <v>9029.5</v>
      </c>
      <c r="AU6" s="290">
        <f>'РБ ВВ 10(2025) |FIT18'!AU6+25</f>
        <v>10282.299999999999</v>
      </c>
      <c r="AV6" s="290">
        <f>'РБ ВВ 10(2025) |FIT18'!AV6+25</f>
        <v>10282.299999999999</v>
      </c>
      <c r="AW6" s="290">
        <f>'РБ ВВ 10(2025) |FIT18'!AW6+25</f>
        <v>11535.1</v>
      </c>
      <c r="AX6" s="290">
        <f>'РБ ВВ 10(2025) |FIT18'!AX6+25</f>
        <v>11535.1</v>
      </c>
      <c r="AY6" s="290">
        <f>'РБ ВВ 10(2025) |FIT18'!AY6+25</f>
        <v>11535.1</v>
      </c>
      <c r="AZ6" s="290">
        <f>'РБ ВВ 10(2025) |FIT18'!AZ6+25</f>
        <v>14040.7</v>
      </c>
      <c r="BA6" s="290">
        <f>'РБ ВВ 10(2025) |FIT18'!BA6+25</f>
        <v>14040.7</v>
      </c>
      <c r="BB6" s="290">
        <f>'РБ ВВ 10(2025) |FIT18'!BB6+25</f>
        <v>15293.5</v>
      </c>
      <c r="BC6" s="290">
        <f>'РБ ВВ 10(2025) |FIT18'!BC6+25</f>
        <v>15293.5</v>
      </c>
      <c r="BD6" s="290">
        <f>'РБ ВВ 10(2025) |FIT18'!BD6+25</f>
        <v>15293.5</v>
      </c>
      <c r="BE6" s="290">
        <f>'РБ ВВ 10(2025) |FIT18'!BE6+25</f>
        <v>12787.9</v>
      </c>
      <c r="BF6" s="290">
        <f>'РБ ВВ 10(2025) |FIT18'!BF6+25</f>
        <v>19482.55</v>
      </c>
      <c r="BG6" s="290">
        <f>'РБ ВВ 10(2025) |FIT18'!BG6+25</f>
        <v>37883.050000000003</v>
      </c>
      <c r="BH6" s="290">
        <f>'РБ ВВ 10(2025) |FIT18'!BH6+25</f>
        <v>55500.55</v>
      </c>
      <c r="BI6" s="290">
        <f>'РБ ВВ 10(2025) |FIT18'!BI6+25</f>
        <v>55500.55</v>
      </c>
      <c r="BJ6" s="290">
        <f>'РБ ВВ 10(2025) |FIT18'!BJ6+25</f>
        <v>51585.55</v>
      </c>
      <c r="BK6" s="290">
        <f>'РБ ВВ 10(2025) |FIT18'!BK6+25</f>
        <v>55500.55</v>
      </c>
      <c r="BL6" s="290">
        <f>'РБ ВВ 10(2025) |FIT18'!BL6+25</f>
        <v>51585.55</v>
      </c>
      <c r="BM6" s="290">
        <f>'РБ ВВ 10(2025) |FIT18'!BM6+25</f>
        <v>41015.050000000003</v>
      </c>
      <c r="BN6" s="290">
        <f>'РБ ВВ 10(2025) |FIT18'!BN6+25</f>
        <v>41015.050000000003</v>
      </c>
      <c r="BO6" s="290">
        <f>'РБ ВВ 10(2025) |FIT18'!BO6+25</f>
        <v>41015.050000000003</v>
      </c>
      <c r="BP6" s="290">
        <f>'РБ ВВ 10(2025) |FIT18'!BP6+25</f>
        <v>34751.050000000003</v>
      </c>
      <c r="BQ6" s="290">
        <f>'РБ ВВ 10(2025) |FIT18'!BQ6+25</f>
        <v>22849.45</v>
      </c>
      <c r="BR6" s="290">
        <f>'РБ ВВ 10(2025) |FIT18'!BR6+25</f>
        <v>18934.45</v>
      </c>
      <c r="BS6" s="290">
        <f>'РБ ВВ 10(2025) |FIT18'!BS6+25</f>
        <v>17368.45</v>
      </c>
      <c r="BT6" s="290">
        <f>'РБ ВВ 10(2025) |FIT18'!BT6+25</f>
        <v>17368.45</v>
      </c>
      <c r="BU6" s="290">
        <f>'РБ ВВ 10(2025) |FIT18'!BU6+25</f>
        <v>17368.45</v>
      </c>
      <c r="BV6" s="290">
        <f>'РБ ВВ 10(2025) |FIT18'!BV6+25</f>
        <v>18934.45</v>
      </c>
      <c r="BW6" s="290">
        <f>'РБ ВВ 10(2025) |FIT18'!BW6+25</f>
        <v>18934.45</v>
      </c>
      <c r="BX6" s="290">
        <f>'РБ ВВ 10(2025) |FIT18'!BX6+25</f>
        <v>18934.45</v>
      </c>
      <c r="BY6" s="290">
        <f>'РБ ВВ 10(2025) |FIT18'!BY6+25</f>
        <v>17368.45</v>
      </c>
      <c r="BZ6" s="290">
        <f>'РБ ВВ 10(2025) |FIT18'!BZ6+25</f>
        <v>17368.45</v>
      </c>
      <c r="CA6" s="290">
        <f>'РБ ВВ 10(2025) |FIT18'!CA6+25</f>
        <v>17368.45</v>
      </c>
      <c r="CB6" s="290">
        <f>'РБ ВВ 10(2025) |FIT18'!CB6+25</f>
        <v>17368.45</v>
      </c>
      <c r="CC6" s="290">
        <f>'РБ ВВ 10(2025) |FIT18'!CC6+25</f>
        <v>17368.45</v>
      </c>
      <c r="CD6" s="290">
        <f>'РБ ВВ 10(2025) |FIT18'!CD6+25</f>
        <v>17368.45</v>
      </c>
      <c r="CE6" s="290">
        <f>'РБ ВВ 10(2025) |FIT18'!CE6+25</f>
        <v>17368.45</v>
      </c>
      <c r="CF6" s="290">
        <f>'РБ ВВ 10(2025) |FIT18'!CF6+25</f>
        <v>18934.45</v>
      </c>
      <c r="CG6" s="290">
        <f>'РБ ВВ 10(2025) |FIT18'!CG6+25</f>
        <v>18934.45</v>
      </c>
      <c r="CH6" s="290">
        <f>'РБ ВВ 10(2025) |FIT18'!CH6+25</f>
        <v>20891.95</v>
      </c>
      <c r="CI6" s="290">
        <f>'РБ ВВ 10(2025) |FIT18'!CI6+25</f>
        <v>20891.95</v>
      </c>
      <c r="CJ6" s="290">
        <f>'РБ ВВ 10(2025) |FIT18'!CJ6+25</f>
        <v>20891.95</v>
      </c>
      <c r="CK6" s="290">
        <f>'РБ ВВ 10(2025) |FIT18'!CK6+25</f>
        <v>20891.95</v>
      </c>
      <c r="CL6" s="290">
        <f>'РБ ВВ 10(2025) |FIT18'!CL6+25</f>
        <v>20891.95</v>
      </c>
      <c r="CM6" s="290">
        <f>'РБ ВВ 10(2025) |FIT18'!CM6+25</f>
        <v>20891.95</v>
      </c>
      <c r="CN6" s="290">
        <f>'РБ ВВ 10(2025) |FIT18'!CN6+25</f>
        <v>21674.95</v>
      </c>
      <c r="CO6" s="290">
        <f>'РБ ВВ 10(2025) |FIT18'!CO6+25</f>
        <v>20108.95</v>
      </c>
      <c r="CP6" s="290">
        <f>'РБ ВВ 10(2025) |FIT18'!CP6+25</f>
        <v>20108.95</v>
      </c>
      <c r="CQ6" s="290">
        <f>'РБ ВВ 10(2025) |FIT18'!CQ6+25</f>
        <v>20108.95</v>
      </c>
      <c r="CR6" s="290">
        <f>'РБ ВВ 10(2025) |FIT18'!CR6+25</f>
        <v>20108.95</v>
      </c>
      <c r="CS6" s="290">
        <f>'РБ ВВ 10(2025) |FIT18'!CS6+25</f>
        <v>23240.95</v>
      </c>
      <c r="CT6" s="290">
        <f>'РБ ВВ 10(2025) |FIT18'!CT6+25</f>
        <v>23240.95</v>
      </c>
      <c r="CU6" s="290">
        <f>'РБ ВВ 10(2025) |FIT18'!CU6+25</f>
        <v>20108.95</v>
      </c>
      <c r="CV6" s="290">
        <f>'РБ ВВ 10(2025) |FIT18'!CV6+25</f>
        <v>21674.95</v>
      </c>
      <c r="CW6" s="290">
        <f>'РБ ВВ 10(2025) |FIT18'!CW6+25</f>
        <v>20108.95</v>
      </c>
      <c r="CX6" s="290">
        <f>'РБ ВВ 10(2025) |FIT18'!CX6+25</f>
        <v>20108.95</v>
      </c>
      <c r="CY6" s="290">
        <f>'РБ ВВ 10(2025) |FIT18'!CY6+25</f>
        <v>20108.95</v>
      </c>
      <c r="CZ6" s="290">
        <f>'РБ ВВ 10(2025) |FIT18'!CZ6+25</f>
        <v>23240.95</v>
      </c>
      <c r="DA6" s="290">
        <f>'РБ ВВ 10(2025) |FIT18'!DA6+25</f>
        <v>23240.95</v>
      </c>
      <c r="DB6" s="290">
        <f>'РБ ВВ 10(2025) |FIT18'!DB6+25</f>
        <v>27155.95</v>
      </c>
      <c r="DC6" s="290">
        <f>'РБ ВВ 10(2025) |FIT18'!DC6+25</f>
        <v>27155.95</v>
      </c>
      <c r="DD6" s="290">
        <f>'РБ ВВ 10(2025) |FIT18'!DD6+25</f>
        <v>27155.95</v>
      </c>
      <c r="DE6" s="290">
        <f>'РБ ВВ 10(2025) |FIT18'!DE6+25</f>
        <v>27155.95</v>
      </c>
      <c r="DF6" s="290">
        <f>'РБ ВВ 10(2025) |FIT18'!DF6+25</f>
        <v>27155.95</v>
      </c>
      <c r="DG6" s="290">
        <f>'РБ ВВ 10(2025) |FIT18'!DG6+25</f>
        <v>31853.95</v>
      </c>
      <c r="DH6" s="290">
        <f>'РБ ВВ 10(2025) |FIT18'!DH6+25</f>
        <v>31853.95</v>
      </c>
      <c r="DI6" s="290">
        <f>'РБ ВВ 10(2025) |FIT18'!DI6+25</f>
        <v>29504.95</v>
      </c>
      <c r="DJ6" s="290">
        <f>'РБ ВВ 10(2025) |FIT18'!DJ6+25</f>
        <v>31853.95</v>
      </c>
      <c r="DK6" s="290">
        <f>'РБ ВВ 10(2025) |FIT18'!DK6+25</f>
        <v>29504.95</v>
      </c>
      <c r="DL6" s="290">
        <f>'РБ ВВ 10(2025) |FIT18'!DL6+25</f>
        <v>31853.95</v>
      </c>
      <c r="DM6" s="290">
        <f>'РБ ВВ 10(2025) |FIT18'!DM6+25</f>
        <v>29504.95</v>
      </c>
      <c r="DN6" s="290">
        <f>'РБ ВВ 10(2025) |FIT18'!DN6+25</f>
        <v>29504.95</v>
      </c>
      <c r="DO6" s="290">
        <f>'РБ ВВ 10(2025) |FIT18'!DO6+25</f>
        <v>25198.45</v>
      </c>
      <c r="DP6" s="290">
        <f>'РБ ВВ 10(2025) |FIT18'!DP6+25</f>
        <v>20108.95</v>
      </c>
      <c r="DQ6" s="290">
        <f>'РБ ВВ 10(2025) |FIT18'!DQ6+25</f>
        <v>20108.95</v>
      </c>
      <c r="DR6" s="290">
        <f>'РБ ВВ 10(2025) |FIT18'!DR6+25</f>
        <v>20108.95</v>
      </c>
      <c r="DS6" s="290">
        <f>'РБ ВВ 10(2025) |FIT18'!DS6+25</f>
        <v>18542.95</v>
      </c>
      <c r="DT6" s="290">
        <f>'РБ ВВ 10(2025) |FIT18'!DT6+25</f>
        <v>16193.95</v>
      </c>
      <c r="DU6" s="290">
        <f>'РБ ВВ 10(2025) |FIT18'!DU6+25</f>
        <v>17368.45</v>
      </c>
      <c r="DV6" s="290">
        <f>'РБ ВВ 10(2025) |FIT18'!DV6+25</f>
        <v>17368.45</v>
      </c>
      <c r="DW6" s="290">
        <f>'РБ ВВ 10(2025) |FIT18'!DW6+25</f>
        <v>17368.45</v>
      </c>
      <c r="DX6" s="290">
        <f>'РБ ВВ 10(2025) |FIT18'!DX6+25</f>
        <v>14236.45</v>
      </c>
      <c r="DY6" s="290">
        <f>'РБ ВВ 10(2025) |FIT18'!DY6+25</f>
        <v>14236.45</v>
      </c>
      <c r="DZ6" s="290">
        <f>'РБ ВВ 10(2025) |FIT18'!DZ6+25</f>
        <v>14236.45</v>
      </c>
      <c r="EA6" s="290">
        <f>'РБ ВВ 10(2025) |FIT18'!EA6+25</f>
        <v>14236.45</v>
      </c>
      <c r="EB6" s="290">
        <f>'РБ ВВ 10(2025) |FIT18'!EB6+25</f>
        <v>14236.45</v>
      </c>
      <c r="EC6" s="290">
        <f>'РБ ВВ 10(2025) |FIT18'!EC6+25</f>
        <v>14236.45</v>
      </c>
      <c r="ED6" s="290">
        <f>'РБ ВВ 10(2025) |FIT18'!ED6+25</f>
        <v>14236.45</v>
      </c>
      <c r="EE6" s="290">
        <f>'РБ ВВ 10(2025) |FIT18'!EE6+25</f>
        <v>14236.45</v>
      </c>
      <c r="EF6" s="290">
        <f>'РБ ВВ 10(2025) |FIT18'!EF6+25</f>
        <v>14236.45</v>
      </c>
      <c r="EG6" s="290">
        <f>'РБ ВВ 10(2025) |FIT18'!EG6+25</f>
        <v>14236.45</v>
      </c>
      <c r="EH6" s="290">
        <f>'РБ ВВ 10(2025) |FIT18'!EH6+25</f>
        <v>14236.45</v>
      </c>
      <c r="EI6" s="290">
        <f>'РБ ВВ 10(2025) |FIT18'!EI6+25</f>
        <v>14236.45</v>
      </c>
      <c r="EJ6" s="290">
        <f>'РБ ВВ 10(2025) |FIT18'!EJ6+25</f>
        <v>14236.45</v>
      </c>
      <c r="EK6" s="290">
        <f>'РБ ВВ 10(2025) |FIT18'!EK6+25</f>
        <v>13061.95</v>
      </c>
      <c r="EL6" s="290">
        <f>'РБ ВВ 10(2025) |FIT18'!EL6+25</f>
        <v>13061.95</v>
      </c>
      <c r="EM6" s="290">
        <f>'РБ ВВ 10(2025) |FIT18'!EM6+25</f>
        <v>13061.95</v>
      </c>
      <c r="EN6" s="290">
        <f>'РБ ВВ 10(2025) |FIT18'!EN6+25</f>
        <v>13061.95</v>
      </c>
      <c r="EO6" s="290">
        <f>'РБ ВВ 10(2025) |FIT18'!EO6+25</f>
        <v>13061.95</v>
      </c>
      <c r="EP6" s="290">
        <f>'РБ ВВ 10(2025) |FIT18'!EP6+25</f>
        <v>13061.95</v>
      </c>
      <c r="EQ6" s="290">
        <f>'РБ ВВ 10(2025) |FIT18'!EQ6+25</f>
        <v>13061.95</v>
      </c>
      <c r="ER6" s="290">
        <f>'РБ ВВ 10(2025) |FIT18'!ER6+25</f>
        <v>13061.95</v>
      </c>
      <c r="ES6" s="290">
        <f>'РБ ВВ 10(2025) |FIT18'!ES6+25</f>
        <v>13061.95</v>
      </c>
      <c r="ET6" s="290">
        <f>'РБ ВВ 10(2025) |FIT18'!ET6+25</f>
        <v>13061.95</v>
      </c>
    </row>
    <row r="7" spans="1:150" x14ac:dyDescent="0.2">
      <c r="A7" s="87">
        <v>2</v>
      </c>
      <c r="B7" s="290">
        <f>'РБ ВВ 10(2025) |FIT18'!B7+25</f>
        <v>14588.8</v>
      </c>
      <c r="C7" s="290">
        <f>'РБ ВВ 10(2025) |FIT18'!C7+25</f>
        <v>14588.8</v>
      </c>
      <c r="D7" s="290">
        <f>'РБ ВВ 10(2025) |FIT18'!D7+25</f>
        <v>14588.8</v>
      </c>
      <c r="E7" s="290">
        <f>'РБ ВВ 10(2025) |FIT18'!E7+25</f>
        <v>12709.6</v>
      </c>
      <c r="F7" s="290">
        <f>'РБ ВВ 10(2025) |FIT18'!F7+25</f>
        <v>9342.7000000000007</v>
      </c>
      <c r="G7" s="290">
        <f>'РБ ВВ 10(2025) |FIT18'!G7+25</f>
        <v>9890.7999999999993</v>
      </c>
      <c r="H7" s="290">
        <f>'РБ ВВ 10(2025) |FIT18'!H7+25</f>
        <v>9342.7000000000007</v>
      </c>
      <c r="I7" s="290">
        <f>'РБ ВВ 10(2025) |FIT18'!I7+25</f>
        <v>10830.4</v>
      </c>
      <c r="J7" s="290">
        <f>'РБ ВВ 10(2025) |FIT18'!J7+25</f>
        <v>10830.4</v>
      </c>
      <c r="K7" s="290">
        <f>'РБ ВВ 10(2025) |FIT18'!K7+25</f>
        <v>8246.5</v>
      </c>
      <c r="L7" s="290">
        <f>'РБ ВВ 10(2025) |FIT18'!L7+25</f>
        <v>8246.5</v>
      </c>
      <c r="M7" s="290">
        <f>'РБ ВВ 10(2025) |FIT18'!M7+25</f>
        <v>8246.5</v>
      </c>
      <c r="N7" s="290">
        <f>'РБ ВВ 10(2025) |FIT18'!N7+25</f>
        <v>8794.6</v>
      </c>
      <c r="O7" s="290">
        <f>'РБ ВВ 10(2025) |FIT18'!O7+25</f>
        <v>8246.5</v>
      </c>
      <c r="P7" s="290">
        <f>'РБ ВВ 10(2025) |FIT18'!P7+25</f>
        <v>8794.6</v>
      </c>
      <c r="Q7" s="290">
        <f>'РБ ВВ 10(2025) |FIT18'!Q7+25</f>
        <v>8794.6</v>
      </c>
      <c r="R7" s="290">
        <f>'РБ ВВ 10(2025) |FIT18'!R7+25</f>
        <v>9342.7000000000007</v>
      </c>
      <c r="S7" s="290">
        <f>'РБ ВВ 10(2025) |FIT18'!S7+25</f>
        <v>9890.7999999999993</v>
      </c>
      <c r="T7" s="290">
        <f>'РБ ВВ 10(2025) |FIT18'!T7+25</f>
        <v>9890.7999999999993</v>
      </c>
      <c r="U7" s="290">
        <f>'РБ ВВ 10(2025) |FIT18'!U7+25</f>
        <v>10830.4</v>
      </c>
      <c r="V7" s="290">
        <f>'РБ ВВ 10(2025) |FIT18'!V7+25</f>
        <v>10830.4</v>
      </c>
      <c r="W7" s="290">
        <f>'РБ ВВ 10(2025) |FIT18'!W7+25</f>
        <v>9342.7000000000007</v>
      </c>
      <c r="X7" s="290">
        <f>'РБ ВВ 10(2025) |FIT18'!X7+25</f>
        <v>9342.7000000000007</v>
      </c>
      <c r="Y7" s="290">
        <f>'РБ ВВ 10(2025) |FIT18'!Y7+25</f>
        <v>8246.5</v>
      </c>
      <c r="Z7" s="290">
        <f>'РБ ВВ 10(2025) |FIT18'!Z7+25</f>
        <v>8246.5</v>
      </c>
      <c r="AA7" s="290">
        <f>'РБ ВВ 10(2025) |FIT18'!AA7+25</f>
        <v>8246.5</v>
      </c>
      <c r="AB7" s="290">
        <f>'РБ ВВ 10(2025) |FIT18'!AB7+25</f>
        <v>8246.5</v>
      </c>
      <c r="AC7" s="290">
        <f>'РБ ВВ 10(2025) |FIT18'!AC7+25</f>
        <v>8246.5</v>
      </c>
      <c r="AD7" s="290">
        <f>'РБ ВВ 10(2025) |FIT18'!AD7+25</f>
        <v>8794.6</v>
      </c>
      <c r="AE7" s="290">
        <f>'РБ ВВ 10(2025) |FIT18'!AE7+25</f>
        <v>8794.6</v>
      </c>
      <c r="AF7" s="290">
        <f>'РБ ВВ 10(2025) |FIT18'!AF7+25</f>
        <v>8246.5</v>
      </c>
      <c r="AG7" s="290">
        <f>'РБ ВВ 10(2025) |FIT18'!AG7+25</f>
        <v>9812.5</v>
      </c>
      <c r="AH7" s="290">
        <f>'РБ ВВ 10(2025) |FIT18'!AH7+25</f>
        <v>9812.5</v>
      </c>
      <c r="AI7" s="290">
        <f>'РБ ВВ 10(2025) |FIT18'!AI7+25</f>
        <v>9812.5</v>
      </c>
      <c r="AJ7" s="290">
        <f>'РБ ВВ 10(2025) |FIT18'!AJ7+25</f>
        <v>9812.5</v>
      </c>
      <c r="AK7" s="290">
        <f>'РБ ВВ 10(2025) |FIT18'!AK7+25</f>
        <v>9812.5</v>
      </c>
      <c r="AL7" s="290">
        <f>'РБ ВВ 10(2025) |FIT18'!AL7+25</f>
        <v>9812.5</v>
      </c>
      <c r="AM7" s="290">
        <f>'РБ ВВ 10(2025) |FIT18'!AM7+25</f>
        <v>8403.1</v>
      </c>
      <c r="AN7" s="290">
        <f>'РБ ВВ 10(2025) |FIT18'!AN7+25</f>
        <v>8403.1</v>
      </c>
      <c r="AO7" s="290">
        <f>'РБ ВВ 10(2025) |FIT18'!AO7+25</f>
        <v>8403.1</v>
      </c>
      <c r="AP7" s="290">
        <f>'РБ ВВ 10(2025) |FIT18'!AP7+25</f>
        <v>8403.1</v>
      </c>
      <c r="AQ7" s="290">
        <f>'РБ ВВ 10(2025) |FIT18'!AQ7+25</f>
        <v>11770</v>
      </c>
      <c r="AR7" s="290">
        <f>'РБ ВВ 10(2025) |FIT18'!AR7+25</f>
        <v>13022.8</v>
      </c>
      <c r="AS7" s="290">
        <f>'РБ ВВ 10(2025) |FIT18'!AS7+25</f>
        <v>13022.8</v>
      </c>
      <c r="AT7" s="290">
        <f>'РБ ВВ 10(2025) |FIT18'!AT7+25</f>
        <v>10517.2</v>
      </c>
      <c r="AU7" s="290">
        <f>'РБ ВВ 10(2025) |FIT18'!AU7+25</f>
        <v>11770</v>
      </c>
      <c r="AV7" s="290">
        <f>'РБ ВВ 10(2025) |FIT18'!AV7+25</f>
        <v>11770</v>
      </c>
      <c r="AW7" s="290">
        <f>'РБ ВВ 10(2025) |FIT18'!AW7+25</f>
        <v>13022.8</v>
      </c>
      <c r="AX7" s="290">
        <f>'РБ ВВ 10(2025) |FIT18'!AX7+25</f>
        <v>13022.8</v>
      </c>
      <c r="AY7" s="290">
        <f>'РБ ВВ 10(2025) |FIT18'!AY7+25</f>
        <v>13022.8</v>
      </c>
      <c r="AZ7" s="290">
        <f>'РБ ВВ 10(2025) |FIT18'!AZ7+25</f>
        <v>15528.4</v>
      </c>
      <c r="BA7" s="290">
        <f>'РБ ВВ 10(2025) |FIT18'!BA7+25</f>
        <v>15528.4</v>
      </c>
      <c r="BB7" s="290">
        <f>'РБ ВВ 10(2025) |FIT18'!BB7+25</f>
        <v>16781.2</v>
      </c>
      <c r="BC7" s="290">
        <f>'РБ ВВ 10(2025) |FIT18'!BC7+25</f>
        <v>16781.2</v>
      </c>
      <c r="BD7" s="290">
        <f>'РБ ВВ 10(2025) |FIT18'!BD7+25</f>
        <v>16781.2</v>
      </c>
      <c r="BE7" s="290">
        <f>'РБ ВВ 10(2025) |FIT18'!BE7+25</f>
        <v>14275.6</v>
      </c>
      <c r="BF7" s="290">
        <f>'РБ ВВ 10(2025) |FIT18'!BF7+25</f>
        <v>21714.1</v>
      </c>
      <c r="BG7" s="290">
        <f>'РБ ВВ 10(2025) |FIT18'!BG7+25</f>
        <v>40114.6</v>
      </c>
      <c r="BH7" s="290">
        <f>'РБ ВВ 10(2025) |FIT18'!BH7+25</f>
        <v>57732.1</v>
      </c>
      <c r="BI7" s="290">
        <f>'РБ ВВ 10(2025) |FIT18'!BI7+25</f>
        <v>57732.1</v>
      </c>
      <c r="BJ7" s="290">
        <f>'РБ ВВ 10(2025) |FIT18'!BJ7+25</f>
        <v>53817.1</v>
      </c>
      <c r="BK7" s="290">
        <f>'РБ ВВ 10(2025) |FIT18'!BK7+25</f>
        <v>57732.1</v>
      </c>
      <c r="BL7" s="290">
        <f>'РБ ВВ 10(2025) |FIT18'!BL7+25</f>
        <v>53817.1</v>
      </c>
      <c r="BM7" s="290">
        <f>'РБ ВВ 10(2025) |FIT18'!BM7+25</f>
        <v>43246.6</v>
      </c>
      <c r="BN7" s="290">
        <f>'РБ ВВ 10(2025) |FIT18'!BN7+25</f>
        <v>43246.6</v>
      </c>
      <c r="BO7" s="290">
        <f>'РБ ВВ 10(2025) |FIT18'!BO7+25</f>
        <v>43246.6</v>
      </c>
      <c r="BP7" s="290">
        <f>'РБ ВВ 10(2025) |FIT18'!BP7+25</f>
        <v>36982.6</v>
      </c>
      <c r="BQ7" s="290">
        <f>'РБ ВВ 10(2025) |FIT18'!BQ7+25</f>
        <v>24924.400000000001</v>
      </c>
      <c r="BR7" s="290">
        <f>'РБ ВВ 10(2025) |FIT18'!BR7+25</f>
        <v>21009.4</v>
      </c>
      <c r="BS7" s="290">
        <f>'РБ ВВ 10(2025) |FIT18'!BS7+25</f>
        <v>19443.400000000001</v>
      </c>
      <c r="BT7" s="290">
        <f>'РБ ВВ 10(2025) |FIT18'!BT7+25</f>
        <v>19443.400000000001</v>
      </c>
      <c r="BU7" s="290">
        <f>'РБ ВВ 10(2025) |FIT18'!BU7+25</f>
        <v>19443.400000000001</v>
      </c>
      <c r="BV7" s="290">
        <f>'РБ ВВ 10(2025) |FIT18'!BV7+25</f>
        <v>21009.4</v>
      </c>
      <c r="BW7" s="290">
        <f>'РБ ВВ 10(2025) |FIT18'!BW7+25</f>
        <v>21009.4</v>
      </c>
      <c r="BX7" s="290">
        <f>'РБ ВВ 10(2025) |FIT18'!BX7+25</f>
        <v>21009.4</v>
      </c>
      <c r="BY7" s="290">
        <f>'РБ ВВ 10(2025) |FIT18'!BY7+25</f>
        <v>19443.400000000001</v>
      </c>
      <c r="BZ7" s="290">
        <f>'РБ ВВ 10(2025) |FIT18'!BZ7+25</f>
        <v>19443.400000000001</v>
      </c>
      <c r="CA7" s="290">
        <f>'РБ ВВ 10(2025) |FIT18'!CA7+25</f>
        <v>19443.400000000001</v>
      </c>
      <c r="CB7" s="290">
        <f>'РБ ВВ 10(2025) |FIT18'!CB7+25</f>
        <v>19443.400000000001</v>
      </c>
      <c r="CC7" s="290">
        <f>'РБ ВВ 10(2025) |FIT18'!CC7+25</f>
        <v>19443.400000000001</v>
      </c>
      <c r="CD7" s="290">
        <f>'РБ ВВ 10(2025) |FIT18'!CD7+25</f>
        <v>19443.400000000001</v>
      </c>
      <c r="CE7" s="290">
        <f>'РБ ВВ 10(2025) |FIT18'!CE7+25</f>
        <v>19443.400000000001</v>
      </c>
      <c r="CF7" s="290">
        <f>'РБ ВВ 10(2025) |FIT18'!CF7+25</f>
        <v>21009.4</v>
      </c>
      <c r="CG7" s="290">
        <f>'РБ ВВ 10(2025) |FIT18'!CG7+25</f>
        <v>21009.4</v>
      </c>
      <c r="CH7" s="290">
        <f>'РБ ВВ 10(2025) |FIT18'!CH7+25</f>
        <v>22966.9</v>
      </c>
      <c r="CI7" s="290">
        <f>'РБ ВВ 10(2025) |FIT18'!CI7+25</f>
        <v>22966.9</v>
      </c>
      <c r="CJ7" s="290">
        <f>'РБ ВВ 10(2025) |FIT18'!CJ7+25</f>
        <v>22966.9</v>
      </c>
      <c r="CK7" s="290">
        <f>'РБ ВВ 10(2025) |FIT18'!CK7+25</f>
        <v>22966.9</v>
      </c>
      <c r="CL7" s="290">
        <f>'РБ ВВ 10(2025) |FIT18'!CL7+25</f>
        <v>22966.9</v>
      </c>
      <c r="CM7" s="290">
        <f>'РБ ВВ 10(2025) |FIT18'!CM7+25</f>
        <v>22966.9</v>
      </c>
      <c r="CN7" s="290">
        <f>'РБ ВВ 10(2025) |FIT18'!CN7+25</f>
        <v>23749.9</v>
      </c>
      <c r="CO7" s="290">
        <f>'РБ ВВ 10(2025) |FIT18'!CO7+25</f>
        <v>22183.9</v>
      </c>
      <c r="CP7" s="290">
        <f>'РБ ВВ 10(2025) |FIT18'!CP7+25</f>
        <v>22183.9</v>
      </c>
      <c r="CQ7" s="290">
        <f>'РБ ВВ 10(2025) |FIT18'!CQ7+25</f>
        <v>22183.9</v>
      </c>
      <c r="CR7" s="290">
        <f>'РБ ВВ 10(2025) |FIT18'!CR7+25</f>
        <v>22183.9</v>
      </c>
      <c r="CS7" s="290">
        <f>'РБ ВВ 10(2025) |FIT18'!CS7+25</f>
        <v>25315.9</v>
      </c>
      <c r="CT7" s="290">
        <f>'РБ ВВ 10(2025) |FIT18'!CT7+25</f>
        <v>25315.9</v>
      </c>
      <c r="CU7" s="290">
        <f>'РБ ВВ 10(2025) |FIT18'!CU7+25</f>
        <v>22183.9</v>
      </c>
      <c r="CV7" s="290">
        <f>'РБ ВВ 10(2025) |FIT18'!CV7+25</f>
        <v>23749.9</v>
      </c>
      <c r="CW7" s="290">
        <f>'РБ ВВ 10(2025) |FIT18'!CW7+25</f>
        <v>22183.9</v>
      </c>
      <c r="CX7" s="290">
        <f>'РБ ВВ 10(2025) |FIT18'!CX7+25</f>
        <v>22183.9</v>
      </c>
      <c r="CY7" s="290">
        <f>'РБ ВВ 10(2025) |FIT18'!CY7+25</f>
        <v>22183.9</v>
      </c>
      <c r="CZ7" s="290">
        <f>'РБ ВВ 10(2025) |FIT18'!CZ7+25</f>
        <v>25315.9</v>
      </c>
      <c r="DA7" s="290">
        <f>'РБ ВВ 10(2025) |FIT18'!DA7+25</f>
        <v>25315.9</v>
      </c>
      <c r="DB7" s="290">
        <f>'РБ ВВ 10(2025) |FIT18'!DB7+25</f>
        <v>29230.9</v>
      </c>
      <c r="DC7" s="290">
        <f>'РБ ВВ 10(2025) |FIT18'!DC7+25</f>
        <v>29230.9</v>
      </c>
      <c r="DD7" s="290">
        <f>'РБ ВВ 10(2025) |FIT18'!DD7+25</f>
        <v>29230.9</v>
      </c>
      <c r="DE7" s="290">
        <f>'РБ ВВ 10(2025) |FIT18'!DE7+25</f>
        <v>29230.9</v>
      </c>
      <c r="DF7" s="290">
        <f>'РБ ВВ 10(2025) |FIT18'!DF7+25</f>
        <v>29230.9</v>
      </c>
      <c r="DG7" s="290">
        <f>'РБ ВВ 10(2025) |FIT18'!DG7+25</f>
        <v>33928.9</v>
      </c>
      <c r="DH7" s="290">
        <f>'РБ ВВ 10(2025) |FIT18'!DH7+25</f>
        <v>33928.9</v>
      </c>
      <c r="DI7" s="290">
        <f>'РБ ВВ 10(2025) |FIT18'!DI7+25</f>
        <v>31579.9</v>
      </c>
      <c r="DJ7" s="290">
        <f>'РБ ВВ 10(2025) |FIT18'!DJ7+25</f>
        <v>33928.9</v>
      </c>
      <c r="DK7" s="290">
        <f>'РБ ВВ 10(2025) |FIT18'!DK7+25</f>
        <v>31579.9</v>
      </c>
      <c r="DL7" s="290">
        <f>'РБ ВВ 10(2025) |FIT18'!DL7+25</f>
        <v>33928.9</v>
      </c>
      <c r="DM7" s="290">
        <f>'РБ ВВ 10(2025) |FIT18'!DM7+25</f>
        <v>31579.9</v>
      </c>
      <c r="DN7" s="290">
        <f>'РБ ВВ 10(2025) |FIT18'!DN7+25</f>
        <v>31579.9</v>
      </c>
      <c r="DO7" s="290">
        <f>'РБ ВВ 10(2025) |FIT18'!DO7+25</f>
        <v>27273.4</v>
      </c>
      <c r="DP7" s="290">
        <f>'РБ ВВ 10(2025) |FIT18'!DP7+25</f>
        <v>22183.9</v>
      </c>
      <c r="DQ7" s="290">
        <f>'РБ ВВ 10(2025) |FIT18'!DQ7+25</f>
        <v>22183.9</v>
      </c>
      <c r="DR7" s="290">
        <f>'РБ ВВ 10(2025) |FIT18'!DR7+25</f>
        <v>22183.9</v>
      </c>
      <c r="DS7" s="290">
        <f>'РБ ВВ 10(2025) |FIT18'!DS7+25</f>
        <v>20617.900000000001</v>
      </c>
      <c r="DT7" s="290">
        <f>'РБ ВВ 10(2025) |FIT18'!DT7+25</f>
        <v>18268.900000000001</v>
      </c>
      <c r="DU7" s="290">
        <f>'РБ ВВ 10(2025) |FIT18'!DU7+25</f>
        <v>19443.400000000001</v>
      </c>
      <c r="DV7" s="290">
        <f>'РБ ВВ 10(2025) |FIT18'!DV7+25</f>
        <v>19443.400000000001</v>
      </c>
      <c r="DW7" s="290">
        <f>'РБ ВВ 10(2025) |FIT18'!DW7+25</f>
        <v>19443.400000000001</v>
      </c>
      <c r="DX7" s="290">
        <f>'РБ ВВ 10(2025) |FIT18'!DX7+25</f>
        <v>16311.4</v>
      </c>
      <c r="DY7" s="290">
        <f>'РБ ВВ 10(2025) |FIT18'!DY7+25</f>
        <v>16311.4</v>
      </c>
      <c r="DZ7" s="290">
        <f>'РБ ВВ 10(2025) |FIT18'!DZ7+25</f>
        <v>16311.4</v>
      </c>
      <c r="EA7" s="290">
        <f>'РБ ВВ 10(2025) |FIT18'!EA7+25</f>
        <v>16311.4</v>
      </c>
      <c r="EB7" s="290">
        <f>'РБ ВВ 10(2025) |FIT18'!EB7+25</f>
        <v>16311.4</v>
      </c>
      <c r="EC7" s="290">
        <f>'РБ ВВ 10(2025) |FIT18'!EC7+25</f>
        <v>16311.4</v>
      </c>
      <c r="ED7" s="290">
        <f>'РБ ВВ 10(2025) |FIT18'!ED7+25</f>
        <v>16311.4</v>
      </c>
      <c r="EE7" s="290">
        <f>'РБ ВВ 10(2025) |FIT18'!EE7+25</f>
        <v>16311.4</v>
      </c>
      <c r="EF7" s="290">
        <f>'РБ ВВ 10(2025) |FIT18'!EF7+25</f>
        <v>16311.4</v>
      </c>
      <c r="EG7" s="290">
        <f>'РБ ВВ 10(2025) |FIT18'!EG7+25</f>
        <v>16311.4</v>
      </c>
      <c r="EH7" s="290">
        <f>'РБ ВВ 10(2025) |FIT18'!EH7+25</f>
        <v>16311.4</v>
      </c>
      <c r="EI7" s="290">
        <f>'РБ ВВ 10(2025) |FIT18'!EI7+25</f>
        <v>16311.4</v>
      </c>
      <c r="EJ7" s="290">
        <f>'РБ ВВ 10(2025) |FIT18'!EJ7+25</f>
        <v>16311.4</v>
      </c>
      <c r="EK7" s="290">
        <f>'РБ ВВ 10(2025) |FIT18'!EK7+25</f>
        <v>15136.9</v>
      </c>
      <c r="EL7" s="290">
        <f>'РБ ВВ 10(2025) |FIT18'!EL7+25</f>
        <v>15136.9</v>
      </c>
      <c r="EM7" s="290">
        <f>'РБ ВВ 10(2025) |FIT18'!EM7+25</f>
        <v>15136.9</v>
      </c>
      <c r="EN7" s="290">
        <f>'РБ ВВ 10(2025) |FIT18'!EN7+25</f>
        <v>15136.9</v>
      </c>
      <c r="EO7" s="290">
        <f>'РБ ВВ 10(2025) |FIT18'!EO7+25</f>
        <v>15136.9</v>
      </c>
      <c r="EP7" s="290">
        <f>'РБ ВВ 10(2025) |FIT18'!EP7+25</f>
        <v>15136.9</v>
      </c>
      <c r="EQ7" s="290">
        <f>'РБ ВВ 10(2025) |FIT18'!EQ7+25</f>
        <v>15136.9</v>
      </c>
      <c r="ER7" s="290">
        <f>'РБ ВВ 10(2025) |FIT18'!ER7+25</f>
        <v>15136.9</v>
      </c>
      <c r="ES7" s="290">
        <f>'РБ ВВ 10(2025) |FIT18'!ES7+25</f>
        <v>15136.9</v>
      </c>
      <c r="ET7" s="290">
        <f>'РБ ВВ 10(2025) |FIT18'!ET7+25</f>
        <v>15136.9</v>
      </c>
    </row>
    <row r="8" spans="1:150" x14ac:dyDescent="0.2">
      <c r="A8" s="95" t="s">
        <v>143</v>
      </c>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c r="CN8" s="290"/>
      <c r="CO8" s="290"/>
      <c r="CP8" s="290"/>
      <c r="CQ8" s="290"/>
      <c r="CR8" s="290"/>
      <c r="CS8" s="290"/>
      <c r="CT8" s="290"/>
      <c r="CU8" s="290"/>
      <c r="CV8" s="290"/>
      <c r="CW8" s="290"/>
      <c r="CX8" s="290"/>
      <c r="CY8" s="290"/>
      <c r="CZ8" s="290"/>
      <c r="DA8" s="290"/>
      <c r="DB8" s="290"/>
      <c r="DC8" s="290"/>
      <c r="DD8" s="290"/>
      <c r="DE8" s="290"/>
      <c r="DF8" s="290"/>
      <c r="DG8" s="290"/>
      <c r="DH8" s="290"/>
      <c r="DI8" s="290"/>
      <c r="DJ8" s="290"/>
      <c r="DK8" s="290"/>
      <c r="DL8" s="290"/>
      <c r="DM8" s="290"/>
      <c r="DN8" s="290"/>
      <c r="DO8" s="290"/>
      <c r="DP8" s="290"/>
      <c r="DQ8" s="290"/>
      <c r="DR8" s="290"/>
      <c r="DS8" s="290"/>
      <c r="DT8" s="290"/>
      <c r="DU8" s="290"/>
      <c r="DV8" s="290"/>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row>
    <row r="9" spans="1:150" x14ac:dyDescent="0.2">
      <c r="A9" s="87">
        <v>1</v>
      </c>
      <c r="B9" s="290">
        <f>'РБ ВВ 10(2025) |FIT18'!B9+25</f>
        <v>14667.1</v>
      </c>
      <c r="C9" s="290">
        <f>'РБ ВВ 10(2025) |FIT18'!C9+25</f>
        <v>14667.1</v>
      </c>
      <c r="D9" s="290">
        <f>'РБ ВВ 10(2025) |FIT18'!D9+25</f>
        <v>14667.1</v>
      </c>
      <c r="E9" s="290">
        <f>'РБ ВВ 10(2025) |FIT18'!E9+25</f>
        <v>12787.9</v>
      </c>
      <c r="F9" s="290">
        <f>'РБ ВВ 10(2025) |FIT18'!F9+25</f>
        <v>9421</v>
      </c>
      <c r="G9" s="290">
        <f>'РБ ВВ 10(2025) |FIT18'!G9+25</f>
        <v>9969.1</v>
      </c>
      <c r="H9" s="290">
        <f>'РБ ВВ 10(2025) |FIT18'!H9+25</f>
        <v>9421</v>
      </c>
      <c r="I9" s="290">
        <f>'РБ ВВ 10(2025) |FIT18'!I9+25</f>
        <v>10908.7</v>
      </c>
      <c r="J9" s="290">
        <f>'РБ ВВ 10(2025) |FIT18'!J9+25</f>
        <v>10908.7</v>
      </c>
      <c r="K9" s="290">
        <f>'РБ ВВ 10(2025) |FIT18'!K9+25</f>
        <v>8324.7999999999993</v>
      </c>
      <c r="L9" s="290">
        <f>'РБ ВВ 10(2025) |FIT18'!L9+25</f>
        <v>8324.7999999999993</v>
      </c>
      <c r="M9" s="290">
        <f>'РБ ВВ 10(2025) |FIT18'!M9+25</f>
        <v>8324.7999999999993</v>
      </c>
      <c r="N9" s="290">
        <f>'РБ ВВ 10(2025) |FIT18'!N9+25</f>
        <v>8872.9</v>
      </c>
      <c r="O9" s="290">
        <f>'РБ ВВ 10(2025) |FIT18'!O9+25</f>
        <v>8324.7999999999993</v>
      </c>
      <c r="P9" s="290">
        <f>'РБ ВВ 10(2025) |FIT18'!P9+25</f>
        <v>8872.9</v>
      </c>
      <c r="Q9" s="290">
        <f>'РБ ВВ 10(2025) |FIT18'!Q9+25</f>
        <v>8872.9</v>
      </c>
      <c r="R9" s="290">
        <f>'РБ ВВ 10(2025) |FIT18'!R9+25</f>
        <v>9421</v>
      </c>
      <c r="S9" s="290">
        <f>'РБ ВВ 10(2025) |FIT18'!S9+25</f>
        <v>9969.1</v>
      </c>
      <c r="T9" s="290">
        <f>'РБ ВВ 10(2025) |FIT18'!T9+25</f>
        <v>9969.1</v>
      </c>
      <c r="U9" s="290">
        <f>'РБ ВВ 10(2025) |FIT18'!U9+25</f>
        <v>10908.7</v>
      </c>
      <c r="V9" s="290">
        <f>'РБ ВВ 10(2025) |FIT18'!V9+25</f>
        <v>10908.7</v>
      </c>
      <c r="W9" s="290">
        <f>'РБ ВВ 10(2025) |FIT18'!W9+25</f>
        <v>9421</v>
      </c>
      <c r="X9" s="290">
        <f>'РБ ВВ 10(2025) |FIT18'!X9+25</f>
        <v>9421</v>
      </c>
      <c r="Y9" s="290">
        <f>'РБ ВВ 10(2025) |FIT18'!Y9+25</f>
        <v>8324.7999999999993</v>
      </c>
      <c r="Z9" s="290">
        <f>'РБ ВВ 10(2025) |FIT18'!Z9+25</f>
        <v>8324.7999999999993</v>
      </c>
      <c r="AA9" s="290">
        <f>'РБ ВВ 10(2025) |FIT18'!AA9+25</f>
        <v>8324.7999999999993</v>
      </c>
      <c r="AB9" s="290">
        <f>'РБ ВВ 10(2025) |FIT18'!AB9+25</f>
        <v>8324.7999999999993</v>
      </c>
      <c r="AC9" s="290">
        <f>'РБ ВВ 10(2025) |FIT18'!AC9+25</f>
        <v>8324.7999999999993</v>
      </c>
      <c r="AD9" s="290">
        <f>'РБ ВВ 10(2025) |FIT18'!AD9+25</f>
        <v>8872.9</v>
      </c>
      <c r="AE9" s="290">
        <f>'РБ ВВ 10(2025) |FIT18'!AE9+25</f>
        <v>8872.9</v>
      </c>
      <c r="AF9" s="290">
        <f>'РБ ВВ 10(2025) |FIT18'!AF9+25</f>
        <v>8324.7999999999993</v>
      </c>
      <c r="AG9" s="290">
        <f>'РБ ВВ 10(2025) |FIT18'!AG9+25</f>
        <v>10673.8</v>
      </c>
      <c r="AH9" s="290">
        <f>'РБ ВВ 10(2025) |FIT18'!AH9+25</f>
        <v>10673.8</v>
      </c>
      <c r="AI9" s="290">
        <f>'РБ ВВ 10(2025) |FIT18'!AI9+25</f>
        <v>10673.8</v>
      </c>
      <c r="AJ9" s="290">
        <f>'РБ ВВ 10(2025) |FIT18'!AJ9+25</f>
        <v>10673.8</v>
      </c>
      <c r="AK9" s="290">
        <f>'РБ ВВ 10(2025) |FIT18'!AK9+25</f>
        <v>10673.8</v>
      </c>
      <c r="AL9" s="290">
        <f>'РБ ВВ 10(2025) |FIT18'!AL9+25</f>
        <v>10673.8</v>
      </c>
      <c r="AM9" s="290">
        <f>'РБ ВВ 10(2025) |FIT18'!AM9+25</f>
        <v>9264.4</v>
      </c>
      <c r="AN9" s="290">
        <f>'РБ ВВ 10(2025) |FIT18'!AN9+25</f>
        <v>9264.4</v>
      </c>
      <c r="AO9" s="290">
        <f>'РБ ВВ 10(2025) |FIT18'!AO9+25</f>
        <v>9264.4</v>
      </c>
      <c r="AP9" s="290">
        <f>'РБ ВВ 10(2025) |FIT18'!AP9+25</f>
        <v>9264.4</v>
      </c>
      <c r="AQ9" s="290">
        <f>'РБ ВВ 10(2025) |FIT18'!AQ9+25</f>
        <v>12631.3</v>
      </c>
      <c r="AR9" s="290">
        <f>'РБ ВВ 10(2025) |FIT18'!AR9+25</f>
        <v>13884.1</v>
      </c>
      <c r="AS9" s="290">
        <f>'РБ ВВ 10(2025) |FIT18'!AS9+25</f>
        <v>13884.1</v>
      </c>
      <c r="AT9" s="290">
        <f>'РБ ВВ 10(2025) |FIT18'!AT9+25</f>
        <v>11378.5</v>
      </c>
      <c r="AU9" s="290">
        <f>'РБ ВВ 10(2025) |FIT18'!AU9+25</f>
        <v>12631.3</v>
      </c>
      <c r="AV9" s="290">
        <f>'РБ ВВ 10(2025) |FIT18'!AV9+25</f>
        <v>12631.3</v>
      </c>
      <c r="AW9" s="290">
        <f>'РБ ВВ 10(2025) |FIT18'!AW9+25</f>
        <v>13884.1</v>
      </c>
      <c r="AX9" s="290">
        <f>'РБ ВВ 10(2025) |FIT18'!AX9+25</f>
        <v>13884.1</v>
      </c>
      <c r="AY9" s="290">
        <f>'РБ ВВ 10(2025) |FIT18'!AY9+25</f>
        <v>13884.1</v>
      </c>
      <c r="AZ9" s="290">
        <f>'РБ ВВ 10(2025) |FIT18'!AZ9+25</f>
        <v>16389.7</v>
      </c>
      <c r="BA9" s="290">
        <f>'РБ ВВ 10(2025) |FIT18'!BA9+25</f>
        <v>16389.7</v>
      </c>
      <c r="BB9" s="290">
        <f>'РБ ВВ 10(2025) |FIT18'!BB9+25</f>
        <v>17642.5</v>
      </c>
      <c r="BC9" s="290">
        <f>'РБ ВВ 10(2025) |FIT18'!BC9+25</f>
        <v>17642.5</v>
      </c>
      <c r="BD9" s="290">
        <f>'РБ ВВ 10(2025) |FIT18'!BD9+25</f>
        <v>17642.5</v>
      </c>
      <c r="BE9" s="290">
        <f>'РБ ВВ 10(2025) |FIT18'!BE9+25</f>
        <v>15136.9</v>
      </c>
      <c r="BF9" s="290">
        <f>'РБ ВВ 10(2025) |FIT18'!BF9+25</f>
        <v>23397.55</v>
      </c>
      <c r="BG9" s="290">
        <f>'РБ ВВ 10(2025) |FIT18'!BG9+25</f>
        <v>41798.050000000003</v>
      </c>
      <c r="BH9" s="290">
        <f>'РБ ВВ 10(2025) |FIT18'!BH9+25</f>
        <v>59415.55</v>
      </c>
      <c r="BI9" s="290">
        <f>'РБ ВВ 10(2025) |FIT18'!BI9+25</f>
        <v>59415.55</v>
      </c>
      <c r="BJ9" s="290">
        <f>'РБ ВВ 10(2025) |FIT18'!BJ9+25</f>
        <v>55500.55</v>
      </c>
      <c r="BK9" s="290">
        <f>'РБ ВВ 10(2025) |FIT18'!BK9+25</f>
        <v>59415.55</v>
      </c>
      <c r="BL9" s="290">
        <f>'РБ ВВ 10(2025) |FIT18'!BL9+25</f>
        <v>55500.55</v>
      </c>
      <c r="BM9" s="290">
        <f>'РБ ВВ 10(2025) |FIT18'!BM9+25</f>
        <v>44930.05</v>
      </c>
      <c r="BN9" s="290">
        <f>'РБ ВВ 10(2025) |FIT18'!BN9+25</f>
        <v>44930.05</v>
      </c>
      <c r="BO9" s="290">
        <f>'РБ ВВ 10(2025) |FIT18'!BO9+25</f>
        <v>44930.05</v>
      </c>
      <c r="BP9" s="290">
        <f>'РБ ВВ 10(2025) |FIT18'!BP9+25</f>
        <v>38666.050000000003</v>
      </c>
      <c r="BQ9" s="290">
        <f>'РБ ВВ 10(2025) |FIT18'!BQ9+25</f>
        <v>25981.45</v>
      </c>
      <c r="BR9" s="290">
        <f>'РБ ВВ 10(2025) |FIT18'!BR9+25</f>
        <v>22066.45</v>
      </c>
      <c r="BS9" s="290">
        <f>'РБ ВВ 10(2025) |FIT18'!BS9+25</f>
        <v>20500.45</v>
      </c>
      <c r="BT9" s="290">
        <f>'РБ ВВ 10(2025) |FIT18'!BT9+25</f>
        <v>20500.45</v>
      </c>
      <c r="BU9" s="290">
        <f>'РБ ВВ 10(2025) |FIT18'!BU9+25</f>
        <v>20500.45</v>
      </c>
      <c r="BV9" s="290">
        <f>'РБ ВВ 10(2025) |FIT18'!BV9+25</f>
        <v>22066.45</v>
      </c>
      <c r="BW9" s="290">
        <f>'РБ ВВ 10(2025) |FIT18'!BW9+25</f>
        <v>22066.45</v>
      </c>
      <c r="BX9" s="290">
        <f>'РБ ВВ 10(2025) |FIT18'!BX9+25</f>
        <v>22066.45</v>
      </c>
      <c r="BY9" s="290">
        <f>'РБ ВВ 10(2025) |FIT18'!BY9+25</f>
        <v>20500.45</v>
      </c>
      <c r="BZ9" s="290">
        <f>'РБ ВВ 10(2025) |FIT18'!BZ9+25</f>
        <v>20500.45</v>
      </c>
      <c r="CA9" s="290">
        <f>'РБ ВВ 10(2025) |FIT18'!CA9+25</f>
        <v>20500.45</v>
      </c>
      <c r="CB9" s="290">
        <f>'РБ ВВ 10(2025) |FIT18'!CB9+25</f>
        <v>20500.45</v>
      </c>
      <c r="CC9" s="290">
        <f>'РБ ВВ 10(2025) |FIT18'!CC9+25</f>
        <v>20500.45</v>
      </c>
      <c r="CD9" s="290">
        <f>'РБ ВВ 10(2025) |FIT18'!CD9+25</f>
        <v>20500.45</v>
      </c>
      <c r="CE9" s="290">
        <f>'РБ ВВ 10(2025) |FIT18'!CE9+25</f>
        <v>20500.45</v>
      </c>
      <c r="CF9" s="290">
        <f>'РБ ВВ 10(2025) |FIT18'!CF9+25</f>
        <v>22066.45</v>
      </c>
      <c r="CG9" s="290">
        <f>'РБ ВВ 10(2025) |FIT18'!CG9+25</f>
        <v>22066.45</v>
      </c>
      <c r="CH9" s="290">
        <f>'РБ ВВ 10(2025) |FIT18'!CH9+25</f>
        <v>24023.95</v>
      </c>
      <c r="CI9" s="290">
        <f>'РБ ВВ 10(2025) |FIT18'!CI9+25</f>
        <v>24023.95</v>
      </c>
      <c r="CJ9" s="290">
        <f>'РБ ВВ 10(2025) |FIT18'!CJ9+25</f>
        <v>24023.95</v>
      </c>
      <c r="CK9" s="290">
        <f>'РБ ВВ 10(2025) |FIT18'!CK9+25</f>
        <v>24023.95</v>
      </c>
      <c r="CL9" s="290">
        <f>'РБ ВВ 10(2025) |FIT18'!CL9+25</f>
        <v>24023.95</v>
      </c>
      <c r="CM9" s="290">
        <f>'РБ ВВ 10(2025) |FIT18'!CM9+25</f>
        <v>24023.95</v>
      </c>
      <c r="CN9" s="290">
        <f>'РБ ВВ 10(2025) |FIT18'!CN9+25</f>
        <v>25589.95</v>
      </c>
      <c r="CO9" s="290">
        <f>'РБ ВВ 10(2025) |FIT18'!CO9+25</f>
        <v>24023.95</v>
      </c>
      <c r="CP9" s="290">
        <f>'РБ ВВ 10(2025) |FIT18'!CP9+25</f>
        <v>24023.95</v>
      </c>
      <c r="CQ9" s="290">
        <f>'РБ ВВ 10(2025) |FIT18'!CQ9+25</f>
        <v>24023.95</v>
      </c>
      <c r="CR9" s="290">
        <f>'РБ ВВ 10(2025) |FIT18'!CR9+25</f>
        <v>24023.95</v>
      </c>
      <c r="CS9" s="290">
        <f>'РБ ВВ 10(2025) |FIT18'!CS9+25</f>
        <v>27155.95</v>
      </c>
      <c r="CT9" s="290">
        <f>'РБ ВВ 10(2025) |FIT18'!CT9+25</f>
        <v>27155.95</v>
      </c>
      <c r="CU9" s="290">
        <f>'РБ ВВ 10(2025) |FIT18'!CU9+25</f>
        <v>24023.95</v>
      </c>
      <c r="CV9" s="290">
        <f>'РБ ВВ 10(2025) |FIT18'!CV9+25</f>
        <v>25589.95</v>
      </c>
      <c r="CW9" s="290">
        <f>'РБ ВВ 10(2025) |FIT18'!CW9+25</f>
        <v>24023.95</v>
      </c>
      <c r="CX9" s="290">
        <f>'РБ ВВ 10(2025) |FIT18'!CX9+25</f>
        <v>24023.95</v>
      </c>
      <c r="CY9" s="290">
        <f>'РБ ВВ 10(2025) |FIT18'!CY9+25</f>
        <v>24023.95</v>
      </c>
      <c r="CZ9" s="290">
        <f>'РБ ВВ 10(2025) |FIT18'!CZ9+25</f>
        <v>27155.95</v>
      </c>
      <c r="DA9" s="290">
        <f>'РБ ВВ 10(2025) |FIT18'!DA9+25</f>
        <v>27155.95</v>
      </c>
      <c r="DB9" s="290">
        <f>'РБ ВВ 10(2025) |FIT18'!DB9+25</f>
        <v>31070.95</v>
      </c>
      <c r="DC9" s="290">
        <f>'РБ ВВ 10(2025) |FIT18'!DC9+25</f>
        <v>31070.95</v>
      </c>
      <c r="DD9" s="290">
        <f>'РБ ВВ 10(2025) |FIT18'!DD9+25</f>
        <v>31070.95</v>
      </c>
      <c r="DE9" s="290">
        <f>'РБ ВВ 10(2025) |FIT18'!DE9+25</f>
        <v>31070.95</v>
      </c>
      <c r="DF9" s="290">
        <f>'РБ ВВ 10(2025) |FIT18'!DF9+25</f>
        <v>31070.95</v>
      </c>
      <c r="DG9" s="290">
        <f>'РБ ВВ 10(2025) |FIT18'!DG9+25</f>
        <v>35768.949999999997</v>
      </c>
      <c r="DH9" s="290">
        <f>'РБ ВВ 10(2025) |FIT18'!DH9+25</f>
        <v>35768.949999999997</v>
      </c>
      <c r="DI9" s="290">
        <f>'РБ ВВ 10(2025) |FIT18'!DI9+25</f>
        <v>33419.949999999997</v>
      </c>
      <c r="DJ9" s="290">
        <f>'РБ ВВ 10(2025) |FIT18'!DJ9+25</f>
        <v>35768.949999999997</v>
      </c>
      <c r="DK9" s="290">
        <f>'РБ ВВ 10(2025) |FIT18'!DK9+25</f>
        <v>33419.949999999997</v>
      </c>
      <c r="DL9" s="290">
        <f>'РБ ВВ 10(2025) |FIT18'!DL9+25</f>
        <v>35768.949999999997</v>
      </c>
      <c r="DM9" s="290">
        <f>'РБ ВВ 10(2025) |FIT18'!DM9+25</f>
        <v>33419.949999999997</v>
      </c>
      <c r="DN9" s="290">
        <f>'РБ ВВ 10(2025) |FIT18'!DN9+25</f>
        <v>33419.949999999997</v>
      </c>
      <c r="DO9" s="290">
        <f>'РБ ВВ 10(2025) |FIT18'!DO9+25</f>
        <v>29113.45</v>
      </c>
      <c r="DP9" s="290">
        <f>'РБ ВВ 10(2025) |FIT18'!DP9+25</f>
        <v>24023.95</v>
      </c>
      <c r="DQ9" s="290">
        <f>'РБ ВВ 10(2025) |FIT18'!DQ9+25</f>
        <v>24023.95</v>
      </c>
      <c r="DR9" s="290">
        <f>'РБ ВВ 10(2025) |FIT18'!DR9+25</f>
        <v>24023.95</v>
      </c>
      <c r="DS9" s="290">
        <f>'РБ ВВ 10(2025) |FIT18'!DS9+25</f>
        <v>22457.95</v>
      </c>
      <c r="DT9" s="290">
        <f>'РБ ВВ 10(2025) |FIT18'!DT9+25</f>
        <v>20108.95</v>
      </c>
      <c r="DU9" s="290">
        <f>'РБ ВВ 10(2025) |FIT18'!DU9+25</f>
        <v>21283.45</v>
      </c>
      <c r="DV9" s="290">
        <f>'РБ ВВ 10(2025) |FIT18'!DV9+25</f>
        <v>21283.45</v>
      </c>
      <c r="DW9" s="290">
        <f>'РБ ВВ 10(2025) |FIT18'!DW9+25</f>
        <v>21283.45</v>
      </c>
      <c r="DX9" s="290">
        <f>'РБ ВВ 10(2025) |FIT18'!DX9+25</f>
        <v>17368.45</v>
      </c>
      <c r="DY9" s="290">
        <f>'РБ ВВ 10(2025) |FIT18'!DY9+25</f>
        <v>17368.45</v>
      </c>
      <c r="DZ9" s="290">
        <f>'РБ ВВ 10(2025) |FIT18'!DZ9+25</f>
        <v>17368.45</v>
      </c>
      <c r="EA9" s="290">
        <f>'РБ ВВ 10(2025) |FIT18'!EA9+25</f>
        <v>17368.45</v>
      </c>
      <c r="EB9" s="290">
        <f>'РБ ВВ 10(2025) |FIT18'!EB9+25</f>
        <v>17368.45</v>
      </c>
      <c r="EC9" s="290">
        <f>'РБ ВВ 10(2025) |FIT18'!EC9+25</f>
        <v>17368.45</v>
      </c>
      <c r="ED9" s="290">
        <f>'РБ ВВ 10(2025) |FIT18'!ED9+25</f>
        <v>17368.45</v>
      </c>
      <c r="EE9" s="290">
        <f>'РБ ВВ 10(2025) |FIT18'!EE9+25</f>
        <v>17368.45</v>
      </c>
      <c r="EF9" s="290">
        <f>'РБ ВВ 10(2025) |FIT18'!EF9+25</f>
        <v>17368.45</v>
      </c>
      <c r="EG9" s="290">
        <f>'РБ ВВ 10(2025) |FIT18'!EG9+25</f>
        <v>17368.45</v>
      </c>
      <c r="EH9" s="290">
        <f>'РБ ВВ 10(2025) |FIT18'!EH9+25</f>
        <v>17368.45</v>
      </c>
      <c r="EI9" s="290">
        <f>'РБ ВВ 10(2025) |FIT18'!EI9+25</f>
        <v>17368.45</v>
      </c>
      <c r="EJ9" s="290">
        <f>'РБ ВВ 10(2025) |FIT18'!EJ9+25</f>
        <v>17368.45</v>
      </c>
      <c r="EK9" s="290">
        <f>'РБ ВВ 10(2025) |FIT18'!EK9+25</f>
        <v>16193.95</v>
      </c>
      <c r="EL9" s="290">
        <f>'РБ ВВ 10(2025) |FIT18'!EL9+25</f>
        <v>16193.95</v>
      </c>
      <c r="EM9" s="290">
        <f>'РБ ВВ 10(2025) |FIT18'!EM9+25</f>
        <v>16193.95</v>
      </c>
      <c r="EN9" s="290">
        <f>'РБ ВВ 10(2025) |FIT18'!EN9+25</f>
        <v>16193.95</v>
      </c>
      <c r="EO9" s="290">
        <f>'РБ ВВ 10(2025) |FIT18'!EO9+25</f>
        <v>16193.95</v>
      </c>
      <c r="EP9" s="290">
        <f>'РБ ВВ 10(2025) |FIT18'!EP9+25</f>
        <v>16193.95</v>
      </c>
      <c r="EQ9" s="290">
        <f>'РБ ВВ 10(2025) |FIT18'!EQ9+25</f>
        <v>16193.95</v>
      </c>
      <c r="ER9" s="290">
        <f>'РБ ВВ 10(2025) |FIT18'!ER9+25</f>
        <v>16193.95</v>
      </c>
      <c r="ES9" s="290">
        <f>'РБ ВВ 10(2025) |FIT18'!ES9+25</f>
        <v>16193.95</v>
      </c>
      <c r="ET9" s="290">
        <f>'РБ ВВ 10(2025) |FIT18'!ET9+25</f>
        <v>16193.95</v>
      </c>
    </row>
    <row r="10" spans="1:150" x14ac:dyDescent="0.2">
      <c r="A10" s="87">
        <v>2</v>
      </c>
      <c r="B10" s="290">
        <f>'РБ ВВ 10(2025) |FIT18'!B10+25</f>
        <v>16154.8</v>
      </c>
      <c r="C10" s="290">
        <f>'РБ ВВ 10(2025) |FIT18'!C10+25</f>
        <v>16154.8</v>
      </c>
      <c r="D10" s="290">
        <f>'РБ ВВ 10(2025) |FIT18'!D10+25</f>
        <v>16154.8</v>
      </c>
      <c r="E10" s="290">
        <f>'РБ ВВ 10(2025) |FIT18'!E10+25</f>
        <v>14275.6</v>
      </c>
      <c r="F10" s="290">
        <f>'РБ ВВ 10(2025) |FIT18'!F10+25</f>
        <v>10908.7</v>
      </c>
      <c r="G10" s="290">
        <f>'РБ ВВ 10(2025) |FIT18'!G10+25</f>
        <v>11456.8</v>
      </c>
      <c r="H10" s="290">
        <f>'РБ ВВ 10(2025) |FIT18'!H10+25</f>
        <v>10908.7</v>
      </c>
      <c r="I10" s="290">
        <f>'РБ ВВ 10(2025) |FIT18'!I10+25</f>
        <v>12396.4</v>
      </c>
      <c r="J10" s="290">
        <f>'РБ ВВ 10(2025) |FIT18'!J10+25</f>
        <v>12396.4</v>
      </c>
      <c r="K10" s="290">
        <f>'РБ ВВ 10(2025) |FIT18'!K10+25</f>
        <v>9812.5</v>
      </c>
      <c r="L10" s="290">
        <f>'РБ ВВ 10(2025) |FIT18'!L10+25</f>
        <v>9812.5</v>
      </c>
      <c r="M10" s="290">
        <f>'РБ ВВ 10(2025) |FIT18'!M10+25</f>
        <v>9812.5</v>
      </c>
      <c r="N10" s="290">
        <f>'РБ ВВ 10(2025) |FIT18'!N10+25</f>
        <v>10360.6</v>
      </c>
      <c r="O10" s="290">
        <f>'РБ ВВ 10(2025) |FIT18'!O10+25</f>
        <v>9812.5</v>
      </c>
      <c r="P10" s="290">
        <f>'РБ ВВ 10(2025) |FIT18'!P10+25</f>
        <v>10360.6</v>
      </c>
      <c r="Q10" s="290">
        <f>'РБ ВВ 10(2025) |FIT18'!Q10+25</f>
        <v>10360.6</v>
      </c>
      <c r="R10" s="290">
        <f>'РБ ВВ 10(2025) |FIT18'!R10+25</f>
        <v>10908.7</v>
      </c>
      <c r="S10" s="290">
        <f>'РБ ВВ 10(2025) |FIT18'!S10+25</f>
        <v>11456.8</v>
      </c>
      <c r="T10" s="290">
        <f>'РБ ВВ 10(2025) |FIT18'!T10+25</f>
        <v>11456.8</v>
      </c>
      <c r="U10" s="290">
        <f>'РБ ВВ 10(2025) |FIT18'!U10+25</f>
        <v>12396.4</v>
      </c>
      <c r="V10" s="290">
        <f>'РБ ВВ 10(2025) |FIT18'!V10+25</f>
        <v>12396.4</v>
      </c>
      <c r="W10" s="290">
        <f>'РБ ВВ 10(2025) |FIT18'!W10+25</f>
        <v>10908.7</v>
      </c>
      <c r="X10" s="290">
        <f>'РБ ВВ 10(2025) |FIT18'!X10+25</f>
        <v>10908.7</v>
      </c>
      <c r="Y10" s="290">
        <f>'РБ ВВ 10(2025) |FIT18'!Y10+25</f>
        <v>9812.5</v>
      </c>
      <c r="Z10" s="290">
        <f>'РБ ВВ 10(2025) |FIT18'!Z10+25</f>
        <v>9812.5</v>
      </c>
      <c r="AA10" s="290">
        <f>'РБ ВВ 10(2025) |FIT18'!AA10+25</f>
        <v>9812.5</v>
      </c>
      <c r="AB10" s="290">
        <f>'РБ ВВ 10(2025) |FIT18'!AB10+25</f>
        <v>9812.5</v>
      </c>
      <c r="AC10" s="290">
        <f>'РБ ВВ 10(2025) |FIT18'!AC10+25</f>
        <v>9812.5</v>
      </c>
      <c r="AD10" s="290">
        <f>'РБ ВВ 10(2025) |FIT18'!AD10+25</f>
        <v>10360.6</v>
      </c>
      <c r="AE10" s="290">
        <f>'РБ ВВ 10(2025) |FIT18'!AE10+25</f>
        <v>10360.6</v>
      </c>
      <c r="AF10" s="290">
        <f>'РБ ВВ 10(2025) |FIT18'!AF10+25</f>
        <v>9812.5</v>
      </c>
      <c r="AG10" s="290">
        <f>'РБ ВВ 10(2025) |FIT18'!AG10+25</f>
        <v>12161.5</v>
      </c>
      <c r="AH10" s="290">
        <f>'РБ ВВ 10(2025) |FIT18'!AH10+25</f>
        <v>12161.5</v>
      </c>
      <c r="AI10" s="290">
        <f>'РБ ВВ 10(2025) |FIT18'!AI10+25</f>
        <v>12161.5</v>
      </c>
      <c r="AJ10" s="290">
        <f>'РБ ВВ 10(2025) |FIT18'!AJ10+25</f>
        <v>12161.5</v>
      </c>
      <c r="AK10" s="290">
        <f>'РБ ВВ 10(2025) |FIT18'!AK10+25</f>
        <v>12161.5</v>
      </c>
      <c r="AL10" s="290">
        <f>'РБ ВВ 10(2025) |FIT18'!AL10+25</f>
        <v>12161.5</v>
      </c>
      <c r="AM10" s="290">
        <f>'РБ ВВ 10(2025) |FIT18'!AM10+25</f>
        <v>10752.1</v>
      </c>
      <c r="AN10" s="290">
        <f>'РБ ВВ 10(2025) |FIT18'!AN10+25</f>
        <v>10752.1</v>
      </c>
      <c r="AO10" s="290">
        <f>'РБ ВВ 10(2025) |FIT18'!AO10+25</f>
        <v>10752.1</v>
      </c>
      <c r="AP10" s="290">
        <f>'РБ ВВ 10(2025) |FIT18'!AP10+25</f>
        <v>10752.1</v>
      </c>
      <c r="AQ10" s="290">
        <f>'РБ ВВ 10(2025) |FIT18'!AQ10+25</f>
        <v>14119</v>
      </c>
      <c r="AR10" s="290">
        <f>'РБ ВВ 10(2025) |FIT18'!AR10+25</f>
        <v>15371.8</v>
      </c>
      <c r="AS10" s="290">
        <f>'РБ ВВ 10(2025) |FIT18'!AS10+25</f>
        <v>15371.8</v>
      </c>
      <c r="AT10" s="290">
        <f>'РБ ВВ 10(2025) |FIT18'!AT10+25</f>
        <v>12866.2</v>
      </c>
      <c r="AU10" s="290">
        <f>'РБ ВВ 10(2025) |FIT18'!AU10+25</f>
        <v>14119</v>
      </c>
      <c r="AV10" s="290">
        <f>'РБ ВВ 10(2025) |FIT18'!AV10+25</f>
        <v>14119</v>
      </c>
      <c r="AW10" s="290">
        <f>'РБ ВВ 10(2025) |FIT18'!AW10+25</f>
        <v>15371.8</v>
      </c>
      <c r="AX10" s="290">
        <f>'РБ ВВ 10(2025) |FIT18'!AX10+25</f>
        <v>15371.8</v>
      </c>
      <c r="AY10" s="290">
        <f>'РБ ВВ 10(2025) |FIT18'!AY10+25</f>
        <v>15371.8</v>
      </c>
      <c r="AZ10" s="290">
        <f>'РБ ВВ 10(2025) |FIT18'!AZ10+25</f>
        <v>17877.400000000001</v>
      </c>
      <c r="BA10" s="290">
        <f>'РБ ВВ 10(2025) |FIT18'!BA10+25</f>
        <v>17877.400000000001</v>
      </c>
      <c r="BB10" s="290">
        <f>'РБ ВВ 10(2025) |FIT18'!BB10+25</f>
        <v>19130.2</v>
      </c>
      <c r="BC10" s="290">
        <f>'РБ ВВ 10(2025) |FIT18'!BC10+25</f>
        <v>19130.2</v>
      </c>
      <c r="BD10" s="290">
        <f>'РБ ВВ 10(2025) |FIT18'!BD10+25</f>
        <v>19130.2</v>
      </c>
      <c r="BE10" s="290">
        <f>'РБ ВВ 10(2025) |FIT18'!BE10+25</f>
        <v>16624.599999999999</v>
      </c>
      <c r="BF10" s="290">
        <f>'РБ ВВ 10(2025) |FIT18'!BF10+25</f>
        <v>25629.1</v>
      </c>
      <c r="BG10" s="290">
        <f>'РБ ВВ 10(2025) |FIT18'!BG10+25</f>
        <v>44029.599999999999</v>
      </c>
      <c r="BH10" s="290">
        <f>'РБ ВВ 10(2025) |FIT18'!BH10+25</f>
        <v>61647.1</v>
      </c>
      <c r="BI10" s="290">
        <f>'РБ ВВ 10(2025) |FIT18'!BI10+25</f>
        <v>61647.1</v>
      </c>
      <c r="BJ10" s="290">
        <f>'РБ ВВ 10(2025) |FIT18'!BJ10+25</f>
        <v>57732.1</v>
      </c>
      <c r="BK10" s="290">
        <f>'РБ ВВ 10(2025) |FIT18'!BK10+25</f>
        <v>61647.1</v>
      </c>
      <c r="BL10" s="290">
        <f>'РБ ВВ 10(2025) |FIT18'!BL10+25</f>
        <v>57732.1</v>
      </c>
      <c r="BM10" s="290">
        <f>'РБ ВВ 10(2025) |FIT18'!BM10+25</f>
        <v>47161.599999999999</v>
      </c>
      <c r="BN10" s="290">
        <f>'РБ ВВ 10(2025) |FIT18'!BN10+25</f>
        <v>47161.599999999999</v>
      </c>
      <c r="BO10" s="290">
        <f>'РБ ВВ 10(2025) |FIT18'!BO10+25</f>
        <v>47161.599999999999</v>
      </c>
      <c r="BP10" s="290">
        <f>'РБ ВВ 10(2025) |FIT18'!BP10+25</f>
        <v>40897.599999999999</v>
      </c>
      <c r="BQ10" s="290">
        <f>'РБ ВВ 10(2025) |FIT18'!BQ10+25</f>
        <v>28056.400000000001</v>
      </c>
      <c r="BR10" s="290">
        <f>'РБ ВВ 10(2025) |FIT18'!BR10+25</f>
        <v>24141.4</v>
      </c>
      <c r="BS10" s="290">
        <f>'РБ ВВ 10(2025) |FIT18'!BS10+25</f>
        <v>22575.4</v>
      </c>
      <c r="BT10" s="290">
        <f>'РБ ВВ 10(2025) |FIT18'!BT10+25</f>
        <v>22575.4</v>
      </c>
      <c r="BU10" s="290">
        <f>'РБ ВВ 10(2025) |FIT18'!BU10+25</f>
        <v>22575.4</v>
      </c>
      <c r="BV10" s="290">
        <f>'РБ ВВ 10(2025) |FIT18'!BV10+25</f>
        <v>24141.4</v>
      </c>
      <c r="BW10" s="290">
        <f>'РБ ВВ 10(2025) |FIT18'!BW10+25</f>
        <v>24141.4</v>
      </c>
      <c r="BX10" s="290">
        <f>'РБ ВВ 10(2025) |FIT18'!BX10+25</f>
        <v>24141.4</v>
      </c>
      <c r="BY10" s="290">
        <f>'РБ ВВ 10(2025) |FIT18'!BY10+25</f>
        <v>22575.4</v>
      </c>
      <c r="BZ10" s="290">
        <f>'РБ ВВ 10(2025) |FIT18'!BZ10+25</f>
        <v>22575.4</v>
      </c>
      <c r="CA10" s="290">
        <f>'РБ ВВ 10(2025) |FIT18'!CA10+25</f>
        <v>22575.4</v>
      </c>
      <c r="CB10" s="290">
        <f>'РБ ВВ 10(2025) |FIT18'!CB10+25</f>
        <v>22575.4</v>
      </c>
      <c r="CC10" s="290">
        <f>'РБ ВВ 10(2025) |FIT18'!CC10+25</f>
        <v>22575.4</v>
      </c>
      <c r="CD10" s="290">
        <f>'РБ ВВ 10(2025) |FIT18'!CD10+25</f>
        <v>22575.4</v>
      </c>
      <c r="CE10" s="290">
        <f>'РБ ВВ 10(2025) |FIT18'!CE10+25</f>
        <v>22575.4</v>
      </c>
      <c r="CF10" s="290">
        <f>'РБ ВВ 10(2025) |FIT18'!CF10+25</f>
        <v>24141.4</v>
      </c>
      <c r="CG10" s="290">
        <f>'РБ ВВ 10(2025) |FIT18'!CG10+25</f>
        <v>24141.4</v>
      </c>
      <c r="CH10" s="290">
        <f>'РБ ВВ 10(2025) |FIT18'!CH10+25</f>
        <v>26098.9</v>
      </c>
      <c r="CI10" s="290">
        <f>'РБ ВВ 10(2025) |FIT18'!CI10+25</f>
        <v>26098.9</v>
      </c>
      <c r="CJ10" s="290">
        <f>'РБ ВВ 10(2025) |FIT18'!CJ10+25</f>
        <v>26098.9</v>
      </c>
      <c r="CK10" s="290">
        <f>'РБ ВВ 10(2025) |FIT18'!CK10+25</f>
        <v>26098.9</v>
      </c>
      <c r="CL10" s="290">
        <f>'РБ ВВ 10(2025) |FIT18'!CL10+25</f>
        <v>26098.9</v>
      </c>
      <c r="CM10" s="290">
        <f>'РБ ВВ 10(2025) |FIT18'!CM10+25</f>
        <v>26098.9</v>
      </c>
      <c r="CN10" s="290">
        <f>'РБ ВВ 10(2025) |FIT18'!CN10+25</f>
        <v>27664.9</v>
      </c>
      <c r="CO10" s="290">
        <f>'РБ ВВ 10(2025) |FIT18'!CO10+25</f>
        <v>26098.9</v>
      </c>
      <c r="CP10" s="290">
        <f>'РБ ВВ 10(2025) |FIT18'!CP10+25</f>
        <v>26098.9</v>
      </c>
      <c r="CQ10" s="290">
        <f>'РБ ВВ 10(2025) |FIT18'!CQ10+25</f>
        <v>26098.9</v>
      </c>
      <c r="CR10" s="290">
        <f>'РБ ВВ 10(2025) |FIT18'!CR10+25</f>
        <v>26098.9</v>
      </c>
      <c r="CS10" s="290">
        <f>'РБ ВВ 10(2025) |FIT18'!CS10+25</f>
        <v>29230.9</v>
      </c>
      <c r="CT10" s="290">
        <f>'РБ ВВ 10(2025) |FIT18'!CT10+25</f>
        <v>29230.9</v>
      </c>
      <c r="CU10" s="290">
        <f>'РБ ВВ 10(2025) |FIT18'!CU10+25</f>
        <v>26098.9</v>
      </c>
      <c r="CV10" s="290">
        <f>'РБ ВВ 10(2025) |FIT18'!CV10+25</f>
        <v>27664.9</v>
      </c>
      <c r="CW10" s="290">
        <f>'РБ ВВ 10(2025) |FIT18'!CW10+25</f>
        <v>26098.9</v>
      </c>
      <c r="CX10" s="290">
        <f>'РБ ВВ 10(2025) |FIT18'!CX10+25</f>
        <v>26098.9</v>
      </c>
      <c r="CY10" s="290">
        <f>'РБ ВВ 10(2025) |FIT18'!CY10+25</f>
        <v>26098.9</v>
      </c>
      <c r="CZ10" s="290">
        <f>'РБ ВВ 10(2025) |FIT18'!CZ10+25</f>
        <v>29230.9</v>
      </c>
      <c r="DA10" s="290">
        <f>'РБ ВВ 10(2025) |FIT18'!DA10+25</f>
        <v>29230.9</v>
      </c>
      <c r="DB10" s="290">
        <f>'РБ ВВ 10(2025) |FIT18'!DB10+25</f>
        <v>33145.9</v>
      </c>
      <c r="DC10" s="290">
        <f>'РБ ВВ 10(2025) |FIT18'!DC10+25</f>
        <v>33145.9</v>
      </c>
      <c r="DD10" s="290">
        <f>'РБ ВВ 10(2025) |FIT18'!DD10+25</f>
        <v>33145.9</v>
      </c>
      <c r="DE10" s="290">
        <f>'РБ ВВ 10(2025) |FIT18'!DE10+25</f>
        <v>33145.9</v>
      </c>
      <c r="DF10" s="290">
        <f>'РБ ВВ 10(2025) |FIT18'!DF10+25</f>
        <v>33145.9</v>
      </c>
      <c r="DG10" s="290">
        <f>'РБ ВВ 10(2025) |FIT18'!DG10+25</f>
        <v>37843.9</v>
      </c>
      <c r="DH10" s="290">
        <f>'РБ ВВ 10(2025) |FIT18'!DH10+25</f>
        <v>37843.9</v>
      </c>
      <c r="DI10" s="290">
        <f>'РБ ВВ 10(2025) |FIT18'!DI10+25</f>
        <v>35494.9</v>
      </c>
      <c r="DJ10" s="290">
        <f>'РБ ВВ 10(2025) |FIT18'!DJ10+25</f>
        <v>37843.9</v>
      </c>
      <c r="DK10" s="290">
        <f>'РБ ВВ 10(2025) |FIT18'!DK10+25</f>
        <v>35494.9</v>
      </c>
      <c r="DL10" s="290">
        <f>'РБ ВВ 10(2025) |FIT18'!DL10+25</f>
        <v>37843.9</v>
      </c>
      <c r="DM10" s="290">
        <f>'РБ ВВ 10(2025) |FIT18'!DM10+25</f>
        <v>35494.9</v>
      </c>
      <c r="DN10" s="290">
        <f>'РБ ВВ 10(2025) |FIT18'!DN10+25</f>
        <v>35494.9</v>
      </c>
      <c r="DO10" s="290">
        <f>'РБ ВВ 10(2025) |FIT18'!DO10+25</f>
        <v>31188.400000000001</v>
      </c>
      <c r="DP10" s="290">
        <f>'РБ ВВ 10(2025) |FIT18'!DP10+25</f>
        <v>26098.9</v>
      </c>
      <c r="DQ10" s="290">
        <f>'РБ ВВ 10(2025) |FIT18'!DQ10+25</f>
        <v>26098.9</v>
      </c>
      <c r="DR10" s="290">
        <f>'РБ ВВ 10(2025) |FIT18'!DR10+25</f>
        <v>26098.9</v>
      </c>
      <c r="DS10" s="290">
        <f>'РБ ВВ 10(2025) |FIT18'!DS10+25</f>
        <v>24532.9</v>
      </c>
      <c r="DT10" s="290">
        <f>'РБ ВВ 10(2025) |FIT18'!DT10+25</f>
        <v>22183.9</v>
      </c>
      <c r="DU10" s="290">
        <f>'РБ ВВ 10(2025) |FIT18'!DU10+25</f>
        <v>23358.400000000001</v>
      </c>
      <c r="DV10" s="290">
        <f>'РБ ВВ 10(2025) |FIT18'!DV10+25</f>
        <v>23358.400000000001</v>
      </c>
      <c r="DW10" s="290">
        <f>'РБ ВВ 10(2025) |FIT18'!DW10+25</f>
        <v>23358.400000000001</v>
      </c>
      <c r="DX10" s="290">
        <f>'РБ ВВ 10(2025) |FIT18'!DX10+25</f>
        <v>19443.400000000001</v>
      </c>
      <c r="DY10" s="290">
        <f>'РБ ВВ 10(2025) |FIT18'!DY10+25</f>
        <v>19443.400000000001</v>
      </c>
      <c r="DZ10" s="290">
        <f>'РБ ВВ 10(2025) |FIT18'!DZ10+25</f>
        <v>19443.400000000001</v>
      </c>
      <c r="EA10" s="290">
        <f>'РБ ВВ 10(2025) |FIT18'!EA10+25</f>
        <v>19443.400000000001</v>
      </c>
      <c r="EB10" s="290">
        <f>'РБ ВВ 10(2025) |FIT18'!EB10+25</f>
        <v>19443.400000000001</v>
      </c>
      <c r="EC10" s="290">
        <f>'РБ ВВ 10(2025) |FIT18'!EC10+25</f>
        <v>19443.400000000001</v>
      </c>
      <c r="ED10" s="290">
        <f>'РБ ВВ 10(2025) |FIT18'!ED10+25</f>
        <v>19443.400000000001</v>
      </c>
      <c r="EE10" s="290">
        <f>'РБ ВВ 10(2025) |FIT18'!EE10+25</f>
        <v>19443.400000000001</v>
      </c>
      <c r="EF10" s="290">
        <f>'РБ ВВ 10(2025) |FIT18'!EF10+25</f>
        <v>19443.400000000001</v>
      </c>
      <c r="EG10" s="290">
        <f>'РБ ВВ 10(2025) |FIT18'!EG10+25</f>
        <v>19443.400000000001</v>
      </c>
      <c r="EH10" s="290">
        <f>'РБ ВВ 10(2025) |FIT18'!EH10+25</f>
        <v>19443.400000000001</v>
      </c>
      <c r="EI10" s="290">
        <f>'РБ ВВ 10(2025) |FIT18'!EI10+25</f>
        <v>19443.400000000001</v>
      </c>
      <c r="EJ10" s="290">
        <f>'РБ ВВ 10(2025) |FIT18'!EJ10+25</f>
        <v>19443.400000000001</v>
      </c>
      <c r="EK10" s="290">
        <f>'РБ ВВ 10(2025) |FIT18'!EK10+25</f>
        <v>18268.900000000001</v>
      </c>
      <c r="EL10" s="290">
        <f>'РБ ВВ 10(2025) |FIT18'!EL10+25</f>
        <v>18268.900000000001</v>
      </c>
      <c r="EM10" s="290">
        <f>'РБ ВВ 10(2025) |FIT18'!EM10+25</f>
        <v>18268.900000000001</v>
      </c>
      <c r="EN10" s="290">
        <f>'РБ ВВ 10(2025) |FIT18'!EN10+25</f>
        <v>18268.900000000001</v>
      </c>
      <c r="EO10" s="290">
        <f>'РБ ВВ 10(2025) |FIT18'!EO10+25</f>
        <v>18268.900000000001</v>
      </c>
      <c r="EP10" s="290">
        <f>'РБ ВВ 10(2025) |FIT18'!EP10+25</f>
        <v>18268.900000000001</v>
      </c>
      <c r="EQ10" s="290">
        <f>'РБ ВВ 10(2025) |FIT18'!EQ10+25</f>
        <v>18268.900000000001</v>
      </c>
      <c r="ER10" s="290">
        <f>'РБ ВВ 10(2025) |FIT18'!ER10+25</f>
        <v>18268.900000000001</v>
      </c>
      <c r="ES10" s="290">
        <f>'РБ ВВ 10(2025) |FIT18'!ES10+25</f>
        <v>18268.900000000001</v>
      </c>
      <c r="ET10" s="290">
        <f>'РБ ВВ 10(2025) |FIT18'!ET10+25</f>
        <v>18268.900000000001</v>
      </c>
    </row>
    <row r="11" spans="1:150" x14ac:dyDescent="0.2">
      <c r="A11" s="86" t="s">
        <v>134</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290"/>
      <c r="CJ11" s="290"/>
      <c r="CK11" s="290"/>
      <c r="CL11" s="290"/>
      <c r="CM11" s="290"/>
      <c r="CN11" s="290"/>
      <c r="CO11" s="290"/>
      <c r="CP11" s="290"/>
      <c r="CQ11" s="290"/>
      <c r="CR11" s="290"/>
      <c r="CS11" s="290"/>
      <c r="CT11" s="290"/>
      <c r="CU11" s="290"/>
      <c r="CV11" s="290"/>
      <c r="CW11" s="290"/>
      <c r="CX11" s="290"/>
      <c r="CY11" s="290"/>
      <c r="CZ11" s="290"/>
      <c r="DA11" s="290"/>
      <c r="DB11" s="290"/>
      <c r="DC11" s="290"/>
      <c r="DD11" s="290"/>
      <c r="DE11" s="290"/>
      <c r="DF11" s="290"/>
      <c r="DG11" s="290"/>
      <c r="DH11" s="290"/>
      <c r="DI11" s="290"/>
      <c r="DJ11" s="290"/>
      <c r="DK11" s="290"/>
      <c r="DL11" s="290"/>
      <c r="DM11" s="290"/>
      <c r="DN11" s="290"/>
      <c r="DO11" s="290"/>
      <c r="DP11" s="290"/>
      <c r="DQ11" s="290"/>
      <c r="DR11" s="290"/>
      <c r="DS11" s="290"/>
      <c r="DT11" s="290"/>
      <c r="DU11" s="290"/>
      <c r="DV11" s="290"/>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row>
    <row r="12" spans="1:150" x14ac:dyDescent="0.2">
      <c r="A12" s="88">
        <v>1</v>
      </c>
      <c r="B12" s="290">
        <f>'РБ ВВ 10(2025) |FIT18'!B12+25</f>
        <v>20148.099999999999</v>
      </c>
      <c r="C12" s="290">
        <f>'РБ ВВ 10(2025) |FIT18'!C12+25</f>
        <v>20148.099999999999</v>
      </c>
      <c r="D12" s="290">
        <f>'РБ ВВ 10(2025) |FIT18'!D12+25</f>
        <v>20148.099999999999</v>
      </c>
      <c r="E12" s="290">
        <f>'РБ ВВ 10(2025) |FIT18'!E12+25</f>
        <v>18268.900000000001</v>
      </c>
      <c r="F12" s="290">
        <f>'РБ ВВ 10(2025) |FIT18'!F12+25</f>
        <v>14902</v>
      </c>
      <c r="G12" s="290">
        <f>'РБ ВВ 10(2025) |FIT18'!G12+25</f>
        <v>15450.1</v>
      </c>
      <c r="H12" s="290">
        <f>'РБ ВВ 10(2025) |FIT18'!H12+25</f>
        <v>14902</v>
      </c>
      <c r="I12" s="290">
        <f>'РБ ВВ 10(2025) |FIT18'!I12+25</f>
        <v>16389.7</v>
      </c>
      <c r="J12" s="290">
        <f>'РБ ВВ 10(2025) |FIT18'!J12+25</f>
        <v>16389.7</v>
      </c>
      <c r="K12" s="290">
        <f>'РБ ВВ 10(2025) |FIT18'!K12+25</f>
        <v>13805.8</v>
      </c>
      <c r="L12" s="290">
        <f>'РБ ВВ 10(2025) |FIT18'!L12+25</f>
        <v>13805.8</v>
      </c>
      <c r="M12" s="290">
        <f>'РБ ВВ 10(2025) |FIT18'!M12+25</f>
        <v>13805.8</v>
      </c>
      <c r="N12" s="290">
        <f>'РБ ВВ 10(2025) |FIT18'!N12+25</f>
        <v>14353.9</v>
      </c>
      <c r="O12" s="290">
        <f>'РБ ВВ 10(2025) |FIT18'!O12+25</f>
        <v>13805.8</v>
      </c>
      <c r="P12" s="290">
        <f>'РБ ВВ 10(2025) |FIT18'!P12+25</f>
        <v>14353.9</v>
      </c>
      <c r="Q12" s="290">
        <f>'РБ ВВ 10(2025) |FIT18'!Q12+25</f>
        <v>14353.9</v>
      </c>
      <c r="R12" s="290">
        <f>'РБ ВВ 10(2025) |FIT18'!R12+25</f>
        <v>14902</v>
      </c>
      <c r="S12" s="290">
        <f>'РБ ВВ 10(2025) |FIT18'!S12+25</f>
        <v>15450.1</v>
      </c>
      <c r="T12" s="290">
        <f>'РБ ВВ 10(2025) |FIT18'!T12+25</f>
        <v>15450.1</v>
      </c>
      <c r="U12" s="290">
        <f>'РБ ВВ 10(2025) |FIT18'!U12+25</f>
        <v>16389.7</v>
      </c>
      <c r="V12" s="290">
        <f>'РБ ВВ 10(2025) |FIT18'!V12+25</f>
        <v>16389.7</v>
      </c>
      <c r="W12" s="290">
        <f>'РБ ВВ 10(2025) |FIT18'!W12+25</f>
        <v>14902</v>
      </c>
      <c r="X12" s="290">
        <f>'РБ ВВ 10(2025) |FIT18'!X12+25</f>
        <v>14902</v>
      </c>
      <c r="Y12" s="290">
        <f>'РБ ВВ 10(2025) |FIT18'!Y12+25</f>
        <v>13805.8</v>
      </c>
      <c r="Z12" s="290">
        <f>'РБ ВВ 10(2025) |FIT18'!Z12+25</f>
        <v>13805.8</v>
      </c>
      <c r="AA12" s="290">
        <f>'РБ ВВ 10(2025) |FIT18'!AA12+25</f>
        <v>13805.8</v>
      </c>
      <c r="AB12" s="290">
        <f>'РБ ВВ 10(2025) |FIT18'!AB12+25</f>
        <v>13805.8</v>
      </c>
      <c r="AC12" s="290">
        <f>'РБ ВВ 10(2025) |FIT18'!AC12+25</f>
        <v>13805.8</v>
      </c>
      <c r="AD12" s="290">
        <f>'РБ ВВ 10(2025) |FIT18'!AD12+25</f>
        <v>14353.9</v>
      </c>
      <c r="AE12" s="290">
        <f>'РБ ВВ 10(2025) |FIT18'!AE12+25</f>
        <v>14353.9</v>
      </c>
      <c r="AF12" s="290">
        <f>'РБ ВВ 10(2025) |FIT18'!AF12+25</f>
        <v>13805.8</v>
      </c>
      <c r="AG12" s="290">
        <f>'РБ ВВ 10(2025) |FIT18'!AG12+25</f>
        <v>15371.8</v>
      </c>
      <c r="AH12" s="290">
        <f>'РБ ВВ 10(2025) |FIT18'!AH12+25</f>
        <v>15371.8</v>
      </c>
      <c r="AI12" s="290">
        <f>'РБ ВВ 10(2025) |FIT18'!AI12+25</f>
        <v>15371.8</v>
      </c>
      <c r="AJ12" s="290">
        <f>'РБ ВВ 10(2025) |FIT18'!AJ12+25</f>
        <v>15371.8</v>
      </c>
      <c r="AK12" s="290">
        <f>'РБ ВВ 10(2025) |FIT18'!AK12+25</f>
        <v>15371.8</v>
      </c>
      <c r="AL12" s="290">
        <f>'РБ ВВ 10(2025) |FIT18'!AL12+25</f>
        <v>15371.8</v>
      </c>
      <c r="AM12" s="290">
        <f>'РБ ВВ 10(2025) |FIT18'!AM12+25</f>
        <v>13962.4</v>
      </c>
      <c r="AN12" s="290">
        <f>'РБ ВВ 10(2025) |FIT18'!AN12+25</f>
        <v>13962.4</v>
      </c>
      <c r="AO12" s="290">
        <f>'РБ ВВ 10(2025) |FIT18'!AO12+25</f>
        <v>13962.4</v>
      </c>
      <c r="AP12" s="290">
        <f>'РБ ВВ 10(2025) |FIT18'!AP12+25</f>
        <v>13962.4</v>
      </c>
      <c r="AQ12" s="290">
        <f>'РБ ВВ 10(2025) |FIT18'!AQ12+25</f>
        <v>17329.3</v>
      </c>
      <c r="AR12" s="290">
        <f>'РБ ВВ 10(2025) |FIT18'!AR12+25</f>
        <v>18582.099999999999</v>
      </c>
      <c r="AS12" s="290">
        <f>'РБ ВВ 10(2025) |FIT18'!AS12+25</f>
        <v>18582.099999999999</v>
      </c>
      <c r="AT12" s="290">
        <f>'РБ ВВ 10(2025) |FIT18'!AT12+25</f>
        <v>16076.5</v>
      </c>
      <c r="AU12" s="290">
        <f>'РБ ВВ 10(2025) |FIT18'!AU12+25</f>
        <v>17329.3</v>
      </c>
      <c r="AV12" s="290">
        <f>'РБ ВВ 10(2025) |FIT18'!AV12+25</f>
        <v>17329.3</v>
      </c>
      <c r="AW12" s="290">
        <f>'РБ ВВ 10(2025) |FIT18'!AW12+25</f>
        <v>18582.099999999999</v>
      </c>
      <c r="AX12" s="290">
        <f>'РБ ВВ 10(2025) |FIT18'!AX12+25</f>
        <v>18582.099999999999</v>
      </c>
      <c r="AY12" s="290">
        <f>'РБ ВВ 10(2025) |FIT18'!AY12+25</f>
        <v>18582.099999999999</v>
      </c>
      <c r="AZ12" s="290">
        <f>'РБ ВВ 10(2025) |FIT18'!AZ12+25</f>
        <v>21087.7</v>
      </c>
      <c r="BA12" s="290">
        <f>'РБ ВВ 10(2025) |FIT18'!BA12+25</f>
        <v>21087.7</v>
      </c>
      <c r="BB12" s="290">
        <f>'РБ ВВ 10(2025) |FIT18'!BB12+25</f>
        <v>22340.5</v>
      </c>
      <c r="BC12" s="290">
        <f>'РБ ВВ 10(2025) |FIT18'!BC12+25</f>
        <v>22340.5</v>
      </c>
      <c r="BD12" s="290">
        <f>'РБ ВВ 10(2025) |FIT18'!BD12+25</f>
        <v>22340.5</v>
      </c>
      <c r="BE12" s="290">
        <f>'РБ ВВ 10(2025) |FIT18'!BE12+25</f>
        <v>19834.900000000001</v>
      </c>
      <c r="BF12" s="290">
        <f>'РБ ВВ 10(2025) |FIT18'!BF12+25</f>
        <v>32010.55</v>
      </c>
      <c r="BG12" s="290">
        <f>'РБ ВВ 10(2025) |FIT18'!BG12+25</f>
        <v>50411.05</v>
      </c>
      <c r="BH12" s="290">
        <f>'РБ ВВ 10(2025) |FIT18'!BH12+25</f>
        <v>68028.55</v>
      </c>
      <c r="BI12" s="290">
        <f>'РБ ВВ 10(2025) |FIT18'!BI12+25</f>
        <v>68028.55</v>
      </c>
      <c r="BJ12" s="290">
        <f>'РБ ВВ 10(2025) |FIT18'!BJ12+25</f>
        <v>64113.55</v>
      </c>
      <c r="BK12" s="290">
        <f>'РБ ВВ 10(2025) |FIT18'!BK12+25</f>
        <v>68028.55</v>
      </c>
      <c r="BL12" s="290">
        <f>'РБ ВВ 10(2025) |FIT18'!BL12+25</f>
        <v>64113.55</v>
      </c>
      <c r="BM12" s="290">
        <f>'РБ ВВ 10(2025) |FIT18'!BM12+25</f>
        <v>53543.05</v>
      </c>
      <c r="BN12" s="290">
        <f>'РБ ВВ 10(2025) |FIT18'!BN12+25</f>
        <v>53543.05</v>
      </c>
      <c r="BO12" s="290">
        <f>'РБ ВВ 10(2025) |FIT18'!BO12+25</f>
        <v>53543.05</v>
      </c>
      <c r="BP12" s="290">
        <f>'РБ ВВ 10(2025) |FIT18'!BP12+25</f>
        <v>47279.05</v>
      </c>
      <c r="BQ12" s="290">
        <f>'РБ ВВ 10(2025) |FIT18'!BQ12+25</f>
        <v>33811.449999999997</v>
      </c>
      <c r="BR12" s="290">
        <f>'РБ ВВ 10(2025) |FIT18'!BR12+25</f>
        <v>29896.45</v>
      </c>
      <c r="BS12" s="290">
        <f>'РБ ВВ 10(2025) |FIT18'!BS12+25</f>
        <v>28330.45</v>
      </c>
      <c r="BT12" s="290">
        <f>'РБ ВВ 10(2025) |FIT18'!BT12+25</f>
        <v>28330.45</v>
      </c>
      <c r="BU12" s="290">
        <f>'РБ ВВ 10(2025) |FIT18'!BU12+25</f>
        <v>28330.45</v>
      </c>
      <c r="BV12" s="290">
        <f>'РБ ВВ 10(2025) |FIT18'!BV12+25</f>
        <v>29896.45</v>
      </c>
      <c r="BW12" s="290">
        <f>'РБ ВВ 10(2025) |FIT18'!BW12+25</f>
        <v>29896.45</v>
      </c>
      <c r="BX12" s="290">
        <f>'РБ ВВ 10(2025) |FIT18'!BX12+25</f>
        <v>29896.45</v>
      </c>
      <c r="BY12" s="290">
        <f>'РБ ВВ 10(2025) |FIT18'!BY12+25</f>
        <v>28330.45</v>
      </c>
      <c r="BZ12" s="290">
        <f>'РБ ВВ 10(2025) |FIT18'!BZ12+25</f>
        <v>28330.45</v>
      </c>
      <c r="CA12" s="290">
        <f>'РБ ВВ 10(2025) |FIT18'!CA12+25</f>
        <v>28330.45</v>
      </c>
      <c r="CB12" s="290">
        <f>'РБ ВВ 10(2025) |FIT18'!CB12+25</f>
        <v>28330.45</v>
      </c>
      <c r="CC12" s="290">
        <f>'РБ ВВ 10(2025) |FIT18'!CC12+25</f>
        <v>28330.45</v>
      </c>
      <c r="CD12" s="290">
        <f>'РБ ВВ 10(2025) |FIT18'!CD12+25</f>
        <v>28330.45</v>
      </c>
      <c r="CE12" s="290">
        <f>'РБ ВВ 10(2025) |FIT18'!CE12+25</f>
        <v>28330.45</v>
      </c>
      <c r="CF12" s="290">
        <f>'РБ ВВ 10(2025) |FIT18'!CF12+25</f>
        <v>29896.45</v>
      </c>
      <c r="CG12" s="290">
        <f>'РБ ВВ 10(2025) |FIT18'!CG12+25</f>
        <v>29896.45</v>
      </c>
      <c r="CH12" s="290">
        <f>'РБ ВВ 10(2025) |FIT18'!CH12+25</f>
        <v>31853.95</v>
      </c>
      <c r="CI12" s="290">
        <f>'РБ ВВ 10(2025) |FIT18'!CI12+25</f>
        <v>31853.95</v>
      </c>
      <c r="CJ12" s="290">
        <f>'РБ ВВ 10(2025) |FIT18'!CJ12+25</f>
        <v>31853.95</v>
      </c>
      <c r="CK12" s="290">
        <f>'РБ ВВ 10(2025) |FIT18'!CK12+25</f>
        <v>31853.95</v>
      </c>
      <c r="CL12" s="290">
        <f>'РБ ВВ 10(2025) |FIT18'!CL12+25</f>
        <v>31853.95</v>
      </c>
      <c r="CM12" s="290">
        <f>'РБ ВВ 10(2025) |FIT18'!CM12+25</f>
        <v>31853.95</v>
      </c>
      <c r="CN12" s="290">
        <f>'РБ ВВ 10(2025) |FIT18'!CN12+25</f>
        <v>34202.949999999997</v>
      </c>
      <c r="CO12" s="290">
        <f>'РБ ВВ 10(2025) |FIT18'!CO12+25</f>
        <v>32636.95</v>
      </c>
      <c r="CP12" s="290">
        <f>'РБ ВВ 10(2025) |FIT18'!CP12+25</f>
        <v>32636.95</v>
      </c>
      <c r="CQ12" s="290">
        <f>'РБ ВВ 10(2025) |FIT18'!CQ12+25</f>
        <v>32636.95</v>
      </c>
      <c r="CR12" s="290">
        <f>'РБ ВВ 10(2025) |FIT18'!CR12+25</f>
        <v>32636.95</v>
      </c>
      <c r="CS12" s="290">
        <f>'РБ ВВ 10(2025) |FIT18'!CS12+25</f>
        <v>35768.949999999997</v>
      </c>
      <c r="CT12" s="290">
        <f>'РБ ВВ 10(2025) |FIT18'!CT12+25</f>
        <v>35768.949999999997</v>
      </c>
      <c r="CU12" s="290">
        <f>'РБ ВВ 10(2025) |FIT18'!CU12+25</f>
        <v>32636.95</v>
      </c>
      <c r="CV12" s="290">
        <f>'РБ ВВ 10(2025) |FIT18'!CV12+25</f>
        <v>34202.949999999997</v>
      </c>
      <c r="CW12" s="290">
        <f>'РБ ВВ 10(2025) |FIT18'!CW12+25</f>
        <v>32636.95</v>
      </c>
      <c r="CX12" s="290">
        <f>'РБ ВВ 10(2025) |FIT18'!CX12+25</f>
        <v>32636.95</v>
      </c>
      <c r="CY12" s="290">
        <f>'РБ ВВ 10(2025) |FIT18'!CY12+25</f>
        <v>32636.95</v>
      </c>
      <c r="CZ12" s="290">
        <f>'РБ ВВ 10(2025) |FIT18'!CZ12+25</f>
        <v>35768.949999999997</v>
      </c>
      <c r="DA12" s="290">
        <f>'РБ ВВ 10(2025) |FIT18'!DA12+25</f>
        <v>35768.949999999997</v>
      </c>
      <c r="DB12" s="290">
        <f>'РБ ВВ 10(2025) |FIT18'!DB12+25</f>
        <v>39683.949999999997</v>
      </c>
      <c r="DC12" s="290">
        <f>'РБ ВВ 10(2025) |FIT18'!DC12+25</f>
        <v>39683.949999999997</v>
      </c>
      <c r="DD12" s="290">
        <f>'РБ ВВ 10(2025) |FIT18'!DD12+25</f>
        <v>39683.949999999997</v>
      </c>
      <c r="DE12" s="290">
        <f>'РБ ВВ 10(2025) |FIT18'!DE12+25</f>
        <v>39683.949999999997</v>
      </c>
      <c r="DF12" s="290">
        <f>'РБ ВВ 10(2025) |FIT18'!DF12+25</f>
        <v>39683.949999999997</v>
      </c>
      <c r="DG12" s="290">
        <f>'РБ ВВ 10(2025) |FIT18'!DG12+25</f>
        <v>44381.95</v>
      </c>
      <c r="DH12" s="290">
        <f>'РБ ВВ 10(2025) |FIT18'!DH12+25</f>
        <v>44381.95</v>
      </c>
      <c r="DI12" s="290">
        <f>'РБ ВВ 10(2025) |FIT18'!DI12+25</f>
        <v>42032.95</v>
      </c>
      <c r="DJ12" s="290">
        <f>'РБ ВВ 10(2025) |FIT18'!DJ12+25</f>
        <v>44381.95</v>
      </c>
      <c r="DK12" s="290">
        <f>'РБ ВВ 10(2025) |FIT18'!DK12+25</f>
        <v>42032.95</v>
      </c>
      <c r="DL12" s="290">
        <f>'РБ ВВ 10(2025) |FIT18'!DL12+25</f>
        <v>44381.95</v>
      </c>
      <c r="DM12" s="290">
        <f>'РБ ВВ 10(2025) |FIT18'!DM12+25</f>
        <v>42032.95</v>
      </c>
      <c r="DN12" s="290">
        <f>'РБ ВВ 10(2025) |FIT18'!DN12+25</f>
        <v>42032.95</v>
      </c>
      <c r="DO12" s="290">
        <f>'РБ ВВ 10(2025) |FIT18'!DO12+25</f>
        <v>37726.449999999997</v>
      </c>
      <c r="DP12" s="290">
        <f>'РБ ВВ 10(2025) |FIT18'!DP12+25</f>
        <v>32636.95</v>
      </c>
      <c r="DQ12" s="290">
        <f>'РБ ВВ 10(2025) |FIT18'!DQ12+25</f>
        <v>32636.95</v>
      </c>
      <c r="DR12" s="290">
        <f>'РБ ВВ 10(2025) |FIT18'!DR12+25</f>
        <v>32636.95</v>
      </c>
      <c r="DS12" s="290">
        <f>'РБ ВВ 10(2025) |FIT18'!DS12+25</f>
        <v>31070.95</v>
      </c>
      <c r="DT12" s="290">
        <f>'РБ ВВ 10(2025) |FIT18'!DT12+25</f>
        <v>28721.95</v>
      </c>
      <c r="DU12" s="290">
        <f>'РБ ВВ 10(2025) |FIT18'!DU12+25</f>
        <v>29896.45</v>
      </c>
      <c r="DV12" s="290">
        <f>'РБ ВВ 10(2025) |FIT18'!DV12+25</f>
        <v>29896.45</v>
      </c>
      <c r="DW12" s="290">
        <f>'РБ ВВ 10(2025) |FIT18'!DW12+25</f>
        <v>29896.45</v>
      </c>
      <c r="DX12" s="290">
        <f>'РБ ВВ 10(2025) |FIT18'!DX12+25</f>
        <v>25198.45</v>
      </c>
      <c r="DY12" s="290">
        <f>'РБ ВВ 10(2025) |FIT18'!DY12+25</f>
        <v>25198.45</v>
      </c>
      <c r="DZ12" s="290">
        <f>'РБ ВВ 10(2025) |FIT18'!DZ12+25</f>
        <v>25198.45</v>
      </c>
      <c r="EA12" s="290">
        <f>'РБ ВВ 10(2025) |FIT18'!EA12+25</f>
        <v>25198.45</v>
      </c>
      <c r="EB12" s="290">
        <f>'РБ ВВ 10(2025) |FIT18'!EB12+25</f>
        <v>25198.45</v>
      </c>
      <c r="EC12" s="290">
        <f>'РБ ВВ 10(2025) |FIT18'!EC12+25</f>
        <v>25198.45</v>
      </c>
      <c r="ED12" s="290">
        <f>'РБ ВВ 10(2025) |FIT18'!ED12+25</f>
        <v>25198.45</v>
      </c>
      <c r="EE12" s="290">
        <f>'РБ ВВ 10(2025) |FIT18'!EE12+25</f>
        <v>25198.45</v>
      </c>
      <c r="EF12" s="290">
        <f>'РБ ВВ 10(2025) |FIT18'!EF12+25</f>
        <v>25198.45</v>
      </c>
      <c r="EG12" s="290">
        <f>'РБ ВВ 10(2025) |FIT18'!EG12+25</f>
        <v>25198.45</v>
      </c>
      <c r="EH12" s="290">
        <f>'РБ ВВ 10(2025) |FIT18'!EH12+25</f>
        <v>25198.45</v>
      </c>
      <c r="EI12" s="290">
        <f>'РБ ВВ 10(2025) |FIT18'!EI12+25</f>
        <v>25198.45</v>
      </c>
      <c r="EJ12" s="290">
        <f>'РБ ВВ 10(2025) |FIT18'!EJ12+25</f>
        <v>25198.45</v>
      </c>
      <c r="EK12" s="290">
        <f>'РБ ВВ 10(2025) |FIT18'!EK12+25</f>
        <v>24023.95</v>
      </c>
      <c r="EL12" s="290">
        <f>'РБ ВВ 10(2025) |FIT18'!EL12+25</f>
        <v>24023.95</v>
      </c>
      <c r="EM12" s="290">
        <f>'РБ ВВ 10(2025) |FIT18'!EM12+25</f>
        <v>24023.95</v>
      </c>
      <c r="EN12" s="290">
        <f>'РБ ВВ 10(2025) |FIT18'!EN12+25</f>
        <v>24023.95</v>
      </c>
      <c r="EO12" s="290">
        <f>'РБ ВВ 10(2025) |FIT18'!EO12+25</f>
        <v>24023.95</v>
      </c>
      <c r="EP12" s="290">
        <f>'РБ ВВ 10(2025) |FIT18'!EP12+25</f>
        <v>24023.95</v>
      </c>
      <c r="EQ12" s="290">
        <f>'РБ ВВ 10(2025) |FIT18'!EQ12+25</f>
        <v>24023.95</v>
      </c>
      <c r="ER12" s="290">
        <f>'РБ ВВ 10(2025) |FIT18'!ER12+25</f>
        <v>24023.95</v>
      </c>
      <c r="ES12" s="290">
        <f>'РБ ВВ 10(2025) |FIT18'!ES12+25</f>
        <v>24023.95</v>
      </c>
      <c r="ET12" s="290">
        <f>'РБ ВВ 10(2025) |FIT18'!ET12+25</f>
        <v>24023.95</v>
      </c>
    </row>
    <row r="13" spans="1:150" x14ac:dyDescent="0.2">
      <c r="A13" s="88">
        <v>2</v>
      </c>
      <c r="B13" s="290">
        <f>'РБ ВВ 10(2025) |FIT18'!B13+25</f>
        <v>21635.8</v>
      </c>
      <c r="C13" s="290">
        <f>'РБ ВВ 10(2025) |FIT18'!C13+25</f>
        <v>21635.8</v>
      </c>
      <c r="D13" s="290">
        <f>'РБ ВВ 10(2025) |FIT18'!D13+25</f>
        <v>21635.8</v>
      </c>
      <c r="E13" s="290">
        <f>'РБ ВВ 10(2025) |FIT18'!E13+25</f>
        <v>19756.599999999999</v>
      </c>
      <c r="F13" s="290">
        <f>'РБ ВВ 10(2025) |FIT18'!F13+25</f>
        <v>16389.7</v>
      </c>
      <c r="G13" s="290">
        <f>'РБ ВВ 10(2025) |FIT18'!G13+25</f>
        <v>16937.8</v>
      </c>
      <c r="H13" s="290">
        <f>'РБ ВВ 10(2025) |FIT18'!H13+25</f>
        <v>16389.7</v>
      </c>
      <c r="I13" s="290">
        <f>'РБ ВВ 10(2025) |FIT18'!I13+25</f>
        <v>17877.400000000001</v>
      </c>
      <c r="J13" s="290">
        <f>'РБ ВВ 10(2025) |FIT18'!J13+25</f>
        <v>17877.400000000001</v>
      </c>
      <c r="K13" s="290">
        <f>'РБ ВВ 10(2025) |FIT18'!K13+25</f>
        <v>15293.5</v>
      </c>
      <c r="L13" s="290">
        <f>'РБ ВВ 10(2025) |FIT18'!L13+25</f>
        <v>15293.5</v>
      </c>
      <c r="M13" s="290">
        <f>'РБ ВВ 10(2025) |FIT18'!M13+25</f>
        <v>15293.5</v>
      </c>
      <c r="N13" s="290">
        <f>'РБ ВВ 10(2025) |FIT18'!N13+25</f>
        <v>15841.6</v>
      </c>
      <c r="O13" s="290">
        <f>'РБ ВВ 10(2025) |FIT18'!O13+25</f>
        <v>15293.5</v>
      </c>
      <c r="P13" s="290">
        <f>'РБ ВВ 10(2025) |FIT18'!P13+25</f>
        <v>15841.6</v>
      </c>
      <c r="Q13" s="290">
        <f>'РБ ВВ 10(2025) |FIT18'!Q13+25</f>
        <v>15841.6</v>
      </c>
      <c r="R13" s="290">
        <f>'РБ ВВ 10(2025) |FIT18'!R13+25</f>
        <v>16389.7</v>
      </c>
      <c r="S13" s="290">
        <f>'РБ ВВ 10(2025) |FIT18'!S13+25</f>
        <v>16937.8</v>
      </c>
      <c r="T13" s="290">
        <f>'РБ ВВ 10(2025) |FIT18'!T13+25</f>
        <v>16937.8</v>
      </c>
      <c r="U13" s="290">
        <f>'РБ ВВ 10(2025) |FIT18'!U13+25</f>
        <v>17877.400000000001</v>
      </c>
      <c r="V13" s="290">
        <f>'РБ ВВ 10(2025) |FIT18'!V13+25</f>
        <v>17877.400000000001</v>
      </c>
      <c r="W13" s="290">
        <f>'РБ ВВ 10(2025) |FIT18'!W13+25</f>
        <v>16389.7</v>
      </c>
      <c r="X13" s="290">
        <f>'РБ ВВ 10(2025) |FIT18'!X13+25</f>
        <v>16389.7</v>
      </c>
      <c r="Y13" s="290">
        <f>'РБ ВВ 10(2025) |FIT18'!Y13+25</f>
        <v>15293.5</v>
      </c>
      <c r="Z13" s="290">
        <f>'РБ ВВ 10(2025) |FIT18'!Z13+25</f>
        <v>15293.5</v>
      </c>
      <c r="AA13" s="290">
        <f>'РБ ВВ 10(2025) |FIT18'!AA13+25</f>
        <v>15293.5</v>
      </c>
      <c r="AB13" s="290">
        <f>'РБ ВВ 10(2025) |FIT18'!AB13+25</f>
        <v>15293.5</v>
      </c>
      <c r="AC13" s="290">
        <f>'РБ ВВ 10(2025) |FIT18'!AC13+25</f>
        <v>15293.5</v>
      </c>
      <c r="AD13" s="290">
        <f>'РБ ВВ 10(2025) |FIT18'!AD13+25</f>
        <v>15841.6</v>
      </c>
      <c r="AE13" s="290">
        <f>'РБ ВВ 10(2025) |FIT18'!AE13+25</f>
        <v>15841.6</v>
      </c>
      <c r="AF13" s="290">
        <f>'РБ ВВ 10(2025) |FIT18'!AF13+25</f>
        <v>15293.5</v>
      </c>
      <c r="AG13" s="290">
        <f>'РБ ВВ 10(2025) |FIT18'!AG13+25</f>
        <v>16859.5</v>
      </c>
      <c r="AH13" s="290">
        <f>'РБ ВВ 10(2025) |FIT18'!AH13+25</f>
        <v>16859.5</v>
      </c>
      <c r="AI13" s="290">
        <f>'РБ ВВ 10(2025) |FIT18'!AI13+25</f>
        <v>16859.5</v>
      </c>
      <c r="AJ13" s="290">
        <f>'РБ ВВ 10(2025) |FIT18'!AJ13+25</f>
        <v>16859.5</v>
      </c>
      <c r="AK13" s="290">
        <f>'РБ ВВ 10(2025) |FIT18'!AK13+25</f>
        <v>16859.5</v>
      </c>
      <c r="AL13" s="290">
        <f>'РБ ВВ 10(2025) |FIT18'!AL13+25</f>
        <v>16859.5</v>
      </c>
      <c r="AM13" s="290">
        <f>'РБ ВВ 10(2025) |FIT18'!AM13+25</f>
        <v>15450.1</v>
      </c>
      <c r="AN13" s="290">
        <f>'РБ ВВ 10(2025) |FIT18'!AN13+25</f>
        <v>15450.1</v>
      </c>
      <c r="AO13" s="290">
        <f>'РБ ВВ 10(2025) |FIT18'!AO13+25</f>
        <v>15450.1</v>
      </c>
      <c r="AP13" s="290">
        <f>'РБ ВВ 10(2025) |FIT18'!AP13+25</f>
        <v>15450.1</v>
      </c>
      <c r="AQ13" s="290">
        <f>'РБ ВВ 10(2025) |FIT18'!AQ13+25</f>
        <v>18817</v>
      </c>
      <c r="AR13" s="290">
        <f>'РБ ВВ 10(2025) |FIT18'!AR13+25</f>
        <v>20069.8</v>
      </c>
      <c r="AS13" s="290">
        <f>'РБ ВВ 10(2025) |FIT18'!AS13+25</f>
        <v>20069.8</v>
      </c>
      <c r="AT13" s="290">
        <f>'РБ ВВ 10(2025) |FIT18'!AT13+25</f>
        <v>17564.2</v>
      </c>
      <c r="AU13" s="290">
        <f>'РБ ВВ 10(2025) |FIT18'!AU13+25</f>
        <v>18817</v>
      </c>
      <c r="AV13" s="290">
        <f>'РБ ВВ 10(2025) |FIT18'!AV13+25</f>
        <v>18817</v>
      </c>
      <c r="AW13" s="290">
        <f>'РБ ВВ 10(2025) |FIT18'!AW13+25</f>
        <v>20069.8</v>
      </c>
      <c r="AX13" s="290">
        <f>'РБ ВВ 10(2025) |FIT18'!AX13+25</f>
        <v>20069.8</v>
      </c>
      <c r="AY13" s="290">
        <f>'РБ ВВ 10(2025) |FIT18'!AY13+25</f>
        <v>20069.8</v>
      </c>
      <c r="AZ13" s="290">
        <f>'РБ ВВ 10(2025) |FIT18'!AZ13+25</f>
        <v>22575.4</v>
      </c>
      <c r="BA13" s="290">
        <f>'РБ ВВ 10(2025) |FIT18'!BA13+25</f>
        <v>22575.4</v>
      </c>
      <c r="BB13" s="290">
        <f>'РБ ВВ 10(2025) |FIT18'!BB13+25</f>
        <v>23828.2</v>
      </c>
      <c r="BC13" s="290">
        <f>'РБ ВВ 10(2025) |FIT18'!BC13+25</f>
        <v>23828.2</v>
      </c>
      <c r="BD13" s="290">
        <f>'РБ ВВ 10(2025) |FIT18'!BD13+25</f>
        <v>23828.2</v>
      </c>
      <c r="BE13" s="290">
        <f>'РБ ВВ 10(2025) |FIT18'!BE13+25</f>
        <v>21322.6</v>
      </c>
      <c r="BF13" s="290">
        <f>'РБ ВВ 10(2025) |FIT18'!BF13+25</f>
        <v>34242.1</v>
      </c>
      <c r="BG13" s="290">
        <f>'РБ ВВ 10(2025) |FIT18'!BG13+25</f>
        <v>52642.6</v>
      </c>
      <c r="BH13" s="290">
        <f>'РБ ВВ 10(2025) |FIT18'!BH13+25</f>
        <v>70260.100000000006</v>
      </c>
      <c r="BI13" s="290">
        <f>'РБ ВВ 10(2025) |FIT18'!BI13+25</f>
        <v>70260.100000000006</v>
      </c>
      <c r="BJ13" s="290">
        <f>'РБ ВВ 10(2025) |FIT18'!BJ13+25</f>
        <v>66345.100000000006</v>
      </c>
      <c r="BK13" s="290">
        <f>'РБ ВВ 10(2025) |FIT18'!BK13+25</f>
        <v>70260.100000000006</v>
      </c>
      <c r="BL13" s="290">
        <f>'РБ ВВ 10(2025) |FIT18'!BL13+25</f>
        <v>66345.100000000006</v>
      </c>
      <c r="BM13" s="290">
        <f>'РБ ВВ 10(2025) |FIT18'!BM13+25</f>
        <v>55774.6</v>
      </c>
      <c r="BN13" s="290">
        <f>'РБ ВВ 10(2025) |FIT18'!BN13+25</f>
        <v>55774.6</v>
      </c>
      <c r="BO13" s="290">
        <f>'РБ ВВ 10(2025) |FIT18'!BO13+25</f>
        <v>55774.6</v>
      </c>
      <c r="BP13" s="290">
        <f>'РБ ВВ 10(2025) |FIT18'!BP13+25</f>
        <v>49510.6</v>
      </c>
      <c r="BQ13" s="290">
        <f>'РБ ВВ 10(2025) |FIT18'!BQ13+25</f>
        <v>35886.400000000001</v>
      </c>
      <c r="BR13" s="290">
        <f>'РБ ВВ 10(2025) |FIT18'!BR13+25</f>
        <v>31971.4</v>
      </c>
      <c r="BS13" s="290">
        <f>'РБ ВВ 10(2025) |FIT18'!BS13+25</f>
        <v>30405.4</v>
      </c>
      <c r="BT13" s="290">
        <f>'РБ ВВ 10(2025) |FIT18'!BT13+25</f>
        <v>30405.4</v>
      </c>
      <c r="BU13" s="290">
        <f>'РБ ВВ 10(2025) |FIT18'!BU13+25</f>
        <v>30405.4</v>
      </c>
      <c r="BV13" s="290">
        <f>'РБ ВВ 10(2025) |FIT18'!BV13+25</f>
        <v>31971.4</v>
      </c>
      <c r="BW13" s="290">
        <f>'РБ ВВ 10(2025) |FIT18'!BW13+25</f>
        <v>31971.4</v>
      </c>
      <c r="BX13" s="290">
        <f>'РБ ВВ 10(2025) |FIT18'!BX13+25</f>
        <v>31971.4</v>
      </c>
      <c r="BY13" s="290">
        <f>'РБ ВВ 10(2025) |FIT18'!BY13+25</f>
        <v>30405.4</v>
      </c>
      <c r="BZ13" s="290">
        <f>'РБ ВВ 10(2025) |FIT18'!BZ13+25</f>
        <v>30405.4</v>
      </c>
      <c r="CA13" s="290">
        <f>'РБ ВВ 10(2025) |FIT18'!CA13+25</f>
        <v>30405.4</v>
      </c>
      <c r="CB13" s="290">
        <f>'РБ ВВ 10(2025) |FIT18'!CB13+25</f>
        <v>30405.4</v>
      </c>
      <c r="CC13" s="290">
        <f>'РБ ВВ 10(2025) |FIT18'!CC13+25</f>
        <v>30405.4</v>
      </c>
      <c r="CD13" s="290">
        <f>'РБ ВВ 10(2025) |FIT18'!CD13+25</f>
        <v>30405.4</v>
      </c>
      <c r="CE13" s="290">
        <f>'РБ ВВ 10(2025) |FIT18'!CE13+25</f>
        <v>30405.4</v>
      </c>
      <c r="CF13" s="290">
        <f>'РБ ВВ 10(2025) |FIT18'!CF13+25</f>
        <v>31971.4</v>
      </c>
      <c r="CG13" s="290">
        <f>'РБ ВВ 10(2025) |FIT18'!CG13+25</f>
        <v>31971.4</v>
      </c>
      <c r="CH13" s="290">
        <f>'РБ ВВ 10(2025) |FIT18'!CH13+25</f>
        <v>33928.9</v>
      </c>
      <c r="CI13" s="290">
        <f>'РБ ВВ 10(2025) |FIT18'!CI13+25</f>
        <v>33928.9</v>
      </c>
      <c r="CJ13" s="290">
        <f>'РБ ВВ 10(2025) |FIT18'!CJ13+25</f>
        <v>33928.9</v>
      </c>
      <c r="CK13" s="290">
        <f>'РБ ВВ 10(2025) |FIT18'!CK13+25</f>
        <v>33928.9</v>
      </c>
      <c r="CL13" s="290">
        <f>'РБ ВВ 10(2025) |FIT18'!CL13+25</f>
        <v>33928.9</v>
      </c>
      <c r="CM13" s="290">
        <f>'РБ ВВ 10(2025) |FIT18'!CM13+25</f>
        <v>33928.9</v>
      </c>
      <c r="CN13" s="290">
        <f>'РБ ВВ 10(2025) |FIT18'!CN13+25</f>
        <v>36277.9</v>
      </c>
      <c r="CO13" s="290">
        <f>'РБ ВВ 10(2025) |FIT18'!CO13+25</f>
        <v>34711.9</v>
      </c>
      <c r="CP13" s="290">
        <f>'РБ ВВ 10(2025) |FIT18'!CP13+25</f>
        <v>34711.9</v>
      </c>
      <c r="CQ13" s="290">
        <f>'РБ ВВ 10(2025) |FIT18'!CQ13+25</f>
        <v>34711.9</v>
      </c>
      <c r="CR13" s="290">
        <f>'РБ ВВ 10(2025) |FIT18'!CR13+25</f>
        <v>34711.9</v>
      </c>
      <c r="CS13" s="290">
        <f>'РБ ВВ 10(2025) |FIT18'!CS13+25</f>
        <v>37843.9</v>
      </c>
      <c r="CT13" s="290">
        <f>'РБ ВВ 10(2025) |FIT18'!CT13+25</f>
        <v>37843.9</v>
      </c>
      <c r="CU13" s="290">
        <f>'РБ ВВ 10(2025) |FIT18'!CU13+25</f>
        <v>34711.9</v>
      </c>
      <c r="CV13" s="290">
        <f>'РБ ВВ 10(2025) |FIT18'!CV13+25</f>
        <v>36277.9</v>
      </c>
      <c r="CW13" s="290">
        <f>'РБ ВВ 10(2025) |FIT18'!CW13+25</f>
        <v>34711.9</v>
      </c>
      <c r="CX13" s="290">
        <f>'РБ ВВ 10(2025) |FIT18'!CX13+25</f>
        <v>34711.9</v>
      </c>
      <c r="CY13" s="290">
        <f>'РБ ВВ 10(2025) |FIT18'!CY13+25</f>
        <v>34711.9</v>
      </c>
      <c r="CZ13" s="290">
        <f>'РБ ВВ 10(2025) |FIT18'!CZ13+25</f>
        <v>37843.9</v>
      </c>
      <c r="DA13" s="290">
        <f>'РБ ВВ 10(2025) |FIT18'!DA13+25</f>
        <v>37843.9</v>
      </c>
      <c r="DB13" s="290">
        <f>'РБ ВВ 10(2025) |FIT18'!DB13+25</f>
        <v>41758.9</v>
      </c>
      <c r="DC13" s="290">
        <f>'РБ ВВ 10(2025) |FIT18'!DC13+25</f>
        <v>41758.9</v>
      </c>
      <c r="DD13" s="290">
        <f>'РБ ВВ 10(2025) |FIT18'!DD13+25</f>
        <v>41758.9</v>
      </c>
      <c r="DE13" s="290">
        <f>'РБ ВВ 10(2025) |FIT18'!DE13+25</f>
        <v>41758.9</v>
      </c>
      <c r="DF13" s="290">
        <f>'РБ ВВ 10(2025) |FIT18'!DF13+25</f>
        <v>41758.9</v>
      </c>
      <c r="DG13" s="290">
        <f>'РБ ВВ 10(2025) |FIT18'!DG13+25</f>
        <v>46456.9</v>
      </c>
      <c r="DH13" s="290">
        <f>'РБ ВВ 10(2025) |FIT18'!DH13+25</f>
        <v>46456.9</v>
      </c>
      <c r="DI13" s="290">
        <f>'РБ ВВ 10(2025) |FIT18'!DI13+25</f>
        <v>44107.9</v>
      </c>
      <c r="DJ13" s="290">
        <f>'РБ ВВ 10(2025) |FIT18'!DJ13+25</f>
        <v>46456.9</v>
      </c>
      <c r="DK13" s="290">
        <f>'РБ ВВ 10(2025) |FIT18'!DK13+25</f>
        <v>44107.9</v>
      </c>
      <c r="DL13" s="290">
        <f>'РБ ВВ 10(2025) |FIT18'!DL13+25</f>
        <v>46456.9</v>
      </c>
      <c r="DM13" s="290">
        <f>'РБ ВВ 10(2025) |FIT18'!DM13+25</f>
        <v>44107.9</v>
      </c>
      <c r="DN13" s="290">
        <f>'РБ ВВ 10(2025) |FIT18'!DN13+25</f>
        <v>44107.9</v>
      </c>
      <c r="DO13" s="290">
        <f>'РБ ВВ 10(2025) |FIT18'!DO13+25</f>
        <v>39801.4</v>
      </c>
      <c r="DP13" s="290">
        <f>'РБ ВВ 10(2025) |FIT18'!DP13+25</f>
        <v>34711.9</v>
      </c>
      <c r="DQ13" s="290">
        <f>'РБ ВВ 10(2025) |FIT18'!DQ13+25</f>
        <v>34711.9</v>
      </c>
      <c r="DR13" s="290">
        <f>'РБ ВВ 10(2025) |FIT18'!DR13+25</f>
        <v>34711.9</v>
      </c>
      <c r="DS13" s="290">
        <f>'РБ ВВ 10(2025) |FIT18'!DS13+25</f>
        <v>33145.9</v>
      </c>
      <c r="DT13" s="290">
        <f>'РБ ВВ 10(2025) |FIT18'!DT13+25</f>
        <v>30796.9</v>
      </c>
      <c r="DU13" s="290">
        <f>'РБ ВВ 10(2025) |FIT18'!DU13+25</f>
        <v>31971.4</v>
      </c>
      <c r="DV13" s="290">
        <f>'РБ ВВ 10(2025) |FIT18'!DV13+25</f>
        <v>31971.4</v>
      </c>
      <c r="DW13" s="290">
        <f>'РБ ВВ 10(2025) |FIT18'!DW13+25</f>
        <v>31971.4</v>
      </c>
      <c r="DX13" s="290">
        <f>'РБ ВВ 10(2025) |FIT18'!DX13+25</f>
        <v>27273.4</v>
      </c>
      <c r="DY13" s="290">
        <f>'РБ ВВ 10(2025) |FIT18'!DY13+25</f>
        <v>27273.4</v>
      </c>
      <c r="DZ13" s="290">
        <f>'РБ ВВ 10(2025) |FIT18'!DZ13+25</f>
        <v>27273.4</v>
      </c>
      <c r="EA13" s="290">
        <f>'РБ ВВ 10(2025) |FIT18'!EA13+25</f>
        <v>27273.4</v>
      </c>
      <c r="EB13" s="290">
        <f>'РБ ВВ 10(2025) |FIT18'!EB13+25</f>
        <v>27273.4</v>
      </c>
      <c r="EC13" s="290">
        <f>'РБ ВВ 10(2025) |FIT18'!EC13+25</f>
        <v>27273.4</v>
      </c>
      <c r="ED13" s="290">
        <f>'РБ ВВ 10(2025) |FIT18'!ED13+25</f>
        <v>27273.4</v>
      </c>
      <c r="EE13" s="290">
        <f>'РБ ВВ 10(2025) |FIT18'!EE13+25</f>
        <v>27273.4</v>
      </c>
      <c r="EF13" s="290">
        <f>'РБ ВВ 10(2025) |FIT18'!EF13+25</f>
        <v>27273.4</v>
      </c>
      <c r="EG13" s="290">
        <f>'РБ ВВ 10(2025) |FIT18'!EG13+25</f>
        <v>27273.4</v>
      </c>
      <c r="EH13" s="290">
        <f>'РБ ВВ 10(2025) |FIT18'!EH13+25</f>
        <v>27273.4</v>
      </c>
      <c r="EI13" s="290">
        <f>'РБ ВВ 10(2025) |FIT18'!EI13+25</f>
        <v>27273.4</v>
      </c>
      <c r="EJ13" s="290">
        <f>'РБ ВВ 10(2025) |FIT18'!EJ13+25</f>
        <v>27273.4</v>
      </c>
      <c r="EK13" s="290">
        <f>'РБ ВВ 10(2025) |FIT18'!EK13+25</f>
        <v>26098.9</v>
      </c>
      <c r="EL13" s="290">
        <f>'РБ ВВ 10(2025) |FIT18'!EL13+25</f>
        <v>26098.9</v>
      </c>
      <c r="EM13" s="290">
        <f>'РБ ВВ 10(2025) |FIT18'!EM13+25</f>
        <v>26098.9</v>
      </c>
      <c r="EN13" s="290">
        <f>'РБ ВВ 10(2025) |FIT18'!EN13+25</f>
        <v>26098.9</v>
      </c>
      <c r="EO13" s="290">
        <f>'РБ ВВ 10(2025) |FIT18'!EO13+25</f>
        <v>26098.9</v>
      </c>
      <c r="EP13" s="290">
        <f>'РБ ВВ 10(2025) |FIT18'!EP13+25</f>
        <v>26098.9</v>
      </c>
      <c r="EQ13" s="290">
        <f>'РБ ВВ 10(2025) |FIT18'!EQ13+25</f>
        <v>26098.9</v>
      </c>
      <c r="ER13" s="290">
        <f>'РБ ВВ 10(2025) |FIT18'!ER13+25</f>
        <v>26098.9</v>
      </c>
      <c r="ES13" s="290">
        <f>'РБ ВВ 10(2025) |FIT18'!ES13+25</f>
        <v>26098.9</v>
      </c>
      <c r="ET13" s="290">
        <f>'РБ ВВ 10(2025) |FIT18'!ET13+25</f>
        <v>26098.9</v>
      </c>
    </row>
    <row r="14" spans="1:150" x14ac:dyDescent="0.2">
      <c r="A14" s="86" t="s">
        <v>136</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0"/>
      <c r="BS14" s="290"/>
      <c r="BT14" s="290"/>
      <c r="BU14" s="290"/>
      <c r="BV14" s="290"/>
      <c r="BW14" s="290"/>
      <c r="BX14" s="290"/>
      <c r="BY14" s="290"/>
      <c r="BZ14" s="290"/>
      <c r="CA14" s="290"/>
      <c r="CB14" s="290"/>
      <c r="CC14" s="290"/>
      <c r="CD14" s="290"/>
      <c r="CE14" s="290"/>
      <c r="CF14" s="290"/>
      <c r="CG14" s="290"/>
      <c r="CH14" s="290"/>
      <c r="CI14" s="290"/>
      <c r="CJ14" s="290"/>
      <c r="CK14" s="290"/>
      <c r="CL14" s="290"/>
      <c r="CM14" s="290"/>
      <c r="CN14" s="290"/>
      <c r="CO14" s="290"/>
      <c r="CP14" s="290"/>
      <c r="CQ14" s="290"/>
      <c r="CR14" s="290"/>
      <c r="CS14" s="290"/>
      <c r="CT14" s="290"/>
      <c r="CU14" s="290"/>
      <c r="CV14" s="290"/>
      <c r="CW14" s="290"/>
      <c r="CX14" s="290"/>
      <c r="CY14" s="290"/>
      <c r="CZ14" s="290"/>
      <c r="DA14" s="290"/>
      <c r="DB14" s="290"/>
      <c r="DC14" s="290"/>
      <c r="DD14" s="290"/>
      <c r="DE14" s="290"/>
      <c r="DF14" s="290"/>
      <c r="DG14" s="290"/>
      <c r="DH14" s="290"/>
      <c r="DI14" s="290"/>
      <c r="DJ14" s="290"/>
      <c r="DK14" s="290"/>
      <c r="DL14" s="290"/>
      <c r="DM14" s="290"/>
      <c r="DN14" s="290"/>
      <c r="DO14" s="290"/>
      <c r="DP14" s="290"/>
      <c r="DQ14" s="290"/>
      <c r="DR14" s="290"/>
      <c r="DS14" s="290"/>
      <c r="DT14" s="290"/>
      <c r="DU14" s="290"/>
      <c r="DV14" s="290"/>
      <c r="DW14" s="290"/>
      <c r="DX14" s="290"/>
      <c r="DY14" s="290"/>
      <c r="DZ14" s="290"/>
      <c r="EA14" s="290"/>
      <c r="EB14" s="290"/>
      <c r="EC14" s="290"/>
      <c r="ED14" s="290"/>
      <c r="EE14" s="290"/>
      <c r="EF14" s="290"/>
      <c r="EG14" s="290"/>
      <c r="EH14" s="290"/>
      <c r="EI14" s="290"/>
      <c r="EJ14" s="290"/>
      <c r="EK14" s="290"/>
      <c r="EL14" s="290"/>
      <c r="EM14" s="290"/>
      <c r="EN14" s="290"/>
      <c r="EO14" s="290"/>
      <c r="EP14" s="290"/>
      <c r="EQ14" s="290"/>
      <c r="ER14" s="290"/>
      <c r="ES14" s="290"/>
      <c r="ET14" s="290"/>
    </row>
    <row r="15" spans="1:150" x14ac:dyDescent="0.2">
      <c r="A15" s="88">
        <v>1</v>
      </c>
      <c r="B15" s="290">
        <f>'РБ ВВ 10(2025) |FIT18'!B15+25</f>
        <v>24063.1</v>
      </c>
      <c r="C15" s="290">
        <f>'РБ ВВ 10(2025) |FIT18'!C15+25</f>
        <v>24063.1</v>
      </c>
      <c r="D15" s="290">
        <f>'РБ ВВ 10(2025) |FIT18'!D15+25</f>
        <v>24063.1</v>
      </c>
      <c r="E15" s="290">
        <f>'РБ ВВ 10(2025) |FIT18'!E15+25</f>
        <v>22183.9</v>
      </c>
      <c r="F15" s="290">
        <f>'РБ ВВ 10(2025) |FIT18'!F15+25</f>
        <v>18817</v>
      </c>
      <c r="G15" s="290">
        <f>'РБ ВВ 10(2025) |FIT18'!G15+25</f>
        <v>19365.099999999999</v>
      </c>
      <c r="H15" s="290">
        <f>'РБ ВВ 10(2025) |FIT18'!H15+25</f>
        <v>18817</v>
      </c>
      <c r="I15" s="290">
        <f>'РБ ВВ 10(2025) |FIT18'!I15+25</f>
        <v>20304.7</v>
      </c>
      <c r="J15" s="290">
        <f>'РБ ВВ 10(2025) |FIT18'!J15+25</f>
        <v>20304.7</v>
      </c>
      <c r="K15" s="290">
        <f>'РБ ВВ 10(2025) |FIT18'!K15+25</f>
        <v>17720.8</v>
      </c>
      <c r="L15" s="290">
        <f>'РБ ВВ 10(2025) |FIT18'!L15+25</f>
        <v>17720.8</v>
      </c>
      <c r="M15" s="290">
        <f>'РБ ВВ 10(2025) |FIT18'!M15+25</f>
        <v>17720.8</v>
      </c>
      <c r="N15" s="290">
        <f>'РБ ВВ 10(2025) |FIT18'!N15+25</f>
        <v>18268.900000000001</v>
      </c>
      <c r="O15" s="290">
        <f>'РБ ВВ 10(2025) |FIT18'!O15+25</f>
        <v>17720.8</v>
      </c>
      <c r="P15" s="290">
        <f>'РБ ВВ 10(2025) |FIT18'!P15+25</f>
        <v>18268.900000000001</v>
      </c>
      <c r="Q15" s="290">
        <f>'РБ ВВ 10(2025) |FIT18'!Q15+25</f>
        <v>18268.900000000001</v>
      </c>
      <c r="R15" s="290">
        <f>'РБ ВВ 10(2025) |FIT18'!R15+25</f>
        <v>18817</v>
      </c>
      <c r="S15" s="290">
        <f>'РБ ВВ 10(2025) |FIT18'!S15+25</f>
        <v>19365.099999999999</v>
      </c>
      <c r="T15" s="290">
        <f>'РБ ВВ 10(2025) |FIT18'!T15+25</f>
        <v>19365.099999999999</v>
      </c>
      <c r="U15" s="290">
        <f>'РБ ВВ 10(2025) |FIT18'!U15+25</f>
        <v>20304.7</v>
      </c>
      <c r="V15" s="290">
        <f>'РБ ВВ 10(2025) |FIT18'!V15+25</f>
        <v>20304.7</v>
      </c>
      <c r="W15" s="290">
        <f>'РБ ВВ 10(2025) |FIT18'!W15+25</f>
        <v>18817</v>
      </c>
      <c r="X15" s="290">
        <f>'РБ ВВ 10(2025) |FIT18'!X15+25</f>
        <v>18817</v>
      </c>
      <c r="Y15" s="290">
        <f>'РБ ВВ 10(2025) |FIT18'!Y15+25</f>
        <v>17720.8</v>
      </c>
      <c r="Z15" s="290">
        <f>'РБ ВВ 10(2025) |FIT18'!Z15+25</f>
        <v>17720.8</v>
      </c>
      <c r="AA15" s="290">
        <f>'РБ ВВ 10(2025) |FIT18'!AA15+25</f>
        <v>17720.8</v>
      </c>
      <c r="AB15" s="290">
        <f>'РБ ВВ 10(2025) |FIT18'!AB15+25</f>
        <v>17720.8</v>
      </c>
      <c r="AC15" s="290">
        <f>'РБ ВВ 10(2025) |FIT18'!AC15+25</f>
        <v>17720.8</v>
      </c>
      <c r="AD15" s="290">
        <f>'РБ ВВ 10(2025) |FIT18'!AD15+25</f>
        <v>18268.900000000001</v>
      </c>
      <c r="AE15" s="290">
        <f>'РБ ВВ 10(2025) |FIT18'!AE15+25</f>
        <v>18268.900000000001</v>
      </c>
      <c r="AF15" s="290">
        <f>'РБ ВВ 10(2025) |FIT18'!AF15+25</f>
        <v>17720.8</v>
      </c>
      <c r="AG15" s="290">
        <f>'РБ ВВ 10(2025) |FIT18'!AG15+25</f>
        <v>19286.8</v>
      </c>
      <c r="AH15" s="290">
        <f>'РБ ВВ 10(2025) |FIT18'!AH15+25</f>
        <v>19286.8</v>
      </c>
      <c r="AI15" s="290">
        <f>'РБ ВВ 10(2025) |FIT18'!AI15+25</f>
        <v>19286.8</v>
      </c>
      <c r="AJ15" s="290">
        <f>'РБ ВВ 10(2025) |FIT18'!AJ15+25</f>
        <v>19286.8</v>
      </c>
      <c r="AK15" s="290">
        <f>'РБ ВВ 10(2025) |FIT18'!AK15+25</f>
        <v>19286.8</v>
      </c>
      <c r="AL15" s="290">
        <f>'РБ ВВ 10(2025) |FIT18'!AL15+25</f>
        <v>19286.8</v>
      </c>
      <c r="AM15" s="290">
        <f>'РБ ВВ 10(2025) |FIT18'!AM15+25</f>
        <v>17877.400000000001</v>
      </c>
      <c r="AN15" s="290">
        <f>'РБ ВВ 10(2025) |FIT18'!AN15+25</f>
        <v>17877.400000000001</v>
      </c>
      <c r="AO15" s="290">
        <f>'РБ ВВ 10(2025) |FIT18'!AO15+25</f>
        <v>17877.400000000001</v>
      </c>
      <c r="AP15" s="290">
        <f>'РБ ВВ 10(2025) |FIT18'!AP15+25</f>
        <v>17877.400000000001</v>
      </c>
      <c r="AQ15" s="290">
        <f>'РБ ВВ 10(2025) |FIT18'!AQ15+25</f>
        <v>21244.3</v>
      </c>
      <c r="AR15" s="290">
        <f>'РБ ВВ 10(2025) |FIT18'!AR15+25</f>
        <v>22497.1</v>
      </c>
      <c r="AS15" s="290">
        <f>'РБ ВВ 10(2025) |FIT18'!AS15+25</f>
        <v>22497.1</v>
      </c>
      <c r="AT15" s="290">
        <f>'РБ ВВ 10(2025) |FIT18'!AT15+25</f>
        <v>19991.5</v>
      </c>
      <c r="AU15" s="290">
        <f>'РБ ВВ 10(2025) |FIT18'!AU15+25</f>
        <v>21244.3</v>
      </c>
      <c r="AV15" s="290">
        <f>'РБ ВВ 10(2025) |FIT18'!AV15+25</f>
        <v>21244.3</v>
      </c>
      <c r="AW15" s="290">
        <f>'РБ ВВ 10(2025) |FIT18'!AW15+25</f>
        <v>22497.1</v>
      </c>
      <c r="AX15" s="290">
        <f>'РБ ВВ 10(2025) |FIT18'!AX15+25</f>
        <v>22497.1</v>
      </c>
      <c r="AY15" s="290">
        <f>'РБ ВВ 10(2025) |FIT18'!AY15+25</f>
        <v>22497.1</v>
      </c>
      <c r="AZ15" s="290">
        <f>'РБ ВВ 10(2025) |FIT18'!AZ15+25</f>
        <v>25002.7</v>
      </c>
      <c r="BA15" s="290">
        <f>'РБ ВВ 10(2025) |FIT18'!BA15+25</f>
        <v>25002.7</v>
      </c>
      <c r="BB15" s="290">
        <f>'РБ ВВ 10(2025) |FIT18'!BB15+25</f>
        <v>26255.5</v>
      </c>
      <c r="BC15" s="290">
        <f>'РБ ВВ 10(2025) |FIT18'!BC15+25</f>
        <v>26255.5</v>
      </c>
      <c r="BD15" s="290">
        <f>'РБ ВВ 10(2025) |FIT18'!BD15+25</f>
        <v>26255.5</v>
      </c>
      <c r="BE15" s="290">
        <f>'РБ ВВ 10(2025) |FIT18'!BE15+25</f>
        <v>23749.9</v>
      </c>
      <c r="BF15" s="290">
        <f>'РБ ВВ 10(2025) |FIT18'!BF15+25</f>
        <v>39057.550000000003</v>
      </c>
      <c r="BG15" s="290">
        <f>'РБ ВВ 10(2025) |FIT18'!BG15+25</f>
        <v>57458.05</v>
      </c>
      <c r="BH15" s="290">
        <f>'РБ ВВ 10(2025) |FIT18'!BH15+25</f>
        <v>75075.55</v>
      </c>
      <c r="BI15" s="290">
        <f>'РБ ВВ 10(2025) |FIT18'!BI15+25</f>
        <v>75075.55</v>
      </c>
      <c r="BJ15" s="290">
        <f>'РБ ВВ 10(2025) |FIT18'!BJ15+25</f>
        <v>71160.55</v>
      </c>
      <c r="BK15" s="290">
        <f>'РБ ВВ 10(2025) |FIT18'!BK15+25</f>
        <v>75075.55</v>
      </c>
      <c r="BL15" s="290">
        <f>'РБ ВВ 10(2025) |FIT18'!BL15+25</f>
        <v>71160.55</v>
      </c>
      <c r="BM15" s="290">
        <f>'РБ ВВ 10(2025) |FIT18'!BM15+25</f>
        <v>60590.05</v>
      </c>
      <c r="BN15" s="290">
        <f>'РБ ВВ 10(2025) |FIT18'!BN15+25</f>
        <v>60590.05</v>
      </c>
      <c r="BO15" s="290">
        <f>'РБ ВВ 10(2025) |FIT18'!BO15+25</f>
        <v>60590.05</v>
      </c>
      <c r="BP15" s="290">
        <f>'РБ ВВ 10(2025) |FIT18'!BP15+25</f>
        <v>54326.05</v>
      </c>
      <c r="BQ15" s="290">
        <f>'РБ ВВ 10(2025) |FIT18'!BQ15+25</f>
        <v>38509.449999999997</v>
      </c>
      <c r="BR15" s="290">
        <f>'РБ ВВ 10(2025) |FIT18'!BR15+25</f>
        <v>34594.449999999997</v>
      </c>
      <c r="BS15" s="290">
        <f>'РБ ВВ 10(2025) |FIT18'!BS15+25</f>
        <v>33028.449999999997</v>
      </c>
      <c r="BT15" s="290">
        <f>'РБ ВВ 10(2025) |FIT18'!BT15+25</f>
        <v>33028.449999999997</v>
      </c>
      <c r="BU15" s="290">
        <f>'РБ ВВ 10(2025) |FIT18'!BU15+25</f>
        <v>33028.449999999997</v>
      </c>
      <c r="BV15" s="290">
        <f>'РБ ВВ 10(2025) |FIT18'!BV15+25</f>
        <v>34594.449999999997</v>
      </c>
      <c r="BW15" s="290">
        <f>'РБ ВВ 10(2025) |FIT18'!BW15+25</f>
        <v>34594.449999999997</v>
      </c>
      <c r="BX15" s="290">
        <f>'РБ ВВ 10(2025) |FIT18'!BX15+25</f>
        <v>34594.449999999997</v>
      </c>
      <c r="BY15" s="290">
        <f>'РБ ВВ 10(2025) |FIT18'!BY15+25</f>
        <v>33028.449999999997</v>
      </c>
      <c r="BZ15" s="290">
        <f>'РБ ВВ 10(2025) |FIT18'!BZ15+25</f>
        <v>33028.449999999997</v>
      </c>
      <c r="CA15" s="290">
        <f>'РБ ВВ 10(2025) |FIT18'!CA15+25</f>
        <v>33028.449999999997</v>
      </c>
      <c r="CB15" s="290">
        <f>'РБ ВВ 10(2025) |FIT18'!CB15+25</f>
        <v>33028.449999999997</v>
      </c>
      <c r="CC15" s="290">
        <f>'РБ ВВ 10(2025) |FIT18'!CC15+25</f>
        <v>33028.449999999997</v>
      </c>
      <c r="CD15" s="290">
        <f>'РБ ВВ 10(2025) |FIT18'!CD15+25</f>
        <v>33028.449999999997</v>
      </c>
      <c r="CE15" s="290">
        <f>'РБ ВВ 10(2025) |FIT18'!CE15+25</f>
        <v>33028.449999999997</v>
      </c>
      <c r="CF15" s="290">
        <f>'РБ ВВ 10(2025) |FIT18'!CF15+25</f>
        <v>34594.449999999997</v>
      </c>
      <c r="CG15" s="290">
        <f>'РБ ВВ 10(2025) |FIT18'!CG15+25</f>
        <v>34594.449999999997</v>
      </c>
      <c r="CH15" s="290">
        <f>'РБ ВВ 10(2025) |FIT18'!CH15+25</f>
        <v>36551.949999999997</v>
      </c>
      <c r="CI15" s="290">
        <f>'РБ ВВ 10(2025) |FIT18'!CI15+25</f>
        <v>36551.949999999997</v>
      </c>
      <c r="CJ15" s="290">
        <f>'РБ ВВ 10(2025) |FIT18'!CJ15+25</f>
        <v>36551.949999999997</v>
      </c>
      <c r="CK15" s="290">
        <f>'РБ ВВ 10(2025) |FIT18'!CK15+25</f>
        <v>36551.949999999997</v>
      </c>
      <c r="CL15" s="290">
        <f>'РБ ВВ 10(2025) |FIT18'!CL15+25</f>
        <v>36551.949999999997</v>
      </c>
      <c r="CM15" s="290">
        <f>'РБ ВВ 10(2025) |FIT18'!CM15+25</f>
        <v>36551.949999999997</v>
      </c>
      <c r="CN15" s="290">
        <f>'РБ ВВ 10(2025) |FIT18'!CN15+25</f>
        <v>41249.949999999997</v>
      </c>
      <c r="CO15" s="290">
        <f>'РБ ВВ 10(2025) |FIT18'!CO15+25</f>
        <v>39683.949999999997</v>
      </c>
      <c r="CP15" s="290">
        <f>'РБ ВВ 10(2025) |FIT18'!CP15+25</f>
        <v>39683.949999999997</v>
      </c>
      <c r="CQ15" s="290">
        <f>'РБ ВВ 10(2025) |FIT18'!CQ15+25</f>
        <v>39683.949999999997</v>
      </c>
      <c r="CR15" s="290">
        <f>'РБ ВВ 10(2025) |FIT18'!CR15+25</f>
        <v>39683.949999999997</v>
      </c>
      <c r="CS15" s="290">
        <f>'РБ ВВ 10(2025) |FIT18'!CS15+25</f>
        <v>42815.95</v>
      </c>
      <c r="CT15" s="290">
        <f>'РБ ВВ 10(2025) |FIT18'!CT15+25</f>
        <v>42815.95</v>
      </c>
      <c r="CU15" s="290">
        <f>'РБ ВВ 10(2025) |FIT18'!CU15+25</f>
        <v>39683.949999999997</v>
      </c>
      <c r="CV15" s="290">
        <f>'РБ ВВ 10(2025) |FIT18'!CV15+25</f>
        <v>41249.949999999997</v>
      </c>
      <c r="CW15" s="290">
        <f>'РБ ВВ 10(2025) |FIT18'!CW15+25</f>
        <v>39683.949999999997</v>
      </c>
      <c r="CX15" s="290">
        <f>'РБ ВВ 10(2025) |FIT18'!CX15+25</f>
        <v>39683.949999999997</v>
      </c>
      <c r="CY15" s="290">
        <f>'РБ ВВ 10(2025) |FIT18'!CY15+25</f>
        <v>39683.949999999997</v>
      </c>
      <c r="CZ15" s="290">
        <f>'РБ ВВ 10(2025) |FIT18'!CZ15+25</f>
        <v>42815.95</v>
      </c>
      <c r="DA15" s="290">
        <f>'РБ ВВ 10(2025) |FIT18'!DA15+25</f>
        <v>42815.95</v>
      </c>
      <c r="DB15" s="290">
        <f>'РБ ВВ 10(2025) |FIT18'!DB15+25</f>
        <v>46730.95</v>
      </c>
      <c r="DC15" s="290">
        <f>'РБ ВВ 10(2025) |FIT18'!DC15+25</f>
        <v>46730.95</v>
      </c>
      <c r="DD15" s="290">
        <f>'РБ ВВ 10(2025) |FIT18'!DD15+25</f>
        <v>46730.95</v>
      </c>
      <c r="DE15" s="290">
        <f>'РБ ВВ 10(2025) |FIT18'!DE15+25</f>
        <v>46730.95</v>
      </c>
      <c r="DF15" s="290">
        <f>'РБ ВВ 10(2025) |FIT18'!DF15+25</f>
        <v>46730.95</v>
      </c>
      <c r="DG15" s="290">
        <f>'РБ ВВ 10(2025) |FIT18'!DG15+25</f>
        <v>51428.95</v>
      </c>
      <c r="DH15" s="290">
        <f>'РБ ВВ 10(2025) |FIT18'!DH15+25</f>
        <v>51428.95</v>
      </c>
      <c r="DI15" s="290">
        <f>'РБ ВВ 10(2025) |FIT18'!DI15+25</f>
        <v>49079.95</v>
      </c>
      <c r="DJ15" s="290">
        <f>'РБ ВВ 10(2025) |FIT18'!DJ15+25</f>
        <v>51428.95</v>
      </c>
      <c r="DK15" s="290">
        <f>'РБ ВВ 10(2025) |FIT18'!DK15+25</f>
        <v>49079.95</v>
      </c>
      <c r="DL15" s="290">
        <f>'РБ ВВ 10(2025) |FIT18'!DL15+25</f>
        <v>51428.95</v>
      </c>
      <c r="DM15" s="290">
        <f>'РБ ВВ 10(2025) |FIT18'!DM15+25</f>
        <v>49079.95</v>
      </c>
      <c r="DN15" s="290">
        <f>'РБ ВВ 10(2025) |FIT18'!DN15+25</f>
        <v>49079.95</v>
      </c>
      <c r="DO15" s="290">
        <f>'РБ ВВ 10(2025) |FIT18'!DO15+25</f>
        <v>44773.45</v>
      </c>
      <c r="DP15" s="290">
        <f>'РБ ВВ 10(2025) |FIT18'!DP15+25</f>
        <v>39683.949999999997</v>
      </c>
      <c r="DQ15" s="290">
        <f>'РБ ВВ 10(2025) |FIT18'!DQ15+25</f>
        <v>39683.949999999997</v>
      </c>
      <c r="DR15" s="290">
        <f>'РБ ВВ 10(2025) |FIT18'!DR15+25</f>
        <v>39683.949999999997</v>
      </c>
      <c r="DS15" s="290">
        <f>'РБ ВВ 10(2025) |FIT18'!DS15+25</f>
        <v>38117.949999999997</v>
      </c>
      <c r="DT15" s="290">
        <f>'РБ ВВ 10(2025) |FIT18'!DT15+25</f>
        <v>35768.949999999997</v>
      </c>
      <c r="DU15" s="290">
        <f>'РБ ВВ 10(2025) |FIT18'!DU15+25</f>
        <v>36943.449999999997</v>
      </c>
      <c r="DV15" s="290">
        <f>'РБ ВВ 10(2025) |FIT18'!DV15+25</f>
        <v>36943.449999999997</v>
      </c>
      <c r="DW15" s="290">
        <f>'РБ ВВ 10(2025) |FIT18'!DW15+25</f>
        <v>36943.449999999997</v>
      </c>
      <c r="DX15" s="290">
        <f>'РБ ВВ 10(2025) |FIT18'!DX15+25</f>
        <v>29896.45</v>
      </c>
      <c r="DY15" s="290">
        <f>'РБ ВВ 10(2025) |FIT18'!DY15+25</f>
        <v>29896.45</v>
      </c>
      <c r="DZ15" s="290">
        <f>'РБ ВВ 10(2025) |FIT18'!DZ15+25</f>
        <v>29896.45</v>
      </c>
      <c r="EA15" s="290">
        <f>'РБ ВВ 10(2025) |FIT18'!EA15+25</f>
        <v>29896.45</v>
      </c>
      <c r="EB15" s="290">
        <f>'РБ ВВ 10(2025) |FIT18'!EB15+25</f>
        <v>29896.45</v>
      </c>
      <c r="EC15" s="290">
        <f>'РБ ВВ 10(2025) |FIT18'!EC15+25</f>
        <v>29896.45</v>
      </c>
      <c r="ED15" s="290">
        <f>'РБ ВВ 10(2025) |FIT18'!ED15+25</f>
        <v>29896.45</v>
      </c>
      <c r="EE15" s="290">
        <f>'РБ ВВ 10(2025) |FIT18'!EE15+25</f>
        <v>29896.45</v>
      </c>
      <c r="EF15" s="290">
        <f>'РБ ВВ 10(2025) |FIT18'!EF15+25</f>
        <v>29896.45</v>
      </c>
      <c r="EG15" s="290">
        <f>'РБ ВВ 10(2025) |FIT18'!EG15+25</f>
        <v>29896.45</v>
      </c>
      <c r="EH15" s="290">
        <f>'РБ ВВ 10(2025) |FIT18'!EH15+25</f>
        <v>29896.45</v>
      </c>
      <c r="EI15" s="290">
        <f>'РБ ВВ 10(2025) |FIT18'!EI15+25</f>
        <v>29896.45</v>
      </c>
      <c r="EJ15" s="290">
        <f>'РБ ВВ 10(2025) |FIT18'!EJ15+25</f>
        <v>29896.45</v>
      </c>
      <c r="EK15" s="290">
        <f>'РБ ВВ 10(2025) |FIT18'!EK15+25</f>
        <v>28721.95</v>
      </c>
      <c r="EL15" s="290">
        <f>'РБ ВВ 10(2025) |FIT18'!EL15+25</f>
        <v>28721.95</v>
      </c>
      <c r="EM15" s="290">
        <f>'РБ ВВ 10(2025) |FIT18'!EM15+25</f>
        <v>28721.95</v>
      </c>
      <c r="EN15" s="290">
        <f>'РБ ВВ 10(2025) |FIT18'!EN15+25</f>
        <v>28721.95</v>
      </c>
      <c r="EO15" s="290">
        <f>'РБ ВВ 10(2025) |FIT18'!EO15+25</f>
        <v>28721.95</v>
      </c>
      <c r="EP15" s="290">
        <f>'РБ ВВ 10(2025) |FIT18'!EP15+25</f>
        <v>28721.95</v>
      </c>
      <c r="EQ15" s="290">
        <f>'РБ ВВ 10(2025) |FIT18'!EQ15+25</f>
        <v>28721.95</v>
      </c>
      <c r="ER15" s="290">
        <f>'РБ ВВ 10(2025) |FIT18'!ER15+25</f>
        <v>28721.95</v>
      </c>
      <c r="ES15" s="290">
        <f>'РБ ВВ 10(2025) |FIT18'!ES15+25</f>
        <v>28721.95</v>
      </c>
      <c r="ET15" s="290">
        <f>'РБ ВВ 10(2025) |FIT18'!ET15+25</f>
        <v>28721.95</v>
      </c>
    </row>
    <row r="16" spans="1:150" x14ac:dyDescent="0.2">
      <c r="A16" s="88">
        <v>2</v>
      </c>
      <c r="B16" s="290">
        <f>'РБ ВВ 10(2025) |FIT18'!B16+25</f>
        <v>25550.799999999999</v>
      </c>
      <c r="C16" s="290">
        <f>'РБ ВВ 10(2025) |FIT18'!C16+25</f>
        <v>25550.799999999999</v>
      </c>
      <c r="D16" s="290">
        <f>'РБ ВВ 10(2025) |FIT18'!D16+25</f>
        <v>25550.799999999999</v>
      </c>
      <c r="E16" s="290">
        <f>'РБ ВВ 10(2025) |FIT18'!E16+25</f>
        <v>23671.599999999999</v>
      </c>
      <c r="F16" s="290">
        <f>'РБ ВВ 10(2025) |FIT18'!F16+25</f>
        <v>20304.7</v>
      </c>
      <c r="G16" s="290">
        <f>'РБ ВВ 10(2025) |FIT18'!G16+25</f>
        <v>20852.8</v>
      </c>
      <c r="H16" s="290">
        <f>'РБ ВВ 10(2025) |FIT18'!H16+25</f>
        <v>20304.7</v>
      </c>
      <c r="I16" s="290">
        <f>'РБ ВВ 10(2025) |FIT18'!I16+25</f>
        <v>21792.400000000001</v>
      </c>
      <c r="J16" s="290">
        <f>'РБ ВВ 10(2025) |FIT18'!J16+25</f>
        <v>21792.400000000001</v>
      </c>
      <c r="K16" s="290">
        <f>'РБ ВВ 10(2025) |FIT18'!K16+25</f>
        <v>19208.5</v>
      </c>
      <c r="L16" s="290">
        <f>'РБ ВВ 10(2025) |FIT18'!L16+25</f>
        <v>19208.5</v>
      </c>
      <c r="M16" s="290">
        <f>'РБ ВВ 10(2025) |FIT18'!M16+25</f>
        <v>19208.5</v>
      </c>
      <c r="N16" s="290">
        <f>'РБ ВВ 10(2025) |FIT18'!N16+25</f>
        <v>19756.599999999999</v>
      </c>
      <c r="O16" s="290">
        <f>'РБ ВВ 10(2025) |FIT18'!O16+25</f>
        <v>19208.5</v>
      </c>
      <c r="P16" s="290">
        <f>'РБ ВВ 10(2025) |FIT18'!P16+25</f>
        <v>19756.599999999999</v>
      </c>
      <c r="Q16" s="290">
        <f>'РБ ВВ 10(2025) |FIT18'!Q16+25</f>
        <v>19756.599999999999</v>
      </c>
      <c r="R16" s="290">
        <f>'РБ ВВ 10(2025) |FIT18'!R16+25</f>
        <v>20304.7</v>
      </c>
      <c r="S16" s="290">
        <f>'РБ ВВ 10(2025) |FIT18'!S16+25</f>
        <v>20852.8</v>
      </c>
      <c r="T16" s="290">
        <f>'РБ ВВ 10(2025) |FIT18'!T16+25</f>
        <v>20852.8</v>
      </c>
      <c r="U16" s="290">
        <f>'РБ ВВ 10(2025) |FIT18'!U16+25</f>
        <v>21792.400000000001</v>
      </c>
      <c r="V16" s="290">
        <f>'РБ ВВ 10(2025) |FIT18'!V16+25</f>
        <v>21792.400000000001</v>
      </c>
      <c r="W16" s="290">
        <f>'РБ ВВ 10(2025) |FIT18'!W16+25</f>
        <v>20304.7</v>
      </c>
      <c r="X16" s="290">
        <f>'РБ ВВ 10(2025) |FIT18'!X16+25</f>
        <v>20304.7</v>
      </c>
      <c r="Y16" s="290">
        <f>'РБ ВВ 10(2025) |FIT18'!Y16+25</f>
        <v>19208.5</v>
      </c>
      <c r="Z16" s="290">
        <f>'РБ ВВ 10(2025) |FIT18'!Z16+25</f>
        <v>19208.5</v>
      </c>
      <c r="AA16" s="290">
        <f>'РБ ВВ 10(2025) |FIT18'!AA16+25</f>
        <v>19208.5</v>
      </c>
      <c r="AB16" s="290">
        <f>'РБ ВВ 10(2025) |FIT18'!AB16+25</f>
        <v>19208.5</v>
      </c>
      <c r="AC16" s="290">
        <f>'РБ ВВ 10(2025) |FIT18'!AC16+25</f>
        <v>19208.5</v>
      </c>
      <c r="AD16" s="290">
        <f>'РБ ВВ 10(2025) |FIT18'!AD16+25</f>
        <v>19756.599999999999</v>
      </c>
      <c r="AE16" s="290">
        <f>'РБ ВВ 10(2025) |FIT18'!AE16+25</f>
        <v>19756.599999999999</v>
      </c>
      <c r="AF16" s="290">
        <f>'РБ ВВ 10(2025) |FIT18'!AF16+25</f>
        <v>19208.5</v>
      </c>
      <c r="AG16" s="290">
        <f>'РБ ВВ 10(2025) |FIT18'!AG16+25</f>
        <v>20774.5</v>
      </c>
      <c r="AH16" s="290">
        <f>'РБ ВВ 10(2025) |FIT18'!AH16+25</f>
        <v>20774.5</v>
      </c>
      <c r="AI16" s="290">
        <f>'РБ ВВ 10(2025) |FIT18'!AI16+25</f>
        <v>20774.5</v>
      </c>
      <c r="AJ16" s="290">
        <f>'РБ ВВ 10(2025) |FIT18'!AJ16+25</f>
        <v>20774.5</v>
      </c>
      <c r="AK16" s="290">
        <f>'РБ ВВ 10(2025) |FIT18'!AK16+25</f>
        <v>20774.5</v>
      </c>
      <c r="AL16" s="290">
        <f>'РБ ВВ 10(2025) |FIT18'!AL16+25</f>
        <v>20774.5</v>
      </c>
      <c r="AM16" s="290">
        <f>'РБ ВВ 10(2025) |FIT18'!AM16+25</f>
        <v>19365.099999999999</v>
      </c>
      <c r="AN16" s="290">
        <f>'РБ ВВ 10(2025) |FIT18'!AN16+25</f>
        <v>19365.099999999999</v>
      </c>
      <c r="AO16" s="290">
        <f>'РБ ВВ 10(2025) |FIT18'!AO16+25</f>
        <v>19365.099999999999</v>
      </c>
      <c r="AP16" s="290">
        <f>'РБ ВВ 10(2025) |FIT18'!AP16+25</f>
        <v>19365.099999999999</v>
      </c>
      <c r="AQ16" s="290">
        <f>'РБ ВВ 10(2025) |FIT18'!AQ16+25</f>
        <v>22732</v>
      </c>
      <c r="AR16" s="290">
        <f>'РБ ВВ 10(2025) |FIT18'!AR16+25</f>
        <v>23984.799999999999</v>
      </c>
      <c r="AS16" s="290">
        <f>'РБ ВВ 10(2025) |FIT18'!AS16+25</f>
        <v>23984.799999999999</v>
      </c>
      <c r="AT16" s="290">
        <f>'РБ ВВ 10(2025) |FIT18'!AT16+25</f>
        <v>21479.200000000001</v>
      </c>
      <c r="AU16" s="290">
        <f>'РБ ВВ 10(2025) |FIT18'!AU16+25</f>
        <v>22732</v>
      </c>
      <c r="AV16" s="290">
        <f>'РБ ВВ 10(2025) |FIT18'!AV16+25</f>
        <v>22732</v>
      </c>
      <c r="AW16" s="290">
        <f>'РБ ВВ 10(2025) |FIT18'!AW16+25</f>
        <v>23984.799999999999</v>
      </c>
      <c r="AX16" s="290">
        <f>'РБ ВВ 10(2025) |FIT18'!AX16+25</f>
        <v>23984.799999999999</v>
      </c>
      <c r="AY16" s="290">
        <f>'РБ ВВ 10(2025) |FIT18'!AY16+25</f>
        <v>23984.799999999999</v>
      </c>
      <c r="AZ16" s="290">
        <f>'РБ ВВ 10(2025) |FIT18'!AZ16+25</f>
        <v>26490.400000000001</v>
      </c>
      <c r="BA16" s="290">
        <f>'РБ ВВ 10(2025) |FIT18'!BA16+25</f>
        <v>26490.400000000001</v>
      </c>
      <c r="BB16" s="290">
        <f>'РБ ВВ 10(2025) |FIT18'!BB16+25</f>
        <v>27743.200000000001</v>
      </c>
      <c r="BC16" s="290">
        <f>'РБ ВВ 10(2025) |FIT18'!BC16+25</f>
        <v>27743.200000000001</v>
      </c>
      <c r="BD16" s="290">
        <f>'РБ ВВ 10(2025) |FIT18'!BD16+25</f>
        <v>27743.200000000001</v>
      </c>
      <c r="BE16" s="290">
        <f>'РБ ВВ 10(2025) |FIT18'!BE16+25</f>
        <v>25237.599999999999</v>
      </c>
      <c r="BF16" s="290">
        <f>'РБ ВВ 10(2025) |FIT18'!BF16+25</f>
        <v>41289.1</v>
      </c>
      <c r="BG16" s="290">
        <f>'РБ ВВ 10(2025) |FIT18'!BG16+25</f>
        <v>59689.599999999999</v>
      </c>
      <c r="BH16" s="290">
        <f>'РБ ВВ 10(2025) |FIT18'!BH16+25</f>
        <v>77307.100000000006</v>
      </c>
      <c r="BI16" s="290">
        <f>'РБ ВВ 10(2025) |FIT18'!BI16+25</f>
        <v>77307.100000000006</v>
      </c>
      <c r="BJ16" s="290">
        <f>'РБ ВВ 10(2025) |FIT18'!BJ16+25</f>
        <v>73392.100000000006</v>
      </c>
      <c r="BK16" s="290">
        <f>'РБ ВВ 10(2025) |FIT18'!BK16+25</f>
        <v>77307.100000000006</v>
      </c>
      <c r="BL16" s="290">
        <f>'РБ ВВ 10(2025) |FIT18'!BL16+25</f>
        <v>73392.100000000006</v>
      </c>
      <c r="BM16" s="290">
        <f>'РБ ВВ 10(2025) |FIT18'!BM16+25</f>
        <v>62821.599999999999</v>
      </c>
      <c r="BN16" s="290">
        <f>'РБ ВВ 10(2025) |FIT18'!BN16+25</f>
        <v>62821.599999999999</v>
      </c>
      <c r="BO16" s="290">
        <f>'РБ ВВ 10(2025) |FIT18'!BO16+25</f>
        <v>62821.599999999999</v>
      </c>
      <c r="BP16" s="290">
        <f>'РБ ВВ 10(2025) |FIT18'!BP16+25</f>
        <v>56557.599999999999</v>
      </c>
      <c r="BQ16" s="290">
        <f>'РБ ВВ 10(2025) |FIT18'!BQ16+25</f>
        <v>40584.400000000001</v>
      </c>
      <c r="BR16" s="290">
        <f>'РБ ВВ 10(2025) |FIT18'!BR16+25</f>
        <v>36669.4</v>
      </c>
      <c r="BS16" s="290">
        <f>'РБ ВВ 10(2025) |FIT18'!BS16+25</f>
        <v>35103.4</v>
      </c>
      <c r="BT16" s="290">
        <f>'РБ ВВ 10(2025) |FIT18'!BT16+25</f>
        <v>35103.4</v>
      </c>
      <c r="BU16" s="290">
        <f>'РБ ВВ 10(2025) |FIT18'!BU16+25</f>
        <v>35103.4</v>
      </c>
      <c r="BV16" s="290">
        <f>'РБ ВВ 10(2025) |FIT18'!BV16+25</f>
        <v>36669.4</v>
      </c>
      <c r="BW16" s="290">
        <f>'РБ ВВ 10(2025) |FIT18'!BW16+25</f>
        <v>36669.4</v>
      </c>
      <c r="BX16" s="290">
        <f>'РБ ВВ 10(2025) |FIT18'!BX16+25</f>
        <v>36669.4</v>
      </c>
      <c r="BY16" s="290">
        <f>'РБ ВВ 10(2025) |FIT18'!BY16+25</f>
        <v>35103.4</v>
      </c>
      <c r="BZ16" s="290">
        <f>'РБ ВВ 10(2025) |FIT18'!BZ16+25</f>
        <v>35103.4</v>
      </c>
      <c r="CA16" s="290">
        <f>'РБ ВВ 10(2025) |FIT18'!CA16+25</f>
        <v>35103.4</v>
      </c>
      <c r="CB16" s="290">
        <f>'РБ ВВ 10(2025) |FIT18'!CB16+25</f>
        <v>35103.4</v>
      </c>
      <c r="CC16" s="290">
        <f>'РБ ВВ 10(2025) |FIT18'!CC16+25</f>
        <v>35103.4</v>
      </c>
      <c r="CD16" s="290">
        <f>'РБ ВВ 10(2025) |FIT18'!CD16+25</f>
        <v>35103.4</v>
      </c>
      <c r="CE16" s="290">
        <f>'РБ ВВ 10(2025) |FIT18'!CE16+25</f>
        <v>35103.4</v>
      </c>
      <c r="CF16" s="290">
        <f>'РБ ВВ 10(2025) |FIT18'!CF16+25</f>
        <v>36669.4</v>
      </c>
      <c r="CG16" s="290">
        <f>'РБ ВВ 10(2025) |FIT18'!CG16+25</f>
        <v>36669.4</v>
      </c>
      <c r="CH16" s="290">
        <f>'РБ ВВ 10(2025) |FIT18'!CH16+25</f>
        <v>38626.9</v>
      </c>
      <c r="CI16" s="290">
        <f>'РБ ВВ 10(2025) |FIT18'!CI16+25</f>
        <v>38626.9</v>
      </c>
      <c r="CJ16" s="290">
        <f>'РБ ВВ 10(2025) |FIT18'!CJ16+25</f>
        <v>38626.9</v>
      </c>
      <c r="CK16" s="290">
        <f>'РБ ВВ 10(2025) |FIT18'!CK16+25</f>
        <v>38626.9</v>
      </c>
      <c r="CL16" s="290">
        <f>'РБ ВВ 10(2025) |FIT18'!CL16+25</f>
        <v>38626.9</v>
      </c>
      <c r="CM16" s="290">
        <f>'РБ ВВ 10(2025) |FIT18'!CM16+25</f>
        <v>38626.9</v>
      </c>
      <c r="CN16" s="290">
        <f>'РБ ВВ 10(2025) |FIT18'!CN16+25</f>
        <v>43324.9</v>
      </c>
      <c r="CO16" s="290">
        <f>'РБ ВВ 10(2025) |FIT18'!CO16+25</f>
        <v>41758.9</v>
      </c>
      <c r="CP16" s="290">
        <f>'РБ ВВ 10(2025) |FIT18'!CP16+25</f>
        <v>41758.9</v>
      </c>
      <c r="CQ16" s="290">
        <f>'РБ ВВ 10(2025) |FIT18'!CQ16+25</f>
        <v>41758.9</v>
      </c>
      <c r="CR16" s="290">
        <f>'РБ ВВ 10(2025) |FIT18'!CR16+25</f>
        <v>41758.9</v>
      </c>
      <c r="CS16" s="290">
        <f>'РБ ВВ 10(2025) |FIT18'!CS16+25</f>
        <v>44890.9</v>
      </c>
      <c r="CT16" s="290">
        <f>'РБ ВВ 10(2025) |FIT18'!CT16+25</f>
        <v>44890.9</v>
      </c>
      <c r="CU16" s="290">
        <f>'РБ ВВ 10(2025) |FIT18'!CU16+25</f>
        <v>41758.9</v>
      </c>
      <c r="CV16" s="290">
        <f>'РБ ВВ 10(2025) |FIT18'!CV16+25</f>
        <v>43324.9</v>
      </c>
      <c r="CW16" s="290">
        <f>'РБ ВВ 10(2025) |FIT18'!CW16+25</f>
        <v>41758.9</v>
      </c>
      <c r="CX16" s="290">
        <f>'РБ ВВ 10(2025) |FIT18'!CX16+25</f>
        <v>41758.9</v>
      </c>
      <c r="CY16" s="290">
        <f>'РБ ВВ 10(2025) |FIT18'!CY16+25</f>
        <v>41758.9</v>
      </c>
      <c r="CZ16" s="290">
        <f>'РБ ВВ 10(2025) |FIT18'!CZ16+25</f>
        <v>44890.9</v>
      </c>
      <c r="DA16" s="290">
        <f>'РБ ВВ 10(2025) |FIT18'!DA16+25</f>
        <v>44890.9</v>
      </c>
      <c r="DB16" s="290">
        <f>'РБ ВВ 10(2025) |FIT18'!DB16+25</f>
        <v>48805.9</v>
      </c>
      <c r="DC16" s="290">
        <f>'РБ ВВ 10(2025) |FIT18'!DC16+25</f>
        <v>48805.9</v>
      </c>
      <c r="DD16" s="290">
        <f>'РБ ВВ 10(2025) |FIT18'!DD16+25</f>
        <v>48805.9</v>
      </c>
      <c r="DE16" s="290">
        <f>'РБ ВВ 10(2025) |FIT18'!DE16+25</f>
        <v>48805.9</v>
      </c>
      <c r="DF16" s="290">
        <f>'РБ ВВ 10(2025) |FIT18'!DF16+25</f>
        <v>48805.9</v>
      </c>
      <c r="DG16" s="290">
        <f>'РБ ВВ 10(2025) |FIT18'!DG16+25</f>
        <v>53503.9</v>
      </c>
      <c r="DH16" s="290">
        <f>'РБ ВВ 10(2025) |FIT18'!DH16+25</f>
        <v>53503.9</v>
      </c>
      <c r="DI16" s="290">
        <f>'РБ ВВ 10(2025) |FIT18'!DI16+25</f>
        <v>51154.9</v>
      </c>
      <c r="DJ16" s="290">
        <f>'РБ ВВ 10(2025) |FIT18'!DJ16+25</f>
        <v>53503.9</v>
      </c>
      <c r="DK16" s="290">
        <f>'РБ ВВ 10(2025) |FIT18'!DK16+25</f>
        <v>51154.9</v>
      </c>
      <c r="DL16" s="290">
        <f>'РБ ВВ 10(2025) |FIT18'!DL16+25</f>
        <v>53503.9</v>
      </c>
      <c r="DM16" s="290">
        <f>'РБ ВВ 10(2025) |FIT18'!DM16+25</f>
        <v>51154.9</v>
      </c>
      <c r="DN16" s="290">
        <f>'РБ ВВ 10(2025) |FIT18'!DN16+25</f>
        <v>51154.9</v>
      </c>
      <c r="DO16" s="290">
        <f>'РБ ВВ 10(2025) |FIT18'!DO16+25</f>
        <v>46848.4</v>
      </c>
      <c r="DP16" s="290">
        <f>'РБ ВВ 10(2025) |FIT18'!DP16+25</f>
        <v>41758.9</v>
      </c>
      <c r="DQ16" s="290">
        <f>'РБ ВВ 10(2025) |FIT18'!DQ16+25</f>
        <v>41758.9</v>
      </c>
      <c r="DR16" s="290">
        <f>'РБ ВВ 10(2025) |FIT18'!DR16+25</f>
        <v>41758.9</v>
      </c>
      <c r="DS16" s="290">
        <f>'РБ ВВ 10(2025) |FIT18'!DS16+25</f>
        <v>40192.9</v>
      </c>
      <c r="DT16" s="290">
        <f>'РБ ВВ 10(2025) |FIT18'!DT16+25</f>
        <v>37843.9</v>
      </c>
      <c r="DU16" s="290">
        <f>'РБ ВВ 10(2025) |FIT18'!DU16+25</f>
        <v>39018.400000000001</v>
      </c>
      <c r="DV16" s="290">
        <f>'РБ ВВ 10(2025) |FIT18'!DV16+25</f>
        <v>39018.400000000001</v>
      </c>
      <c r="DW16" s="290">
        <f>'РБ ВВ 10(2025) |FIT18'!DW16+25</f>
        <v>39018.400000000001</v>
      </c>
      <c r="DX16" s="290">
        <f>'РБ ВВ 10(2025) |FIT18'!DX16+25</f>
        <v>31971.4</v>
      </c>
      <c r="DY16" s="290">
        <f>'РБ ВВ 10(2025) |FIT18'!DY16+25</f>
        <v>31971.4</v>
      </c>
      <c r="DZ16" s="290">
        <f>'РБ ВВ 10(2025) |FIT18'!DZ16+25</f>
        <v>31971.4</v>
      </c>
      <c r="EA16" s="290">
        <f>'РБ ВВ 10(2025) |FIT18'!EA16+25</f>
        <v>31971.4</v>
      </c>
      <c r="EB16" s="290">
        <f>'РБ ВВ 10(2025) |FIT18'!EB16+25</f>
        <v>31971.4</v>
      </c>
      <c r="EC16" s="290">
        <f>'РБ ВВ 10(2025) |FIT18'!EC16+25</f>
        <v>31971.4</v>
      </c>
      <c r="ED16" s="290">
        <f>'РБ ВВ 10(2025) |FIT18'!ED16+25</f>
        <v>31971.4</v>
      </c>
      <c r="EE16" s="290">
        <f>'РБ ВВ 10(2025) |FIT18'!EE16+25</f>
        <v>31971.4</v>
      </c>
      <c r="EF16" s="290">
        <f>'РБ ВВ 10(2025) |FIT18'!EF16+25</f>
        <v>31971.4</v>
      </c>
      <c r="EG16" s="290">
        <f>'РБ ВВ 10(2025) |FIT18'!EG16+25</f>
        <v>31971.4</v>
      </c>
      <c r="EH16" s="290">
        <f>'РБ ВВ 10(2025) |FIT18'!EH16+25</f>
        <v>31971.4</v>
      </c>
      <c r="EI16" s="290">
        <f>'РБ ВВ 10(2025) |FIT18'!EI16+25</f>
        <v>31971.4</v>
      </c>
      <c r="EJ16" s="290">
        <f>'РБ ВВ 10(2025) |FIT18'!EJ16+25</f>
        <v>31971.4</v>
      </c>
      <c r="EK16" s="290">
        <f>'РБ ВВ 10(2025) |FIT18'!EK16+25</f>
        <v>30796.9</v>
      </c>
      <c r="EL16" s="290">
        <f>'РБ ВВ 10(2025) |FIT18'!EL16+25</f>
        <v>30796.9</v>
      </c>
      <c r="EM16" s="290">
        <f>'РБ ВВ 10(2025) |FIT18'!EM16+25</f>
        <v>30796.9</v>
      </c>
      <c r="EN16" s="290">
        <f>'РБ ВВ 10(2025) |FIT18'!EN16+25</f>
        <v>30796.9</v>
      </c>
      <c r="EO16" s="290">
        <f>'РБ ВВ 10(2025) |FIT18'!EO16+25</f>
        <v>30796.9</v>
      </c>
      <c r="EP16" s="290">
        <f>'РБ ВВ 10(2025) |FIT18'!EP16+25</f>
        <v>30796.9</v>
      </c>
      <c r="EQ16" s="290">
        <f>'РБ ВВ 10(2025) |FIT18'!EQ16+25</f>
        <v>30796.9</v>
      </c>
      <c r="ER16" s="290">
        <f>'РБ ВВ 10(2025) |FIT18'!ER16+25</f>
        <v>30796.9</v>
      </c>
      <c r="ES16" s="290">
        <f>'РБ ВВ 10(2025) |FIT18'!ES16+25</f>
        <v>30796.9</v>
      </c>
      <c r="ET16" s="290">
        <f>'РБ ВВ 10(2025) |FIT18'!ET16+25</f>
        <v>30796.9</v>
      </c>
    </row>
    <row r="17" spans="1:150" x14ac:dyDescent="0.2">
      <c r="A17" s="86" t="s">
        <v>138</v>
      </c>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c r="CQ17" s="290"/>
      <c r="CR17" s="290"/>
      <c r="CS17" s="290"/>
      <c r="CT17" s="290"/>
      <c r="CU17" s="290"/>
      <c r="CV17" s="290"/>
      <c r="CW17" s="290"/>
      <c r="CX17" s="290"/>
      <c r="CY17" s="290"/>
      <c r="CZ17" s="290"/>
      <c r="DA17" s="290"/>
      <c r="DB17" s="290"/>
      <c r="DC17" s="290"/>
      <c r="DD17" s="290"/>
      <c r="DE17" s="290"/>
      <c r="DF17" s="290"/>
      <c r="DG17" s="290"/>
      <c r="DH17" s="290"/>
      <c r="DI17" s="290"/>
      <c r="DJ17" s="290"/>
      <c r="DK17" s="290"/>
      <c r="DL17" s="290"/>
      <c r="DM17" s="290"/>
      <c r="DN17" s="290"/>
      <c r="DO17" s="290"/>
      <c r="DP17" s="290"/>
      <c r="DQ17" s="290"/>
      <c r="DR17" s="290"/>
      <c r="DS17" s="290"/>
      <c r="DT17" s="290"/>
      <c r="DU17" s="290"/>
      <c r="DV17" s="290"/>
      <c r="DW17" s="290"/>
      <c r="DX17" s="290"/>
      <c r="DY17" s="290"/>
      <c r="DZ17" s="290"/>
      <c r="EA17" s="290"/>
      <c r="EB17" s="290"/>
      <c r="EC17" s="290"/>
      <c r="ED17" s="290"/>
      <c r="EE17" s="290"/>
      <c r="EF17" s="290"/>
      <c r="EG17" s="290"/>
      <c r="EH17" s="290"/>
      <c r="EI17" s="290"/>
      <c r="EJ17" s="290"/>
      <c r="EK17" s="290"/>
      <c r="EL17" s="290"/>
      <c r="EM17" s="290"/>
      <c r="EN17" s="290"/>
      <c r="EO17" s="290"/>
      <c r="EP17" s="290"/>
      <c r="EQ17" s="290"/>
      <c r="ER17" s="290"/>
      <c r="ES17" s="290"/>
      <c r="ET17" s="290"/>
    </row>
    <row r="18" spans="1:150" x14ac:dyDescent="0.2">
      <c r="A18" s="87" t="s">
        <v>78</v>
      </c>
      <c r="B18" s="290">
        <f>'РБ ВВ 10(2025) |FIT18'!B18+25</f>
        <v>41993.8</v>
      </c>
      <c r="C18" s="290">
        <f>'РБ ВВ 10(2025) |FIT18'!C18+25</f>
        <v>41993.8</v>
      </c>
      <c r="D18" s="290">
        <f>'РБ ВВ 10(2025) |FIT18'!D18+25</f>
        <v>41993.8</v>
      </c>
      <c r="E18" s="290">
        <f>'РБ ВВ 10(2025) |FIT18'!E18+25</f>
        <v>40114.6</v>
      </c>
      <c r="F18" s="290">
        <f>'РБ ВВ 10(2025) |FIT18'!F18+25</f>
        <v>36747.699999999997</v>
      </c>
      <c r="G18" s="290">
        <f>'РБ ВВ 10(2025) |FIT18'!G18+25</f>
        <v>37295.800000000003</v>
      </c>
      <c r="H18" s="290">
        <f>'РБ ВВ 10(2025) |FIT18'!H18+25</f>
        <v>36747.699999999997</v>
      </c>
      <c r="I18" s="290">
        <f>'РБ ВВ 10(2025) |FIT18'!I18+25</f>
        <v>38235.4</v>
      </c>
      <c r="J18" s="290">
        <f>'РБ ВВ 10(2025) |FIT18'!J18+25</f>
        <v>38235.4</v>
      </c>
      <c r="K18" s="290">
        <f>'РБ ВВ 10(2025) |FIT18'!K18+25</f>
        <v>35651.5</v>
      </c>
      <c r="L18" s="290">
        <f>'РБ ВВ 10(2025) |FIT18'!L18+25</f>
        <v>35651.5</v>
      </c>
      <c r="M18" s="290">
        <f>'РБ ВВ 10(2025) |FIT18'!M18+25</f>
        <v>35651.5</v>
      </c>
      <c r="N18" s="290">
        <f>'РБ ВВ 10(2025) |FIT18'!N18+25</f>
        <v>36199.599999999999</v>
      </c>
      <c r="O18" s="290">
        <f>'РБ ВВ 10(2025) |FIT18'!O18+25</f>
        <v>35651.5</v>
      </c>
      <c r="P18" s="290">
        <f>'РБ ВВ 10(2025) |FIT18'!P18+25</f>
        <v>36199.599999999999</v>
      </c>
      <c r="Q18" s="290">
        <f>'РБ ВВ 10(2025) |FIT18'!Q18+25</f>
        <v>36199.599999999999</v>
      </c>
      <c r="R18" s="290">
        <f>'РБ ВВ 10(2025) |FIT18'!R18+25</f>
        <v>36747.699999999997</v>
      </c>
      <c r="S18" s="290">
        <f>'РБ ВВ 10(2025) |FIT18'!S18+25</f>
        <v>37295.800000000003</v>
      </c>
      <c r="T18" s="290">
        <f>'РБ ВВ 10(2025) |FIT18'!T18+25</f>
        <v>37295.800000000003</v>
      </c>
      <c r="U18" s="290">
        <f>'РБ ВВ 10(2025) |FIT18'!U18+25</f>
        <v>38235.4</v>
      </c>
      <c r="V18" s="290">
        <f>'РБ ВВ 10(2025) |FIT18'!V18+25</f>
        <v>38235.4</v>
      </c>
      <c r="W18" s="290">
        <f>'РБ ВВ 10(2025) |FIT18'!W18+25</f>
        <v>36747.699999999997</v>
      </c>
      <c r="X18" s="290">
        <f>'РБ ВВ 10(2025) |FIT18'!X18+25</f>
        <v>36747.699999999997</v>
      </c>
      <c r="Y18" s="290">
        <f>'РБ ВВ 10(2025) |FIT18'!Y18+25</f>
        <v>35651.5</v>
      </c>
      <c r="Z18" s="290">
        <f>'РБ ВВ 10(2025) |FIT18'!Z18+25</f>
        <v>35651.5</v>
      </c>
      <c r="AA18" s="290">
        <f>'РБ ВВ 10(2025) |FIT18'!AA18+25</f>
        <v>35651.5</v>
      </c>
      <c r="AB18" s="290">
        <f>'РБ ВВ 10(2025) |FIT18'!AB18+25</f>
        <v>35651.5</v>
      </c>
      <c r="AC18" s="290">
        <f>'РБ ВВ 10(2025) |FIT18'!AC18+25</f>
        <v>35651.5</v>
      </c>
      <c r="AD18" s="290">
        <f>'РБ ВВ 10(2025) |FIT18'!AD18+25</f>
        <v>36199.599999999999</v>
      </c>
      <c r="AE18" s="290">
        <f>'РБ ВВ 10(2025) |FIT18'!AE18+25</f>
        <v>36199.599999999999</v>
      </c>
      <c r="AF18" s="290">
        <f>'РБ ВВ 10(2025) |FIT18'!AF18+25</f>
        <v>35651.5</v>
      </c>
      <c r="AG18" s="290">
        <f>'РБ ВВ 10(2025) |FIT18'!AG18+25</f>
        <v>45047.5</v>
      </c>
      <c r="AH18" s="290">
        <f>'РБ ВВ 10(2025) |FIT18'!AH18+25</f>
        <v>45047.5</v>
      </c>
      <c r="AI18" s="290">
        <f>'РБ ВВ 10(2025) |FIT18'!AI18+25</f>
        <v>45047.5</v>
      </c>
      <c r="AJ18" s="290">
        <f>'РБ ВВ 10(2025) |FIT18'!AJ18+25</f>
        <v>45047.5</v>
      </c>
      <c r="AK18" s="290">
        <f>'РБ ВВ 10(2025) |FIT18'!AK18+25</f>
        <v>45047.5</v>
      </c>
      <c r="AL18" s="290">
        <f>'РБ ВВ 10(2025) |FIT18'!AL18+25</f>
        <v>45047.5</v>
      </c>
      <c r="AM18" s="290">
        <f>'РБ ВВ 10(2025) |FIT18'!AM18+25</f>
        <v>43638.1</v>
      </c>
      <c r="AN18" s="290">
        <f>'РБ ВВ 10(2025) |FIT18'!AN18+25</f>
        <v>43638.1</v>
      </c>
      <c r="AO18" s="290">
        <f>'РБ ВВ 10(2025) |FIT18'!AO18+25</f>
        <v>43638.1</v>
      </c>
      <c r="AP18" s="290">
        <f>'РБ ВВ 10(2025) |FIT18'!AP18+25</f>
        <v>43638.1</v>
      </c>
      <c r="AQ18" s="290">
        <f>'РБ ВВ 10(2025) |FIT18'!AQ18+25</f>
        <v>47005</v>
      </c>
      <c r="AR18" s="290">
        <f>'РБ ВВ 10(2025) |FIT18'!AR18+25</f>
        <v>48257.8</v>
      </c>
      <c r="AS18" s="290">
        <f>'РБ ВВ 10(2025) |FIT18'!AS18+25</f>
        <v>48257.8</v>
      </c>
      <c r="AT18" s="290">
        <f>'РБ ВВ 10(2025) |FIT18'!AT18+25</f>
        <v>45752.2</v>
      </c>
      <c r="AU18" s="290">
        <f>'РБ ВВ 10(2025) |FIT18'!AU18+25</f>
        <v>47005</v>
      </c>
      <c r="AV18" s="290">
        <f>'РБ ВВ 10(2025) |FIT18'!AV18+25</f>
        <v>47005</v>
      </c>
      <c r="AW18" s="290">
        <f>'РБ ВВ 10(2025) |FIT18'!AW18+25</f>
        <v>48257.8</v>
      </c>
      <c r="AX18" s="290">
        <f>'РБ ВВ 10(2025) |FIT18'!AX18+25</f>
        <v>48257.8</v>
      </c>
      <c r="AY18" s="290">
        <f>'РБ ВВ 10(2025) |FIT18'!AY18+25</f>
        <v>48257.8</v>
      </c>
      <c r="AZ18" s="290">
        <f>'РБ ВВ 10(2025) |FIT18'!AZ18+25</f>
        <v>50763.4</v>
      </c>
      <c r="BA18" s="290">
        <f>'РБ ВВ 10(2025) |FIT18'!BA18+25</f>
        <v>50763.4</v>
      </c>
      <c r="BB18" s="290">
        <f>'РБ ВВ 10(2025) |FIT18'!BB18+25</f>
        <v>52016.2</v>
      </c>
      <c r="BC18" s="290">
        <f>'РБ ВВ 10(2025) |FIT18'!BC18+25</f>
        <v>52016.2</v>
      </c>
      <c r="BD18" s="290">
        <f>'РБ ВВ 10(2025) |FIT18'!BD18+25</f>
        <v>52016.2</v>
      </c>
      <c r="BE18" s="290">
        <f>'РБ ВВ 10(2025) |FIT18'!BE18+25</f>
        <v>49510.6</v>
      </c>
      <c r="BF18" s="290">
        <f>'РБ ВВ 10(2025) |FIT18'!BF18+25</f>
        <v>76524.100000000006</v>
      </c>
      <c r="BG18" s="290">
        <f>'РБ ВВ 10(2025) |FIT18'!BG18+25</f>
        <v>94924.6</v>
      </c>
      <c r="BH18" s="290">
        <f>'РБ ВВ 10(2025) |FIT18'!BH18+25</f>
        <v>112542.1</v>
      </c>
      <c r="BI18" s="290">
        <f>'РБ ВВ 10(2025) |FIT18'!BI18+25</f>
        <v>112542.1</v>
      </c>
      <c r="BJ18" s="290">
        <f>'РБ ВВ 10(2025) |FIT18'!BJ18+25</f>
        <v>108627.1</v>
      </c>
      <c r="BK18" s="290">
        <f>'РБ ВВ 10(2025) |FIT18'!BK18+25</f>
        <v>112542.1</v>
      </c>
      <c r="BL18" s="290">
        <f>'РБ ВВ 10(2025) |FIT18'!BL18+25</f>
        <v>108627.1</v>
      </c>
      <c r="BM18" s="290">
        <f>'РБ ВВ 10(2025) |FIT18'!BM18+25</f>
        <v>98056.6</v>
      </c>
      <c r="BN18" s="290">
        <f>'РБ ВВ 10(2025) |FIT18'!BN18+25</f>
        <v>98056.6</v>
      </c>
      <c r="BO18" s="290">
        <f>'РБ ВВ 10(2025) |FIT18'!BO18+25</f>
        <v>98056.6</v>
      </c>
      <c r="BP18" s="290">
        <f>'РБ ВВ 10(2025) |FIT18'!BP18+25</f>
        <v>91792.6</v>
      </c>
      <c r="BQ18" s="290">
        <f>'РБ ВВ 10(2025) |FIT18'!BQ18+25</f>
        <v>60159.4</v>
      </c>
      <c r="BR18" s="290">
        <f>'РБ ВВ 10(2025) |FIT18'!BR18+25</f>
        <v>56244.4</v>
      </c>
      <c r="BS18" s="290">
        <f>'РБ ВВ 10(2025) |FIT18'!BS18+25</f>
        <v>54678.400000000001</v>
      </c>
      <c r="BT18" s="290">
        <f>'РБ ВВ 10(2025) |FIT18'!BT18+25</f>
        <v>54678.400000000001</v>
      </c>
      <c r="BU18" s="290">
        <f>'РБ ВВ 10(2025) |FIT18'!BU18+25</f>
        <v>54678.400000000001</v>
      </c>
      <c r="BV18" s="290">
        <f>'РБ ВВ 10(2025) |FIT18'!BV18+25</f>
        <v>56244.4</v>
      </c>
      <c r="BW18" s="290">
        <f>'РБ ВВ 10(2025) |FIT18'!BW18+25</f>
        <v>56244.4</v>
      </c>
      <c r="BX18" s="290">
        <f>'РБ ВВ 10(2025) |FIT18'!BX18+25</f>
        <v>56244.4</v>
      </c>
      <c r="BY18" s="290">
        <f>'РБ ВВ 10(2025) |FIT18'!BY18+25</f>
        <v>54678.400000000001</v>
      </c>
      <c r="BZ18" s="290">
        <f>'РБ ВВ 10(2025) |FIT18'!BZ18+25</f>
        <v>54678.400000000001</v>
      </c>
      <c r="CA18" s="290">
        <f>'РБ ВВ 10(2025) |FIT18'!CA18+25</f>
        <v>54678.400000000001</v>
      </c>
      <c r="CB18" s="290">
        <f>'РБ ВВ 10(2025) |FIT18'!CB18+25</f>
        <v>54678.400000000001</v>
      </c>
      <c r="CC18" s="290">
        <f>'РБ ВВ 10(2025) |FIT18'!CC18+25</f>
        <v>54678.400000000001</v>
      </c>
      <c r="CD18" s="290">
        <f>'РБ ВВ 10(2025) |FIT18'!CD18+25</f>
        <v>54678.400000000001</v>
      </c>
      <c r="CE18" s="290">
        <f>'РБ ВВ 10(2025) |FIT18'!CE18+25</f>
        <v>54678.400000000001</v>
      </c>
      <c r="CF18" s="290">
        <f>'РБ ВВ 10(2025) |FIT18'!CF18+25</f>
        <v>56244.4</v>
      </c>
      <c r="CG18" s="290">
        <f>'РБ ВВ 10(2025) |FIT18'!CG18+25</f>
        <v>56244.4</v>
      </c>
      <c r="CH18" s="290">
        <f>'РБ ВВ 10(2025) |FIT18'!CH18+25</f>
        <v>58201.9</v>
      </c>
      <c r="CI18" s="290">
        <f>'РБ ВВ 10(2025) |FIT18'!CI18+25</f>
        <v>58201.9</v>
      </c>
      <c r="CJ18" s="290">
        <f>'РБ ВВ 10(2025) |FIT18'!CJ18+25</f>
        <v>58201.9</v>
      </c>
      <c r="CK18" s="290">
        <f>'РБ ВВ 10(2025) |FIT18'!CK18+25</f>
        <v>58201.9</v>
      </c>
      <c r="CL18" s="290">
        <f>'РБ ВВ 10(2025) |FIT18'!CL18+25</f>
        <v>58201.9</v>
      </c>
      <c r="CM18" s="290">
        <f>'РБ ВВ 10(2025) |FIT18'!CM18+25</f>
        <v>58201.9</v>
      </c>
      <c r="CN18" s="290">
        <f>'РБ ВВ 10(2025) |FIT18'!CN18+25</f>
        <v>62899.9</v>
      </c>
      <c r="CO18" s="290">
        <f>'РБ ВВ 10(2025) |FIT18'!CO18+25</f>
        <v>61333.9</v>
      </c>
      <c r="CP18" s="290">
        <f>'РБ ВВ 10(2025) |FIT18'!CP18+25</f>
        <v>61333.9</v>
      </c>
      <c r="CQ18" s="290">
        <f>'РБ ВВ 10(2025) |FIT18'!CQ18+25</f>
        <v>61333.9</v>
      </c>
      <c r="CR18" s="290">
        <f>'РБ ВВ 10(2025) |FIT18'!CR18+25</f>
        <v>61333.9</v>
      </c>
      <c r="CS18" s="290">
        <f>'РБ ВВ 10(2025) |FIT18'!CS18+25</f>
        <v>64465.9</v>
      </c>
      <c r="CT18" s="290">
        <f>'РБ ВВ 10(2025) |FIT18'!CT18+25</f>
        <v>64465.9</v>
      </c>
      <c r="CU18" s="290">
        <f>'РБ ВВ 10(2025) |FIT18'!CU18+25</f>
        <v>61333.9</v>
      </c>
      <c r="CV18" s="290">
        <f>'РБ ВВ 10(2025) |FIT18'!CV18+25</f>
        <v>62899.9</v>
      </c>
      <c r="CW18" s="290">
        <f>'РБ ВВ 10(2025) |FIT18'!CW18+25</f>
        <v>61333.9</v>
      </c>
      <c r="CX18" s="290">
        <f>'РБ ВВ 10(2025) |FIT18'!CX18+25</f>
        <v>61333.9</v>
      </c>
      <c r="CY18" s="290">
        <f>'РБ ВВ 10(2025) |FIT18'!CY18+25</f>
        <v>61333.9</v>
      </c>
      <c r="CZ18" s="290">
        <f>'РБ ВВ 10(2025) |FIT18'!CZ18+25</f>
        <v>64465.9</v>
      </c>
      <c r="DA18" s="290">
        <f>'РБ ВВ 10(2025) |FIT18'!DA18+25</f>
        <v>64465.9</v>
      </c>
      <c r="DB18" s="290">
        <f>'РБ ВВ 10(2025) |FIT18'!DB18+25</f>
        <v>68380.899999999994</v>
      </c>
      <c r="DC18" s="290">
        <f>'РБ ВВ 10(2025) |FIT18'!DC18+25</f>
        <v>68380.899999999994</v>
      </c>
      <c r="DD18" s="290">
        <f>'РБ ВВ 10(2025) |FIT18'!DD18+25</f>
        <v>68380.899999999994</v>
      </c>
      <c r="DE18" s="290">
        <f>'РБ ВВ 10(2025) |FIT18'!DE18+25</f>
        <v>68380.899999999994</v>
      </c>
      <c r="DF18" s="290">
        <f>'РБ ВВ 10(2025) |FIT18'!DF18+25</f>
        <v>68380.899999999994</v>
      </c>
      <c r="DG18" s="290">
        <f>'РБ ВВ 10(2025) |FIT18'!DG18+25</f>
        <v>73078.899999999994</v>
      </c>
      <c r="DH18" s="290">
        <f>'РБ ВВ 10(2025) |FIT18'!DH18+25</f>
        <v>73078.899999999994</v>
      </c>
      <c r="DI18" s="290">
        <f>'РБ ВВ 10(2025) |FIT18'!DI18+25</f>
        <v>70729.899999999994</v>
      </c>
      <c r="DJ18" s="290">
        <f>'РБ ВВ 10(2025) |FIT18'!DJ18+25</f>
        <v>73078.899999999994</v>
      </c>
      <c r="DK18" s="290">
        <f>'РБ ВВ 10(2025) |FIT18'!DK18+25</f>
        <v>70729.899999999994</v>
      </c>
      <c r="DL18" s="290">
        <f>'РБ ВВ 10(2025) |FIT18'!DL18+25</f>
        <v>73078.899999999994</v>
      </c>
      <c r="DM18" s="290">
        <f>'РБ ВВ 10(2025) |FIT18'!DM18+25</f>
        <v>70729.899999999994</v>
      </c>
      <c r="DN18" s="290">
        <f>'РБ ВВ 10(2025) |FIT18'!DN18+25</f>
        <v>70729.899999999994</v>
      </c>
      <c r="DO18" s="290">
        <f>'РБ ВВ 10(2025) |FIT18'!DO18+25</f>
        <v>66423.399999999994</v>
      </c>
      <c r="DP18" s="290">
        <f>'РБ ВВ 10(2025) |FIT18'!DP18+25</f>
        <v>61333.9</v>
      </c>
      <c r="DQ18" s="290">
        <f>'РБ ВВ 10(2025) |FIT18'!DQ18+25</f>
        <v>61333.9</v>
      </c>
      <c r="DR18" s="290">
        <f>'РБ ВВ 10(2025) |FIT18'!DR18+25</f>
        <v>61333.9</v>
      </c>
      <c r="DS18" s="290">
        <f>'РБ ВВ 10(2025) |FIT18'!DS18+25</f>
        <v>59767.9</v>
      </c>
      <c r="DT18" s="290">
        <f>'РБ ВВ 10(2025) |FIT18'!DT18+25</f>
        <v>57418.9</v>
      </c>
      <c r="DU18" s="290">
        <f>'РБ ВВ 10(2025) |FIT18'!DU18+25</f>
        <v>58593.4</v>
      </c>
      <c r="DV18" s="290">
        <f>'РБ ВВ 10(2025) |FIT18'!DV18+25</f>
        <v>58593.4</v>
      </c>
      <c r="DW18" s="290">
        <f>'РБ ВВ 10(2025) |FIT18'!DW18+25</f>
        <v>58593.4</v>
      </c>
      <c r="DX18" s="290">
        <f>'РБ ВВ 10(2025) |FIT18'!DX18+25</f>
        <v>51546.400000000001</v>
      </c>
      <c r="DY18" s="290">
        <f>'РБ ВВ 10(2025) |FIT18'!DY18+25</f>
        <v>51546.400000000001</v>
      </c>
      <c r="DZ18" s="290">
        <f>'РБ ВВ 10(2025) |FIT18'!DZ18+25</f>
        <v>51546.400000000001</v>
      </c>
      <c r="EA18" s="290">
        <f>'РБ ВВ 10(2025) |FIT18'!EA18+25</f>
        <v>51546.400000000001</v>
      </c>
      <c r="EB18" s="290">
        <f>'РБ ВВ 10(2025) |FIT18'!EB18+25</f>
        <v>51546.400000000001</v>
      </c>
      <c r="EC18" s="290">
        <f>'РБ ВВ 10(2025) |FIT18'!EC18+25</f>
        <v>51546.400000000001</v>
      </c>
      <c r="ED18" s="290">
        <f>'РБ ВВ 10(2025) |FIT18'!ED18+25</f>
        <v>51546.400000000001</v>
      </c>
      <c r="EE18" s="290">
        <f>'РБ ВВ 10(2025) |FIT18'!EE18+25</f>
        <v>51546.400000000001</v>
      </c>
      <c r="EF18" s="290">
        <f>'РБ ВВ 10(2025) |FIT18'!EF18+25</f>
        <v>51546.400000000001</v>
      </c>
      <c r="EG18" s="290">
        <f>'РБ ВВ 10(2025) |FIT18'!EG18+25</f>
        <v>51546.400000000001</v>
      </c>
      <c r="EH18" s="290">
        <f>'РБ ВВ 10(2025) |FIT18'!EH18+25</f>
        <v>51546.400000000001</v>
      </c>
      <c r="EI18" s="290">
        <f>'РБ ВВ 10(2025) |FIT18'!EI18+25</f>
        <v>51546.400000000001</v>
      </c>
      <c r="EJ18" s="290">
        <f>'РБ ВВ 10(2025) |FIT18'!EJ18+25</f>
        <v>51546.400000000001</v>
      </c>
      <c r="EK18" s="290">
        <f>'РБ ВВ 10(2025) |FIT18'!EK18+25</f>
        <v>50371.9</v>
      </c>
      <c r="EL18" s="290">
        <f>'РБ ВВ 10(2025) |FIT18'!EL18+25</f>
        <v>50371.9</v>
      </c>
      <c r="EM18" s="290">
        <f>'РБ ВВ 10(2025) |FIT18'!EM18+25</f>
        <v>50371.9</v>
      </c>
      <c r="EN18" s="290">
        <f>'РБ ВВ 10(2025) |FIT18'!EN18+25</f>
        <v>50371.9</v>
      </c>
      <c r="EO18" s="290">
        <f>'РБ ВВ 10(2025) |FIT18'!EO18+25</f>
        <v>50371.9</v>
      </c>
      <c r="EP18" s="290">
        <f>'РБ ВВ 10(2025) |FIT18'!EP18+25</f>
        <v>50371.9</v>
      </c>
      <c r="EQ18" s="290">
        <f>'РБ ВВ 10(2025) |FIT18'!EQ18+25</f>
        <v>50371.9</v>
      </c>
      <c r="ER18" s="290">
        <f>'РБ ВВ 10(2025) |FIT18'!ER18+25</f>
        <v>50371.9</v>
      </c>
      <c r="ES18" s="290">
        <f>'РБ ВВ 10(2025) |FIT18'!ES18+25</f>
        <v>50371.9</v>
      </c>
      <c r="ET18" s="290">
        <f>'РБ ВВ 10(2025) |FIT18'!ET18+25</f>
        <v>50371.9</v>
      </c>
    </row>
    <row r="19" spans="1:150" x14ac:dyDescent="0.2">
      <c r="A19" s="86" t="s">
        <v>137</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0"/>
      <c r="CM19" s="290"/>
      <c r="CN19" s="290"/>
      <c r="CO19" s="290"/>
      <c r="CP19" s="290"/>
      <c r="CQ19" s="290"/>
      <c r="CR19" s="290"/>
      <c r="CS19" s="290"/>
      <c r="CT19" s="290"/>
      <c r="CU19" s="290"/>
      <c r="CV19" s="290"/>
      <c r="CW19" s="290"/>
      <c r="CX19" s="290"/>
      <c r="CY19" s="290"/>
      <c r="CZ19" s="290"/>
      <c r="DA19" s="290"/>
      <c r="DB19" s="290"/>
      <c r="DC19" s="290"/>
      <c r="DD19" s="290"/>
      <c r="DE19" s="290"/>
      <c r="DF19" s="290"/>
      <c r="DG19" s="290"/>
      <c r="DH19" s="290"/>
      <c r="DI19" s="290"/>
      <c r="DJ19" s="290"/>
      <c r="DK19" s="290"/>
      <c r="DL19" s="290"/>
      <c r="DM19" s="290"/>
      <c r="DN19" s="290"/>
      <c r="DO19" s="290"/>
      <c r="DP19" s="290"/>
      <c r="DQ19" s="290"/>
      <c r="DR19" s="290"/>
      <c r="DS19" s="290"/>
      <c r="DT19" s="290"/>
      <c r="DU19" s="290"/>
      <c r="DV19" s="290"/>
      <c r="DW19" s="290"/>
      <c r="DX19" s="290"/>
      <c r="DY19" s="290"/>
      <c r="DZ19" s="290"/>
      <c r="EA19" s="290"/>
      <c r="EB19" s="290"/>
      <c r="EC19" s="290"/>
      <c r="ED19" s="290"/>
      <c r="EE19" s="290"/>
      <c r="EF19" s="290"/>
      <c r="EG19" s="290"/>
      <c r="EH19" s="290"/>
      <c r="EI19" s="290"/>
      <c r="EJ19" s="290"/>
      <c r="EK19" s="290"/>
      <c r="EL19" s="290"/>
      <c r="EM19" s="290"/>
      <c r="EN19" s="290"/>
      <c r="EO19" s="290"/>
      <c r="EP19" s="290"/>
      <c r="EQ19" s="290"/>
      <c r="ER19" s="290"/>
      <c r="ES19" s="290"/>
      <c r="ET19" s="290"/>
    </row>
    <row r="20" spans="1:150" x14ac:dyDescent="0.2">
      <c r="A20" s="87" t="s">
        <v>67</v>
      </c>
      <c r="B20" s="290">
        <f>'РБ ВВ 10(2025) |FIT18'!B20+25</f>
        <v>57653.8</v>
      </c>
      <c r="C20" s="290">
        <f>'РБ ВВ 10(2025) |FIT18'!C20+25</f>
        <v>57653.8</v>
      </c>
      <c r="D20" s="290">
        <f>'РБ ВВ 10(2025) |FIT18'!D20+25</f>
        <v>57653.8</v>
      </c>
      <c r="E20" s="290">
        <f>'РБ ВВ 10(2025) |FIT18'!E20+25</f>
        <v>55774.6</v>
      </c>
      <c r="F20" s="290">
        <f>'РБ ВВ 10(2025) |FIT18'!F20+25</f>
        <v>52407.7</v>
      </c>
      <c r="G20" s="290">
        <f>'РБ ВВ 10(2025) |FIT18'!G20+25</f>
        <v>52955.8</v>
      </c>
      <c r="H20" s="290">
        <f>'РБ ВВ 10(2025) |FIT18'!H20+25</f>
        <v>52407.7</v>
      </c>
      <c r="I20" s="290">
        <f>'РБ ВВ 10(2025) |FIT18'!I20+25</f>
        <v>53895.4</v>
      </c>
      <c r="J20" s="290">
        <f>'РБ ВВ 10(2025) |FIT18'!J20+25</f>
        <v>53895.4</v>
      </c>
      <c r="K20" s="290">
        <f>'РБ ВВ 10(2025) |FIT18'!K20+25</f>
        <v>51311.5</v>
      </c>
      <c r="L20" s="290">
        <f>'РБ ВВ 10(2025) |FIT18'!L20+25</f>
        <v>51311.5</v>
      </c>
      <c r="M20" s="290">
        <f>'РБ ВВ 10(2025) |FIT18'!M20+25</f>
        <v>51311.5</v>
      </c>
      <c r="N20" s="290">
        <f>'РБ ВВ 10(2025) |FIT18'!N20+25</f>
        <v>51859.6</v>
      </c>
      <c r="O20" s="290">
        <f>'РБ ВВ 10(2025) |FIT18'!O20+25</f>
        <v>51311.5</v>
      </c>
      <c r="P20" s="290">
        <f>'РБ ВВ 10(2025) |FIT18'!P20+25</f>
        <v>51859.6</v>
      </c>
      <c r="Q20" s="290">
        <f>'РБ ВВ 10(2025) |FIT18'!Q20+25</f>
        <v>51859.6</v>
      </c>
      <c r="R20" s="290">
        <f>'РБ ВВ 10(2025) |FIT18'!R20+25</f>
        <v>52407.7</v>
      </c>
      <c r="S20" s="290">
        <f>'РБ ВВ 10(2025) |FIT18'!S20+25</f>
        <v>52955.8</v>
      </c>
      <c r="T20" s="290">
        <f>'РБ ВВ 10(2025) |FIT18'!T20+25</f>
        <v>52955.8</v>
      </c>
      <c r="U20" s="290">
        <f>'РБ ВВ 10(2025) |FIT18'!U20+25</f>
        <v>53895.4</v>
      </c>
      <c r="V20" s="290">
        <f>'РБ ВВ 10(2025) |FIT18'!V20+25</f>
        <v>53895.4</v>
      </c>
      <c r="W20" s="290">
        <f>'РБ ВВ 10(2025) |FIT18'!W20+25</f>
        <v>52407.7</v>
      </c>
      <c r="X20" s="290">
        <f>'РБ ВВ 10(2025) |FIT18'!X20+25</f>
        <v>52407.7</v>
      </c>
      <c r="Y20" s="290">
        <f>'РБ ВВ 10(2025) |FIT18'!Y20+25</f>
        <v>51311.5</v>
      </c>
      <c r="Z20" s="290">
        <f>'РБ ВВ 10(2025) |FIT18'!Z20+25</f>
        <v>51311.5</v>
      </c>
      <c r="AA20" s="290">
        <f>'РБ ВВ 10(2025) |FIT18'!AA20+25</f>
        <v>51311.5</v>
      </c>
      <c r="AB20" s="290">
        <f>'РБ ВВ 10(2025) |FIT18'!AB20+25</f>
        <v>51311.5</v>
      </c>
      <c r="AC20" s="290">
        <f>'РБ ВВ 10(2025) |FIT18'!AC20+25</f>
        <v>51311.5</v>
      </c>
      <c r="AD20" s="290">
        <f>'РБ ВВ 10(2025) |FIT18'!AD20+25</f>
        <v>51859.6</v>
      </c>
      <c r="AE20" s="290">
        <f>'РБ ВВ 10(2025) |FIT18'!AE20+25</f>
        <v>51859.6</v>
      </c>
      <c r="AF20" s="290">
        <f>'РБ ВВ 10(2025) |FIT18'!AF20+25</f>
        <v>51311.5</v>
      </c>
      <c r="AG20" s="290">
        <f>'РБ ВВ 10(2025) |FIT18'!AG20+25</f>
        <v>64622.5</v>
      </c>
      <c r="AH20" s="290">
        <f>'РБ ВВ 10(2025) |FIT18'!AH20+25</f>
        <v>64622.5</v>
      </c>
      <c r="AI20" s="290">
        <f>'РБ ВВ 10(2025) |FIT18'!AI20+25</f>
        <v>64622.5</v>
      </c>
      <c r="AJ20" s="290">
        <f>'РБ ВВ 10(2025) |FIT18'!AJ20+25</f>
        <v>64622.5</v>
      </c>
      <c r="AK20" s="290">
        <f>'РБ ВВ 10(2025) |FIT18'!AK20+25</f>
        <v>64622.5</v>
      </c>
      <c r="AL20" s="290">
        <f>'РБ ВВ 10(2025) |FIT18'!AL20+25</f>
        <v>64622.5</v>
      </c>
      <c r="AM20" s="290">
        <f>'РБ ВВ 10(2025) |FIT18'!AM20+25</f>
        <v>63213.1</v>
      </c>
      <c r="AN20" s="290">
        <f>'РБ ВВ 10(2025) |FIT18'!AN20+25</f>
        <v>63213.1</v>
      </c>
      <c r="AO20" s="290">
        <f>'РБ ВВ 10(2025) |FIT18'!AO20+25</f>
        <v>63213.1</v>
      </c>
      <c r="AP20" s="290">
        <f>'РБ ВВ 10(2025) |FIT18'!AP20+25</f>
        <v>63213.1</v>
      </c>
      <c r="AQ20" s="290">
        <f>'РБ ВВ 10(2025) |FIT18'!AQ20+25</f>
        <v>66580</v>
      </c>
      <c r="AR20" s="290">
        <f>'РБ ВВ 10(2025) |FIT18'!AR20+25</f>
        <v>67832.800000000003</v>
      </c>
      <c r="AS20" s="290">
        <f>'РБ ВВ 10(2025) |FIT18'!AS20+25</f>
        <v>67832.800000000003</v>
      </c>
      <c r="AT20" s="290">
        <f>'РБ ВВ 10(2025) |FIT18'!AT20+25</f>
        <v>65327.199999999997</v>
      </c>
      <c r="AU20" s="290">
        <f>'РБ ВВ 10(2025) |FIT18'!AU20+25</f>
        <v>66580</v>
      </c>
      <c r="AV20" s="290">
        <f>'РБ ВВ 10(2025) |FIT18'!AV20+25</f>
        <v>66580</v>
      </c>
      <c r="AW20" s="290">
        <f>'РБ ВВ 10(2025) |FIT18'!AW20+25</f>
        <v>67832.800000000003</v>
      </c>
      <c r="AX20" s="290">
        <f>'РБ ВВ 10(2025) |FIT18'!AX20+25</f>
        <v>67832.800000000003</v>
      </c>
      <c r="AY20" s="290">
        <f>'РБ ВВ 10(2025) |FIT18'!AY20+25</f>
        <v>67832.800000000003</v>
      </c>
      <c r="AZ20" s="290">
        <f>'РБ ВВ 10(2025) |FIT18'!AZ20+25</f>
        <v>70338.399999999994</v>
      </c>
      <c r="BA20" s="290">
        <f>'РБ ВВ 10(2025) |FIT18'!BA20+25</f>
        <v>70338.399999999994</v>
      </c>
      <c r="BB20" s="290">
        <f>'РБ ВВ 10(2025) |FIT18'!BB20+25</f>
        <v>71591.199999999997</v>
      </c>
      <c r="BC20" s="290">
        <f>'РБ ВВ 10(2025) |FIT18'!BC20+25</f>
        <v>71591.199999999997</v>
      </c>
      <c r="BD20" s="290">
        <f>'РБ ВВ 10(2025) |FIT18'!BD20+25</f>
        <v>71591.199999999997</v>
      </c>
      <c r="BE20" s="290">
        <f>'РБ ВВ 10(2025) |FIT18'!BE20+25</f>
        <v>69085.600000000006</v>
      </c>
      <c r="BF20" s="290">
        <f>'РБ ВВ 10(2025) |FIT18'!BF20+25</f>
        <v>115674.1</v>
      </c>
      <c r="BG20" s="290">
        <f>'РБ ВВ 10(2025) |FIT18'!BG20+25</f>
        <v>134074.6</v>
      </c>
      <c r="BH20" s="290">
        <f>'РБ ВВ 10(2025) |FIT18'!BH20+25</f>
        <v>151692.1</v>
      </c>
      <c r="BI20" s="290">
        <f>'РБ ВВ 10(2025) |FIT18'!BI20+25</f>
        <v>151692.1</v>
      </c>
      <c r="BJ20" s="290">
        <f>'РБ ВВ 10(2025) |FIT18'!BJ20+25</f>
        <v>147777.1</v>
      </c>
      <c r="BK20" s="290">
        <f>'РБ ВВ 10(2025) |FIT18'!BK20+25</f>
        <v>151692.1</v>
      </c>
      <c r="BL20" s="290">
        <f>'РБ ВВ 10(2025) |FIT18'!BL20+25</f>
        <v>147777.1</v>
      </c>
      <c r="BM20" s="290">
        <f>'РБ ВВ 10(2025) |FIT18'!BM20+25</f>
        <v>137206.6</v>
      </c>
      <c r="BN20" s="290">
        <f>'РБ ВВ 10(2025) |FIT18'!BN20+25</f>
        <v>137206.6</v>
      </c>
      <c r="BO20" s="290">
        <f>'РБ ВВ 10(2025) |FIT18'!BO20+25</f>
        <v>137206.6</v>
      </c>
      <c r="BP20" s="290">
        <f>'РБ ВВ 10(2025) |FIT18'!BP20+25</f>
        <v>130942.6</v>
      </c>
      <c r="BQ20" s="290">
        <f>'РБ ВВ 10(2025) |FIT18'!BQ20+25</f>
        <v>83649.399999999994</v>
      </c>
      <c r="BR20" s="290">
        <f>'РБ ВВ 10(2025) |FIT18'!BR20+25</f>
        <v>79734.399999999994</v>
      </c>
      <c r="BS20" s="290">
        <f>'РБ ВВ 10(2025) |FIT18'!BS20+25</f>
        <v>78168.399999999994</v>
      </c>
      <c r="BT20" s="290">
        <f>'РБ ВВ 10(2025) |FIT18'!BT20+25</f>
        <v>78168.399999999994</v>
      </c>
      <c r="BU20" s="290">
        <f>'РБ ВВ 10(2025) |FIT18'!BU20+25</f>
        <v>78168.399999999994</v>
      </c>
      <c r="BV20" s="290">
        <f>'РБ ВВ 10(2025) |FIT18'!BV20+25</f>
        <v>79734.399999999994</v>
      </c>
      <c r="BW20" s="290">
        <f>'РБ ВВ 10(2025) |FIT18'!BW20+25</f>
        <v>79734.399999999994</v>
      </c>
      <c r="BX20" s="290">
        <f>'РБ ВВ 10(2025) |FIT18'!BX20+25</f>
        <v>79734.399999999994</v>
      </c>
      <c r="BY20" s="290">
        <f>'РБ ВВ 10(2025) |FIT18'!BY20+25</f>
        <v>78168.399999999994</v>
      </c>
      <c r="BZ20" s="290">
        <f>'РБ ВВ 10(2025) |FIT18'!BZ20+25</f>
        <v>78168.399999999994</v>
      </c>
      <c r="CA20" s="290">
        <f>'РБ ВВ 10(2025) |FIT18'!CA20+25</f>
        <v>78168.399999999994</v>
      </c>
      <c r="CB20" s="290">
        <f>'РБ ВВ 10(2025) |FIT18'!CB20+25</f>
        <v>78168.399999999994</v>
      </c>
      <c r="CC20" s="290">
        <f>'РБ ВВ 10(2025) |FIT18'!CC20+25</f>
        <v>78168.399999999994</v>
      </c>
      <c r="CD20" s="290">
        <f>'РБ ВВ 10(2025) |FIT18'!CD20+25</f>
        <v>78168.399999999994</v>
      </c>
      <c r="CE20" s="290">
        <f>'РБ ВВ 10(2025) |FIT18'!CE20+25</f>
        <v>78168.399999999994</v>
      </c>
      <c r="CF20" s="290">
        <f>'РБ ВВ 10(2025) |FIT18'!CF20+25</f>
        <v>79734.399999999994</v>
      </c>
      <c r="CG20" s="290">
        <f>'РБ ВВ 10(2025) |FIT18'!CG20+25</f>
        <v>79734.399999999994</v>
      </c>
      <c r="CH20" s="290">
        <f>'РБ ВВ 10(2025) |FIT18'!CH20+25</f>
        <v>81691.899999999994</v>
      </c>
      <c r="CI20" s="290">
        <f>'РБ ВВ 10(2025) |FIT18'!CI20+25</f>
        <v>81691.899999999994</v>
      </c>
      <c r="CJ20" s="290">
        <f>'РБ ВВ 10(2025) |FIT18'!CJ20+25</f>
        <v>81691.899999999994</v>
      </c>
      <c r="CK20" s="290">
        <f>'РБ ВВ 10(2025) |FIT18'!CK20+25</f>
        <v>81691.899999999994</v>
      </c>
      <c r="CL20" s="290">
        <f>'РБ ВВ 10(2025) |FIT18'!CL20+25</f>
        <v>81691.899999999994</v>
      </c>
      <c r="CM20" s="290">
        <f>'РБ ВВ 10(2025) |FIT18'!CM20+25</f>
        <v>81691.899999999994</v>
      </c>
      <c r="CN20" s="290">
        <f>'РБ ВВ 10(2025) |FIT18'!CN20+25</f>
        <v>86389.9</v>
      </c>
      <c r="CO20" s="290">
        <f>'РБ ВВ 10(2025) |FIT18'!CO20+25</f>
        <v>84823.9</v>
      </c>
      <c r="CP20" s="290">
        <f>'РБ ВВ 10(2025) |FIT18'!CP20+25</f>
        <v>84823.9</v>
      </c>
      <c r="CQ20" s="290">
        <f>'РБ ВВ 10(2025) |FIT18'!CQ20+25</f>
        <v>84823.9</v>
      </c>
      <c r="CR20" s="290">
        <f>'РБ ВВ 10(2025) |FIT18'!CR20+25</f>
        <v>84823.9</v>
      </c>
      <c r="CS20" s="290">
        <f>'РБ ВВ 10(2025) |FIT18'!CS20+25</f>
        <v>87955.9</v>
      </c>
      <c r="CT20" s="290">
        <f>'РБ ВВ 10(2025) |FIT18'!CT20+25</f>
        <v>87955.9</v>
      </c>
      <c r="CU20" s="290">
        <f>'РБ ВВ 10(2025) |FIT18'!CU20+25</f>
        <v>84823.9</v>
      </c>
      <c r="CV20" s="290">
        <f>'РБ ВВ 10(2025) |FIT18'!CV20+25</f>
        <v>86389.9</v>
      </c>
      <c r="CW20" s="290">
        <f>'РБ ВВ 10(2025) |FIT18'!CW20+25</f>
        <v>84823.9</v>
      </c>
      <c r="CX20" s="290">
        <f>'РБ ВВ 10(2025) |FIT18'!CX20+25</f>
        <v>84823.9</v>
      </c>
      <c r="CY20" s="290">
        <f>'РБ ВВ 10(2025) |FIT18'!CY20+25</f>
        <v>84823.9</v>
      </c>
      <c r="CZ20" s="290">
        <f>'РБ ВВ 10(2025) |FIT18'!CZ20+25</f>
        <v>87955.9</v>
      </c>
      <c r="DA20" s="290">
        <f>'РБ ВВ 10(2025) |FIT18'!DA20+25</f>
        <v>87955.9</v>
      </c>
      <c r="DB20" s="290">
        <f>'РБ ВВ 10(2025) |FIT18'!DB20+25</f>
        <v>91870.9</v>
      </c>
      <c r="DC20" s="290">
        <f>'РБ ВВ 10(2025) |FIT18'!DC20+25</f>
        <v>91870.9</v>
      </c>
      <c r="DD20" s="290">
        <f>'РБ ВВ 10(2025) |FIT18'!DD20+25</f>
        <v>91870.9</v>
      </c>
      <c r="DE20" s="290">
        <f>'РБ ВВ 10(2025) |FIT18'!DE20+25</f>
        <v>91870.9</v>
      </c>
      <c r="DF20" s="290">
        <f>'РБ ВВ 10(2025) |FIT18'!DF20+25</f>
        <v>91870.9</v>
      </c>
      <c r="DG20" s="290">
        <f>'РБ ВВ 10(2025) |FIT18'!DG20+25</f>
        <v>96568.9</v>
      </c>
      <c r="DH20" s="290">
        <f>'РБ ВВ 10(2025) |FIT18'!DH20+25</f>
        <v>96568.9</v>
      </c>
      <c r="DI20" s="290">
        <f>'РБ ВВ 10(2025) |FIT18'!DI20+25</f>
        <v>94219.9</v>
      </c>
      <c r="DJ20" s="290">
        <f>'РБ ВВ 10(2025) |FIT18'!DJ20+25</f>
        <v>96568.9</v>
      </c>
      <c r="DK20" s="290">
        <f>'РБ ВВ 10(2025) |FIT18'!DK20+25</f>
        <v>94219.9</v>
      </c>
      <c r="DL20" s="290">
        <f>'РБ ВВ 10(2025) |FIT18'!DL20+25</f>
        <v>96568.9</v>
      </c>
      <c r="DM20" s="290">
        <f>'РБ ВВ 10(2025) |FIT18'!DM20+25</f>
        <v>94219.9</v>
      </c>
      <c r="DN20" s="290">
        <f>'РБ ВВ 10(2025) |FIT18'!DN20+25</f>
        <v>94219.9</v>
      </c>
      <c r="DO20" s="290">
        <f>'РБ ВВ 10(2025) |FIT18'!DO20+25</f>
        <v>89913.4</v>
      </c>
      <c r="DP20" s="290">
        <f>'РБ ВВ 10(2025) |FIT18'!DP20+25</f>
        <v>84823.9</v>
      </c>
      <c r="DQ20" s="290">
        <f>'РБ ВВ 10(2025) |FIT18'!DQ20+25</f>
        <v>84823.9</v>
      </c>
      <c r="DR20" s="290">
        <f>'РБ ВВ 10(2025) |FIT18'!DR20+25</f>
        <v>84823.9</v>
      </c>
      <c r="DS20" s="290">
        <f>'РБ ВВ 10(2025) |FIT18'!DS20+25</f>
        <v>83257.899999999994</v>
      </c>
      <c r="DT20" s="290">
        <f>'РБ ВВ 10(2025) |FIT18'!DT20+25</f>
        <v>80908.899999999994</v>
      </c>
      <c r="DU20" s="290">
        <f>'РБ ВВ 10(2025) |FIT18'!DU20+25</f>
        <v>82083.399999999994</v>
      </c>
      <c r="DV20" s="290">
        <f>'РБ ВВ 10(2025) |FIT18'!DV20+25</f>
        <v>82083.399999999994</v>
      </c>
      <c r="DW20" s="290">
        <f>'РБ ВВ 10(2025) |FIT18'!DW20+25</f>
        <v>82083.399999999994</v>
      </c>
      <c r="DX20" s="290">
        <f>'РБ ВВ 10(2025) |FIT18'!DX20+25</f>
        <v>75036.399999999994</v>
      </c>
      <c r="DY20" s="290">
        <f>'РБ ВВ 10(2025) |FIT18'!DY20+25</f>
        <v>75036.399999999994</v>
      </c>
      <c r="DZ20" s="290">
        <f>'РБ ВВ 10(2025) |FIT18'!DZ20+25</f>
        <v>75036.399999999994</v>
      </c>
      <c r="EA20" s="290">
        <f>'РБ ВВ 10(2025) |FIT18'!EA20+25</f>
        <v>75036.399999999994</v>
      </c>
      <c r="EB20" s="290">
        <f>'РБ ВВ 10(2025) |FIT18'!EB20+25</f>
        <v>75036.399999999994</v>
      </c>
      <c r="EC20" s="290">
        <f>'РБ ВВ 10(2025) |FIT18'!EC20+25</f>
        <v>75036.399999999994</v>
      </c>
      <c r="ED20" s="290">
        <f>'РБ ВВ 10(2025) |FIT18'!ED20+25</f>
        <v>75036.399999999994</v>
      </c>
      <c r="EE20" s="290">
        <f>'РБ ВВ 10(2025) |FIT18'!EE20+25</f>
        <v>75036.399999999994</v>
      </c>
      <c r="EF20" s="290">
        <f>'РБ ВВ 10(2025) |FIT18'!EF20+25</f>
        <v>75036.399999999994</v>
      </c>
      <c r="EG20" s="290">
        <f>'РБ ВВ 10(2025) |FIT18'!EG20+25</f>
        <v>75036.399999999994</v>
      </c>
      <c r="EH20" s="290">
        <f>'РБ ВВ 10(2025) |FIT18'!EH20+25</f>
        <v>75036.399999999994</v>
      </c>
      <c r="EI20" s="290">
        <f>'РБ ВВ 10(2025) |FIT18'!EI20+25</f>
        <v>75036.399999999994</v>
      </c>
      <c r="EJ20" s="290">
        <f>'РБ ВВ 10(2025) |FIT18'!EJ20+25</f>
        <v>75036.399999999994</v>
      </c>
      <c r="EK20" s="290">
        <f>'РБ ВВ 10(2025) |FIT18'!EK20+25</f>
        <v>73861.899999999994</v>
      </c>
      <c r="EL20" s="290">
        <f>'РБ ВВ 10(2025) |FIT18'!EL20+25</f>
        <v>73861.899999999994</v>
      </c>
      <c r="EM20" s="290">
        <f>'РБ ВВ 10(2025) |FIT18'!EM20+25</f>
        <v>73861.899999999994</v>
      </c>
      <c r="EN20" s="290">
        <f>'РБ ВВ 10(2025) |FIT18'!EN20+25</f>
        <v>73861.899999999994</v>
      </c>
      <c r="EO20" s="290">
        <f>'РБ ВВ 10(2025) |FIT18'!EO20+25</f>
        <v>73861.899999999994</v>
      </c>
      <c r="EP20" s="290">
        <f>'РБ ВВ 10(2025) |FIT18'!EP20+25</f>
        <v>73861.899999999994</v>
      </c>
      <c r="EQ20" s="290">
        <f>'РБ ВВ 10(2025) |FIT18'!EQ20+25</f>
        <v>73861.899999999994</v>
      </c>
      <c r="ER20" s="290">
        <f>'РБ ВВ 10(2025) |FIT18'!ER20+25</f>
        <v>73861.899999999994</v>
      </c>
      <c r="ES20" s="290">
        <f>'РБ ВВ 10(2025) |FIT18'!ES20+25</f>
        <v>73861.899999999994</v>
      </c>
      <c r="ET20" s="290">
        <f>'РБ ВВ 10(2025) |FIT18'!ET20+25</f>
        <v>73861.899999999994</v>
      </c>
    </row>
    <row r="21" spans="1:150" x14ac:dyDescent="0.2">
      <c r="A21" s="147"/>
    </row>
    <row r="22" spans="1:150" ht="10.35" customHeight="1" thickBot="1" x14ac:dyDescent="0.25">
      <c r="A22" s="77"/>
    </row>
    <row r="23" spans="1:150" ht="12.75" thickBot="1" x14ac:dyDescent="0.25">
      <c r="A23" s="149" t="s">
        <v>127</v>
      </c>
    </row>
    <row r="24" spans="1:150" x14ac:dyDescent="0.2">
      <c r="A24" s="223" t="s">
        <v>128</v>
      </c>
    </row>
    <row r="25" spans="1:150" x14ac:dyDescent="0.2">
      <c r="A25" s="223" t="s">
        <v>129</v>
      </c>
    </row>
    <row r="26" spans="1:150" ht="12" customHeight="1" x14ac:dyDescent="0.2">
      <c r="A26" s="97" t="s">
        <v>130</v>
      </c>
    </row>
    <row r="27" spans="1:150" x14ac:dyDescent="0.2">
      <c r="A27" s="223" t="s">
        <v>243</v>
      </c>
    </row>
    <row r="28" spans="1:150" ht="11.45" customHeight="1" x14ac:dyDescent="0.2">
      <c r="A28" s="77"/>
    </row>
    <row r="29" spans="1:150" x14ac:dyDescent="0.2">
      <c r="A29" s="161" t="s">
        <v>139</v>
      </c>
    </row>
    <row r="30" spans="1:150" x14ac:dyDescent="0.2">
      <c r="A30" s="77" t="s">
        <v>184</v>
      </c>
    </row>
    <row r="31" spans="1:150" ht="12.75" thickBot="1" x14ac:dyDescent="0.25">
      <c r="A31" s="20"/>
    </row>
    <row r="32" spans="1:150" ht="12.75" thickBot="1" x14ac:dyDescent="0.25">
      <c r="A32" s="245" t="s">
        <v>132</v>
      </c>
    </row>
    <row r="33" spans="1:1" ht="64.5" customHeight="1" x14ac:dyDescent="0.2">
      <c r="A33" s="124" t="s">
        <v>161</v>
      </c>
    </row>
    <row r="35" spans="1:1" x14ac:dyDescent="0.2">
      <c r="A35" s="161" t="s">
        <v>139</v>
      </c>
    </row>
    <row r="36" spans="1:1" x14ac:dyDescent="0.2">
      <c r="A36" s="272" t="s">
        <v>374</v>
      </c>
    </row>
  </sheetData>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rgb="FFFF0000"/>
  </sheetPr>
  <dimension ref="A1:ET58"/>
  <sheetViews>
    <sheetView zoomScaleNormal="100" workbookViewId="0">
      <pane xSplit="1" topLeftCell="B1" activePane="topRight" state="frozen"/>
      <selection activeCell="B1" sqref="B1:C1048576"/>
      <selection pane="topRight" activeCell="B1" sqref="B1:C1048576"/>
    </sheetView>
  </sheetViews>
  <sheetFormatPr defaultColWidth="9" defaultRowHeight="12" x14ac:dyDescent="0.2"/>
  <cols>
    <col min="1" max="1" width="80.5703125" style="65" customWidth="1"/>
    <col min="2" max="3" width="9" style="65"/>
    <col min="4" max="9" width="9" style="318"/>
    <col min="10" max="28" width="9" style="65"/>
    <col min="29" max="39" width="9" style="65" customWidth="1"/>
    <col min="40" max="57" width="9" style="65"/>
    <col min="58" max="68" width="0" style="65" hidden="1" customWidth="1"/>
    <col min="69" max="16384" width="9" style="65"/>
  </cols>
  <sheetData>
    <row r="1" spans="1:150" ht="11.45" customHeight="1" x14ac:dyDescent="0.2">
      <c r="A1" s="83" t="s">
        <v>133</v>
      </c>
    </row>
    <row r="2" spans="1:150" ht="11.45" customHeight="1" x14ac:dyDescent="0.2">
      <c r="A2" s="207" t="s">
        <v>185</v>
      </c>
    </row>
    <row r="3" spans="1:150" ht="11.45" customHeight="1" x14ac:dyDescent="0.2">
      <c r="A3" s="207"/>
    </row>
    <row r="4" spans="1:150" ht="11.45" customHeight="1" x14ac:dyDescent="0.2">
      <c r="A4" s="207" t="s">
        <v>125</v>
      </c>
      <c r="B4" s="234">
        <f>'РБ ВВ 10(2025) |FIT15'!B3</f>
        <v>45961</v>
      </c>
      <c r="C4" s="234">
        <f>'РБ ВВ 10(2025) |FIT15'!C3</f>
        <v>45962</v>
      </c>
      <c r="D4" s="234">
        <f>'РБ ВВ 10(2025) |FIT15'!D3</f>
        <v>45963</v>
      </c>
      <c r="E4" s="234">
        <f>'РБ ВВ 10(2025) |FIT15'!E3</f>
        <v>45964</v>
      </c>
      <c r="F4" s="234">
        <f>'РБ ВВ 10(2025) |FIT15'!F3</f>
        <v>45965</v>
      </c>
      <c r="G4" s="234">
        <f>'РБ ВВ 10(2025) |FIT15'!G3</f>
        <v>45966</v>
      </c>
      <c r="H4" s="234">
        <f>'РБ ВВ 10(2025) |FIT15'!H3</f>
        <v>45967</v>
      </c>
      <c r="I4" s="234">
        <f>'РБ ВВ 10(2025) |FIT15'!I3</f>
        <v>45968</v>
      </c>
      <c r="J4" s="234">
        <f>'РБ ВВ 10(2025) |FIT15'!J3</f>
        <v>45969</v>
      </c>
      <c r="K4" s="234">
        <f>'РБ ВВ 10(2025) |FIT15'!K3</f>
        <v>45970</v>
      </c>
      <c r="L4" s="234">
        <f>'РБ ВВ 10(2025) |FIT15'!L3</f>
        <v>45971</v>
      </c>
      <c r="M4" s="234">
        <f>'РБ ВВ 10(2025) |FIT15'!M3</f>
        <v>45972</v>
      </c>
      <c r="N4" s="234">
        <f>'РБ ВВ 10(2025) |FIT15'!N3</f>
        <v>45973</v>
      </c>
      <c r="O4" s="234">
        <f>'РБ ВВ 10(2025) |FIT15'!O3</f>
        <v>45974</v>
      </c>
      <c r="P4" s="234">
        <f>'РБ ВВ 10(2025) |FIT15'!P3</f>
        <v>45975</v>
      </c>
      <c r="Q4" s="234">
        <f>'РБ ВВ 10(2025) |FIT15'!Q3</f>
        <v>45976</v>
      </c>
      <c r="R4" s="234">
        <f>'РБ ВВ 10(2025) |FIT15'!R3</f>
        <v>45977</v>
      </c>
      <c r="S4" s="234">
        <f>'РБ ВВ 10(2025) |FIT15'!S3</f>
        <v>45978</v>
      </c>
      <c r="T4" s="234">
        <f>'РБ ВВ 10(2025) |FIT15'!T3</f>
        <v>45979</v>
      </c>
      <c r="U4" s="234">
        <f>'РБ ВВ 10(2025) |FIT15'!U3</f>
        <v>45980</v>
      </c>
      <c r="V4" s="234">
        <f>'РБ ВВ 10(2025) |FIT15'!V3</f>
        <v>45981</v>
      </c>
      <c r="W4" s="234">
        <f>'РБ ВВ 10(2025) |FIT15'!W3</f>
        <v>45982</v>
      </c>
      <c r="X4" s="234">
        <f>'РБ ВВ 10(2025) |FIT15'!X3</f>
        <v>45983</v>
      </c>
      <c r="Y4" s="234">
        <f>'РБ ВВ 10(2025) |FIT15'!Y3</f>
        <v>45984</v>
      </c>
      <c r="Z4" s="234">
        <f>'РБ ВВ 10(2025) |FIT15'!Z3</f>
        <v>45985</v>
      </c>
      <c r="AA4" s="234">
        <f>'РБ ВВ 10(2025) |FIT15'!AA3</f>
        <v>45986</v>
      </c>
      <c r="AB4" s="234">
        <f>'РБ ВВ 10(2025) |FIT15'!AB3</f>
        <v>45987</v>
      </c>
      <c r="AC4" s="234">
        <f>'РБ ВВ 10(2025) |FIT15'!AC3</f>
        <v>45988</v>
      </c>
      <c r="AD4" s="234">
        <f>'РБ ВВ 10(2025) |FIT15'!AD3</f>
        <v>45989</v>
      </c>
      <c r="AE4" s="234">
        <f>'РБ ВВ 10(2025) |FIT15'!AE3</f>
        <v>45990</v>
      </c>
      <c r="AF4" s="234">
        <f>'РБ ВВ 10(2025) |FIT15'!AF3</f>
        <v>45991</v>
      </c>
      <c r="AG4" s="234">
        <f>'РБ ВВ 10(2025) |FIT15'!AG3</f>
        <v>45992</v>
      </c>
      <c r="AH4" s="234">
        <f>'РБ ВВ 10(2025) |FIT15'!AH3</f>
        <v>45993</v>
      </c>
      <c r="AI4" s="234">
        <f>'РБ ВВ 10(2025) |FIT15'!AI3</f>
        <v>45994</v>
      </c>
      <c r="AJ4" s="234">
        <f>'РБ ВВ 10(2025) |FIT15'!AJ3</f>
        <v>45995</v>
      </c>
      <c r="AK4" s="234">
        <f>'РБ ВВ 10(2025) |FIT15'!AK3</f>
        <v>45996</v>
      </c>
      <c r="AL4" s="234">
        <f>'РБ ВВ 10(2025) |FIT15'!AL3</f>
        <v>45997</v>
      </c>
      <c r="AM4" s="234">
        <f>'РБ ВВ 10(2025) |FIT15'!AM3</f>
        <v>45998</v>
      </c>
      <c r="AN4" s="234">
        <f>'РБ ВВ 10(2025) |FIT15'!AN3</f>
        <v>45999</v>
      </c>
      <c r="AO4" s="234">
        <f>'РБ ВВ 10(2025) |FIT15'!AO3</f>
        <v>46000</v>
      </c>
      <c r="AP4" s="234">
        <f>'РБ ВВ 10(2025) |FIT15'!AP3</f>
        <v>46001</v>
      </c>
      <c r="AQ4" s="234">
        <f>'РБ ВВ 10(2025) |FIT15'!AQ3</f>
        <v>46002</v>
      </c>
      <c r="AR4" s="234">
        <f>'РБ ВВ 10(2025) |FIT15'!AR3</f>
        <v>46003</v>
      </c>
      <c r="AS4" s="234">
        <f>'РБ ВВ 10(2025) |FIT15'!AS3</f>
        <v>46004</v>
      </c>
      <c r="AT4" s="234">
        <f>'РБ ВВ 10(2025) |FIT15'!AT3</f>
        <v>46005</v>
      </c>
      <c r="AU4" s="234">
        <f>'РБ ВВ 10(2025) |FIT15'!AU3</f>
        <v>46006</v>
      </c>
      <c r="AV4" s="234">
        <f>'РБ ВВ 10(2025) |FIT15'!AV3</f>
        <v>46010</v>
      </c>
      <c r="AW4" s="234">
        <f>'РБ ВВ 10(2025) |FIT15'!AW3</f>
        <v>46011</v>
      </c>
      <c r="AX4" s="234">
        <f>'РБ ВВ 10(2025) |FIT15'!AX3</f>
        <v>46012</v>
      </c>
      <c r="AY4" s="234">
        <f>'РБ ВВ 10(2025) |FIT15'!AY3</f>
        <v>46013</v>
      </c>
      <c r="AZ4" s="234">
        <f>'РБ ВВ 10(2025) |FIT15'!AZ3</f>
        <v>46014</v>
      </c>
      <c r="BA4" s="234">
        <f>'РБ ВВ 10(2025) |FIT15'!BA3</f>
        <v>46015</v>
      </c>
      <c r="BB4" s="234">
        <f>'РБ ВВ 10(2025) |FIT15'!BB3</f>
        <v>46016</v>
      </c>
      <c r="BC4" s="234">
        <f>'РБ ВВ 10(2025) |FIT15'!BC3</f>
        <v>46017</v>
      </c>
      <c r="BD4" s="234">
        <f>'РБ ВВ 10(2025) |FIT15'!BD3</f>
        <v>46018</v>
      </c>
      <c r="BE4" s="234">
        <f>'РБ ВВ 10(2025) |FIT15'!BE3</f>
        <v>46019</v>
      </c>
      <c r="BF4" s="234">
        <f>'РБ ВВ 10(2025) |FIT15'!BF3</f>
        <v>46020</v>
      </c>
      <c r="BG4" s="234">
        <f>'РБ ВВ 10(2025) |FIT15'!BG3</f>
        <v>46021</v>
      </c>
      <c r="BH4" s="234">
        <f>'РБ ВВ 10(2025) |FIT15'!BH3</f>
        <v>46022</v>
      </c>
      <c r="BI4" s="234">
        <f>'РБ ВВ 10(2025) |FIT15'!BI3</f>
        <v>46023</v>
      </c>
      <c r="BJ4" s="234">
        <f>'РБ ВВ 10(2025) |FIT15'!BJ3</f>
        <v>46024</v>
      </c>
      <c r="BK4" s="234">
        <f>'РБ ВВ 10(2025) |FIT15'!BK3</f>
        <v>46025</v>
      </c>
      <c r="BL4" s="234">
        <f>'РБ ВВ 10(2025) |FIT15'!BL3</f>
        <v>46026</v>
      </c>
      <c r="BM4" s="234">
        <f>'РБ ВВ 10(2025) |FIT15'!BM3</f>
        <v>46027</v>
      </c>
      <c r="BN4" s="234">
        <f>'РБ ВВ 10(2025) |FIT15'!BN3</f>
        <v>46028</v>
      </c>
      <c r="BO4" s="234">
        <f>'РБ ВВ 10(2025) |FIT15'!BO3</f>
        <v>46029</v>
      </c>
      <c r="BP4" s="234">
        <f>'РБ ВВ 10(2025) |FIT15'!BP3</f>
        <v>46030</v>
      </c>
      <c r="BQ4" s="234">
        <f>'РБ ВВ 10(2025) |FIT15'!BQ3</f>
        <v>46031</v>
      </c>
      <c r="BR4" s="234">
        <f>'РБ ВВ 10(2025) |FIT15'!BR3</f>
        <v>46032</v>
      </c>
      <c r="BS4" s="234">
        <f>'РБ ВВ 10(2025) |FIT15'!BS3</f>
        <v>46033</v>
      </c>
      <c r="BT4" s="234">
        <f>'РБ ВВ 10(2025) |FIT15'!BT3</f>
        <v>46034</v>
      </c>
      <c r="BU4" s="234">
        <f>'РБ ВВ 10(2025) |FIT15'!BU3</f>
        <v>46035</v>
      </c>
      <c r="BV4" s="234">
        <f>'РБ ВВ 10(2025) |FIT15'!BV3</f>
        <v>46036</v>
      </c>
      <c r="BW4" s="234">
        <f>'РБ ВВ 10(2025) |FIT15'!BW3</f>
        <v>46037</v>
      </c>
      <c r="BX4" s="234">
        <f>'РБ ВВ 10(2025) |FIT15'!BX3</f>
        <v>46038</v>
      </c>
      <c r="BY4" s="234">
        <f>'РБ ВВ 10(2025) |FIT15'!BY3</f>
        <v>46039</v>
      </c>
      <c r="BZ4" s="234">
        <f>'РБ ВВ 10(2025) |FIT15'!BZ3</f>
        <v>46040</v>
      </c>
      <c r="CA4" s="234">
        <f>'РБ ВВ 10(2025) |FIT15'!CA3</f>
        <v>46041</v>
      </c>
      <c r="CB4" s="234">
        <f>'РБ ВВ 10(2025) |FIT15'!CB3</f>
        <v>46042</v>
      </c>
      <c r="CC4" s="234">
        <f>'РБ ВВ 10(2025) |FIT15'!CC3</f>
        <v>46043</v>
      </c>
      <c r="CD4" s="234">
        <f>'РБ ВВ 10(2025) |FIT15'!CD3</f>
        <v>46044</v>
      </c>
      <c r="CE4" s="234">
        <f>'РБ ВВ 10(2025) |FIT15'!CE3</f>
        <v>46045</v>
      </c>
      <c r="CF4" s="234">
        <f>'РБ ВВ 10(2025) |FIT15'!CF3</f>
        <v>46046</v>
      </c>
      <c r="CG4" s="234">
        <f>'РБ ВВ 10(2025) |FIT15'!CG3</f>
        <v>46047</v>
      </c>
      <c r="CH4" s="234">
        <f>'РБ ВВ 10(2025) |FIT15'!CH3</f>
        <v>46048</v>
      </c>
      <c r="CI4" s="234">
        <f>'РБ ВВ 10(2025) |FIT15'!CI3</f>
        <v>46049</v>
      </c>
      <c r="CJ4" s="234">
        <f>'РБ ВВ 10(2025) |FIT15'!CJ3</f>
        <v>46050</v>
      </c>
      <c r="CK4" s="234">
        <f>'РБ ВВ 10(2025) |FIT15'!CK3</f>
        <v>46051</v>
      </c>
      <c r="CL4" s="234">
        <f>'РБ ВВ 10(2025) |FIT15'!CL3</f>
        <v>46052</v>
      </c>
      <c r="CM4" s="234">
        <f>'РБ ВВ 10(2025) |FIT15'!CM3</f>
        <v>46053</v>
      </c>
      <c r="CN4" s="234">
        <f>'РБ ВВ 10(2025) |FIT15'!CN3</f>
        <v>46054</v>
      </c>
      <c r="CO4" s="234">
        <f>'РБ ВВ 10(2025) |FIT15'!CO3</f>
        <v>46055</v>
      </c>
      <c r="CP4" s="234">
        <f>'РБ ВВ 10(2025) |FIT15'!CP3</f>
        <v>46056</v>
      </c>
      <c r="CQ4" s="234">
        <f>'РБ ВВ 10(2025) |FIT15'!CQ3</f>
        <v>46057</v>
      </c>
      <c r="CR4" s="234">
        <f>'РБ ВВ 10(2025) |FIT15'!CR3</f>
        <v>46058</v>
      </c>
      <c r="CS4" s="234">
        <f>'РБ ВВ 10(2025) |FIT15'!CS3</f>
        <v>46059</v>
      </c>
      <c r="CT4" s="234">
        <f>'РБ ВВ 10(2025) |FIT15'!CT3</f>
        <v>46060</v>
      </c>
      <c r="CU4" s="234">
        <f>'РБ ВВ 10(2025) |FIT15'!CU3</f>
        <v>46061</v>
      </c>
      <c r="CV4" s="234">
        <f>'РБ ВВ 10(2025) |FIT15'!CV3</f>
        <v>46062</v>
      </c>
      <c r="CW4" s="234">
        <f>'РБ ВВ 10(2025) |FIT15'!CW3</f>
        <v>46063</v>
      </c>
      <c r="CX4" s="234">
        <f>'РБ ВВ 10(2025) |FIT15'!CX3</f>
        <v>46064</v>
      </c>
      <c r="CY4" s="234">
        <f>'РБ ВВ 10(2025) |FIT15'!CY3</f>
        <v>46065</v>
      </c>
      <c r="CZ4" s="234">
        <f>'РБ ВВ 10(2025) |FIT15'!CZ3</f>
        <v>46066</v>
      </c>
      <c r="DA4" s="234">
        <f>'РБ ВВ 10(2025) |FIT15'!DA3</f>
        <v>46067</v>
      </c>
      <c r="DB4" s="234">
        <f>'РБ ВВ 10(2025) |FIT15'!DB3</f>
        <v>46068</v>
      </c>
      <c r="DC4" s="234">
        <f>'РБ ВВ 10(2025) |FIT15'!DC3</f>
        <v>46069</v>
      </c>
      <c r="DD4" s="234">
        <f>'РБ ВВ 10(2025) |FIT15'!DD3</f>
        <v>46070</v>
      </c>
      <c r="DE4" s="234">
        <f>'РБ ВВ 10(2025) |FIT15'!DE3</f>
        <v>46071</v>
      </c>
      <c r="DF4" s="234">
        <f>'РБ ВВ 10(2025) |FIT15'!DF3</f>
        <v>46072</v>
      </c>
      <c r="DG4" s="234">
        <f>'РБ ВВ 10(2025) |FIT15'!DG3</f>
        <v>46073</v>
      </c>
      <c r="DH4" s="234">
        <f>'РБ ВВ 10(2025) |FIT15'!DH3</f>
        <v>46074</v>
      </c>
      <c r="DI4" s="234">
        <f>'РБ ВВ 10(2025) |FIT15'!DI3</f>
        <v>46075</v>
      </c>
      <c r="DJ4" s="234">
        <f>'РБ ВВ 10(2025) |FIT15'!DJ3</f>
        <v>46076</v>
      </c>
      <c r="DK4" s="234">
        <f>'РБ ВВ 10(2025) |FIT15'!DK3</f>
        <v>46077</v>
      </c>
      <c r="DL4" s="234">
        <f>'РБ ВВ 10(2025) |FIT15'!DL3</f>
        <v>46078</v>
      </c>
      <c r="DM4" s="234">
        <f>'РБ ВВ 10(2025) |FIT15'!DM3</f>
        <v>46079</v>
      </c>
      <c r="DN4" s="234">
        <f>'РБ ВВ 10(2025) |FIT15'!DN3</f>
        <v>46080</v>
      </c>
      <c r="DO4" s="234">
        <f>'РБ ВВ 10(2025) |FIT15'!DO3</f>
        <v>46081</v>
      </c>
      <c r="DP4" s="234">
        <f>'РБ ВВ 10(2025) |FIT15'!DP3</f>
        <v>46082</v>
      </c>
      <c r="DQ4" s="234">
        <f>'РБ ВВ 10(2025) |FIT15'!DQ3</f>
        <v>46083</v>
      </c>
      <c r="DR4" s="234">
        <f>'РБ ВВ 10(2025) |FIT15'!DR3</f>
        <v>46084</v>
      </c>
      <c r="DS4" s="234">
        <f>'РБ ВВ 10(2025) |FIT15'!DS3</f>
        <v>46085</v>
      </c>
      <c r="DT4" s="234">
        <f>'РБ ВВ 10(2025) |FIT15'!DT3</f>
        <v>46086</v>
      </c>
      <c r="DU4" s="234">
        <f>'РБ ВВ 10(2025) |FIT15'!DU3</f>
        <v>46087</v>
      </c>
      <c r="DV4" s="234">
        <f>'РБ ВВ 10(2025) |FIT15'!DV3</f>
        <v>46088</v>
      </c>
      <c r="DW4" s="234">
        <f>'РБ ВВ 10(2025) |FIT15'!DW3</f>
        <v>46089</v>
      </c>
      <c r="DX4" s="234">
        <f>'РБ ВВ 10(2025) |FIT15'!DX3</f>
        <v>46090</v>
      </c>
      <c r="DY4" s="234">
        <f>'РБ ВВ 10(2025) |FIT15'!DY3</f>
        <v>46091</v>
      </c>
      <c r="DZ4" s="234">
        <f>'РБ ВВ 10(2025) |FIT15'!DZ3</f>
        <v>46092</v>
      </c>
      <c r="EA4" s="234">
        <f>'РБ ВВ 10(2025) |FIT15'!EA3</f>
        <v>46093</v>
      </c>
      <c r="EB4" s="234">
        <f>'РБ ВВ 10(2025) |FIT15'!EB3</f>
        <v>46094</v>
      </c>
      <c r="EC4" s="234">
        <f>'РБ ВВ 10(2025) |FIT15'!EC3</f>
        <v>46095</v>
      </c>
      <c r="ED4" s="234">
        <f>'РБ ВВ 10(2025) |FIT15'!ED3</f>
        <v>46096</v>
      </c>
      <c r="EE4" s="234">
        <f>'РБ ВВ 10(2025) |FIT15'!EE3</f>
        <v>46097</v>
      </c>
      <c r="EF4" s="234">
        <f>'РБ ВВ 10(2025) |FIT15'!EF3</f>
        <v>46098</v>
      </c>
      <c r="EG4" s="234">
        <f>'РБ ВВ 10(2025) |FIT15'!EG3</f>
        <v>46099</v>
      </c>
      <c r="EH4" s="234">
        <f>'РБ ВВ 10(2025) |FIT15'!EH3</f>
        <v>46100</v>
      </c>
      <c r="EI4" s="234">
        <f>'РБ ВВ 10(2025) |FIT15'!EI3</f>
        <v>46101</v>
      </c>
      <c r="EJ4" s="234">
        <f>'РБ ВВ 10(2025) |FIT15'!EJ3</f>
        <v>46102</v>
      </c>
      <c r="EK4" s="234">
        <f>'РБ ВВ 10(2025) |FIT15'!EK3</f>
        <v>46103</v>
      </c>
      <c r="EL4" s="234">
        <f>'РБ ВВ 10(2025) |FIT15'!EL3</f>
        <v>46104</v>
      </c>
      <c r="EM4" s="234">
        <f>'РБ ВВ 10(2025) |FIT15'!EM3</f>
        <v>46105</v>
      </c>
      <c r="EN4" s="234">
        <f>'РБ ВВ 10(2025) |FIT15'!EN3</f>
        <v>46106</v>
      </c>
      <c r="EO4" s="234">
        <f>'РБ ВВ 10(2025) |FIT15'!EO3</f>
        <v>46107</v>
      </c>
      <c r="EP4" s="234">
        <f>'РБ ВВ 10(2025) |FIT15'!EP3</f>
        <v>46108</v>
      </c>
      <c r="EQ4" s="234">
        <f>'РБ ВВ 10(2025) |FIT15'!EQ3</f>
        <v>46109</v>
      </c>
      <c r="ER4" s="234">
        <f>'РБ ВВ 10(2025) |FIT15'!ER3</f>
        <v>46110</v>
      </c>
      <c r="ES4" s="234">
        <f>'РБ ВВ 10(2025) |FIT15'!ES3</f>
        <v>46111</v>
      </c>
      <c r="ET4" s="234">
        <f>'РБ ВВ 10(2025) |FIT15'!ET3</f>
        <v>46112</v>
      </c>
    </row>
    <row r="5" spans="1:150" s="34" customFormat="1" ht="21.6" customHeight="1" x14ac:dyDescent="0.2">
      <c r="A5" s="67" t="s">
        <v>124</v>
      </c>
      <c r="B5" s="234">
        <f>'РБ ВВ 10(2025) |FIT15'!B4</f>
        <v>45961</v>
      </c>
      <c r="C5" s="234">
        <f>'РБ ВВ 10(2025) |FIT15'!C4</f>
        <v>45962</v>
      </c>
      <c r="D5" s="234">
        <f>'РБ ВВ 10(2025) |FIT15'!D4</f>
        <v>45963</v>
      </c>
      <c r="E5" s="234">
        <f>'РБ ВВ 10(2025) |FIT15'!E4</f>
        <v>45964</v>
      </c>
      <c r="F5" s="234">
        <f>'РБ ВВ 10(2025) |FIT15'!F4</f>
        <v>45965</v>
      </c>
      <c r="G5" s="234">
        <f>'РБ ВВ 10(2025) |FIT15'!G4</f>
        <v>45966</v>
      </c>
      <c r="H5" s="234">
        <f>'РБ ВВ 10(2025) |FIT15'!H4</f>
        <v>45967</v>
      </c>
      <c r="I5" s="234">
        <f>'РБ ВВ 10(2025) |FIT15'!I4</f>
        <v>45968</v>
      </c>
      <c r="J5" s="234">
        <f>'РБ ВВ 10(2025) |FIT15'!J4</f>
        <v>45969</v>
      </c>
      <c r="K5" s="234">
        <f>'РБ ВВ 10(2025) |FIT15'!K4</f>
        <v>45970</v>
      </c>
      <c r="L5" s="234">
        <f>'РБ ВВ 10(2025) |FIT15'!L4</f>
        <v>45971</v>
      </c>
      <c r="M5" s="234">
        <f>'РБ ВВ 10(2025) |FIT15'!M4</f>
        <v>45972</v>
      </c>
      <c r="N5" s="234">
        <f>'РБ ВВ 10(2025) |FIT15'!N4</f>
        <v>45973</v>
      </c>
      <c r="O5" s="234">
        <f>'РБ ВВ 10(2025) |FIT15'!O4</f>
        <v>45974</v>
      </c>
      <c r="P5" s="234">
        <f>'РБ ВВ 10(2025) |FIT15'!P4</f>
        <v>45975</v>
      </c>
      <c r="Q5" s="234">
        <f>'РБ ВВ 10(2025) |FIT15'!Q4</f>
        <v>45976</v>
      </c>
      <c r="R5" s="234">
        <f>'РБ ВВ 10(2025) |FIT15'!R4</f>
        <v>45977</v>
      </c>
      <c r="S5" s="234">
        <f>'РБ ВВ 10(2025) |FIT15'!S4</f>
        <v>45978</v>
      </c>
      <c r="T5" s="234">
        <f>'РБ ВВ 10(2025) |FIT15'!T4</f>
        <v>45979</v>
      </c>
      <c r="U5" s="234">
        <f>'РБ ВВ 10(2025) |FIT15'!U4</f>
        <v>45980</v>
      </c>
      <c r="V5" s="234">
        <f>'РБ ВВ 10(2025) |FIT15'!V4</f>
        <v>45981</v>
      </c>
      <c r="W5" s="234">
        <f>'РБ ВВ 10(2025) |FIT15'!W4</f>
        <v>45982</v>
      </c>
      <c r="X5" s="234">
        <f>'РБ ВВ 10(2025) |FIT15'!X4</f>
        <v>45983</v>
      </c>
      <c r="Y5" s="234">
        <f>'РБ ВВ 10(2025) |FIT15'!Y4</f>
        <v>45984</v>
      </c>
      <c r="Z5" s="234">
        <f>'РБ ВВ 10(2025) |FIT15'!Z4</f>
        <v>45985</v>
      </c>
      <c r="AA5" s="234">
        <f>'РБ ВВ 10(2025) |FIT15'!AA4</f>
        <v>45986</v>
      </c>
      <c r="AB5" s="234">
        <f>'РБ ВВ 10(2025) |FIT15'!AB4</f>
        <v>45987</v>
      </c>
      <c r="AC5" s="234">
        <f>'РБ ВВ 10(2025) |FIT15'!AC4</f>
        <v>45988</v>
      </c>
      <c r="AD5" s="234">
        <f>'РБ ВВ 10(2025) |FIT15'!AD4</f>
        <v>45989</v>
      </c>
      <c r="AE5" s="234">
        <f>'РБ ВВ 10(2025) |FIT15'!AE4</f>
        <v>45990</v>
      </c>
      <c r="AF5" s="234">
        <f>'РБ ВВ 10(2025) |FIT15'!AF4</f>
        <v>45991</v>
      </c>
      <c r="AG5" s="234">
        <f>'РБ ВВ 10(2025) |FIT15'!AG4</f>
        <v>45992</v>
      </c>
      <c r="AH5" s="234">
        <f>'РБ ВВ 10(2025) |FIT15'!AH4</f>
        <v>45993</v>
      </c>
      <c r="AI5" s="234">
        <f>'РБ ВВ 10(2025) |FIT15'!AI4</f>
        <v>45994</v>
      </c>
      <c r="AJ5" s="234">
        <f>'РБ ВВ 10(2025) |FIT15'!AJ4</f>
        <v>45995</v>
      </c>
      <c r="AK5" s="234">
        <f>'РБ ВВ 10(2025) |FIT15'!AK4</f>
        <v>45996</v>
      </c>
      <c r="AL5" s="234">
        <f>'РБ ВВ 10(2025) |FIT15'!AL4</f>
        <v>45997</v>
      </c>
      <c r="AM5" s="234">
        <f>'РБ ВВ 10(2025) |FIT15'!AM4</f>
        <v>45998</v>
      </c>
      <c r="AN5" s="234">
        <f>'РБ ВВ 10(2025) |FIT15'!AN4</f>
        <v>45999</v>
      </c>
      <c r="AO5" s="234">
        <f>'РБ ВВ 10(2025) |FIT15'!AO4</f>
        <v>46000</v>
      </c>
      <c r="AP5" s="234">
        <f>'РБ ВВ 10(2025) |FIT15'!AP4</f>
        <v>46001</v>
      </c>
      <c r="AQ5" s="234">
        <f>'РБ ВВ 10(2025) |FIT15'!AQ4</f>
        <v>46002</v>
      </c>
      <c r="AR5" s="234">
        <f>'РБ ВВ 10(2025) |FIT15'!AR4</f>
        <v>46003</v>
      </c>
      <c r="AS5" s="234">
        <f>'РБ ВВ 10(2025) |FIT15'!AS4</f>
        <v>46004</v>
      </c>
      <c r="AT5" s="234">
        <f>'РБ ВВ 10(2025) |FIT15'!AT4</f>
        <v>46005</v>
      </c>
      <c r="AU5" s="234">
        <f>'РБ ВВ 10(2025) |FIT15'!AU4</f>
        <v>46006</v>
      </c>
      <c r="AV5" s="234">
        <f>'РБ ВВ 10(2025) |FIT15'!AV4</f>
        <v>46010</v>
      </c>
      <c r="AW5" s="234">
        <f>'РБ ВВ 10(2025) |FIT15'!AW4</f>
        <v>46011</v>
      </c>
      <c r="AX5" s="234">
        <f>'РБ ВВ 10(2025) |FIT15'!AX4</f>
        <v>46012</v>
      </c>
      <c r="AY5" s="234">
        <f>'РБ ВВ 10(2025) |FIT15'!AY4</f>
        <v>46013</v>
      </c>
      <c r="AZ5" s="234">
        <f>'РБ ВВ 10(2025) |FIT15'!AZ4</f>
        <v>46014</v>
      </c>
      <c r="BA5" s="234">
        <f>'РБ ВВ 10(2025) |FIT15'!BA4</f>
        <v>46015</v>
      </c>
      <c r="BB5" s="234">
        <f>'РБ ВВ 10(2025) |FIT15'!BB4</f>
        <v>46016</v>
      </c>
      <c r="BC5" s="234">
        <f>'РБ ВВ 10(2025) |FIT15'!BC4</f>
        <v>46017</v>
      </c>
      <c r="BD5" s="234">
        <f>'РБ ВВ 10(2025) |FIT15'!BD4</f>
        <v>46018</v>
      </c>
      <c r="BE5" s="234">
        <f>'РБ ВВ 10(2025) |FIT15'!BE4</f>
        <v>46019</v>
      </c>
      <c r="BF5" s="234">
        <f>'РБ ВВ 10(2025) |FIT15'!BF4</f>
        <v>46020</v>
      </c>
      <c r="BG5" s="234">
        <f>'РБ ВВ 10(2025) |FIT15'!BG4</f>
        <v>46021</v>
      </c>
      <c r="BH5" s="234">
        <f>'РБ ВВ 10(2025) |FIT15'!BH4</f>
        <v>46022</v>
      </c>
      <c r="BI5" s="234">
        <f>'РБ ВВ 10(2025) |FIT15'!BI4</f>
        <v>46023</v>
      </c>
      <c r="BJ5" s="234">
        <f>'РБ ВВ 10(2025) |FIT15'!BJ4</f>
        <v>46024</v>
      </c>
      <c r="BK5" s="234">
        <f>'РБ ВВ 10(2025) |FIT15'!BK4</f>
        <v>46025</v>
      </c>
      <c r="BL5" s="234">
        <f>'РБ ВВ 10(2025) |FIT15'!BL4</f>
        <v>46026</v>
      </c>
      <c r="BM5" s="234">
        <f>'РБ ВВ 10(2025) |FIT15'!BM4</f>
        <v>46027</v>
      </c>
      <c r="BN5" s="234">
        <f>'РБ ВВ 10(2025) |FIT15'!BN4</f>
        <v>46028</v>
      </c>
      <c r="BO5" s="234">
        <f>'РБ ВВ 10(2025) |FIT15'!BO4</f>
        <v>46029</v>
      </c>
      <c r="BP5" s="234">
        <f>'РБ ВВ 10(2025) |FIT15'!BP4</f>
        <v>46030</v>
      </c>
      <c r="BQ5" s="234">
        <f>'РБ ВВ 10(2025) |FIT15'!BQ4</f>
        <v>46031</v>
      </c>
      <c r="BR5" s="234">
        <f>'РБ ВВ 10(2025) |FIT15'!BR4</f>
        <v>46032</v>
      </c>
      <c r="BS5" s="234">
        <f>'РБ ВВ 10(2025) |FIT15'!BS4</f>
        <v>46033</v>
      </c>
      <c r="BT5" s="234">
        <f>'РБ ВВ 10(2025) |FIT15'!BT4</f>
        <v>46034</v>
      </c>
      <c r="BU5" s="234">
        <f>'РБ ВВ 10(2025) |FIT15'!BU4</f>
        <v>46035</v>
      </c>
      <c r="BV5" s="234">
        <f>'РБ ВВ 10(2025) |FIT15'!BV4</f>
        <v>46036</v>
      </c>
      <c r="BW5" s="234">
        <f>'РБ ВВ 10(2025) |FIT15'!BW4</f>
        <v>46037</v>
      </c>
      <c r="BX5" s="234">
        <f>'РБ ВВ 10(2025) |FIT15'!BX4</f>
        <v>46038</v>
      </c>
      <c r="BY5" s="234">
        <f>'РБ ВВ 10(2025) |FIT15'!BY4</f>
        <v>46039</v>
      </c>
      <c r="BZ5" s="234">
        <f>'РБ ВВ 10(2025) |FIT15'!BZ4</f>
        <v>46040</v>
      </c>
      <c r="CA5" s="234">
        <f>'РБ ВВ 10(2025) |FIT15'!CA4</f>
        <v>46041</v>
      </c>
      <c r="CB5" s="234">
        <f>'РБ ВВ 10(2025) |FIT15'!CB4</f>
        <v>46042</v>
      </c>
      <c r="CC5" s="234">
        <f>'РБ ВВ 10(2025) |FIT15'!CC4</f>
        <v>46043</v>
      </c>
      <c r="CD5" s="234">
        <f>'РБ ВВ 10(2025) |FIT15'!CD4</f>
        <v>46044</v>
      </c>
      <c r="CE5" s="234">
        <f>'РБ ВВ 10(2025) |FIT15'!CE4</f>
        <v>46045</v>
      </c>
      <c r="CF5" s="234">
        <f>'РБ ВВ 10(2025) |FIT15'!CF4</f>
        <v>46046</v>
      </c>
      <c r="CG5" s="234">
        <f>'РБ ВВ 10(2025) |FIT15'!CG4</f>
        <v>46047</v>
      </c>
      <c r="CH5" s="234">
        <f>'РБ ВВ 10(2025) |FIT15'!CH4</f>
        <v>46048</v>
      </c>
      <c r="CI5" s="234">
        <f>'РБ ВВ 10(2025) |FIT15'!CI4</f>
        <v>46049</v>
      </c>
      <c r="CJ5" s="234">
        <f>'РБ ВВ 10(2025) |FIT15'!CJ4</f>
        <v>46050</v>
      </c>
      <c r="CK5" s="234">
        <f>'РБ ВВ 10(2025) |FIT15'!CK4</f>
        <v>46051</v>
      </c>
      <c r="CL5" s="234">
        <f>'РБ ВВ 10(2025) |FIT15'!CL4</f>
        <v>46052</v>
      </c>
      <c r="CM5" s="234">
        <f>'РБ ВВ 10(2025) |FIT15'!CM4</f>
        <v>46053</v>
      </c>
      <c r="CN5" s="234">
        <f>'РБ ВВ 10(2025) |FIT15'!CN4</f>
        <v>46054</v>
      </c>
      <c r="CO5" s="234">
        <f>'РБ ВВ 10(2025) |FIT15'!CO4</f>
        <v>46055</v>
      </c>
      <c r="CP5" s="234">
        <f>'РБ ВВ 10(2025) |FIT15'!CP4</f>
        <v>46056</v>
      </c>
      <c r="CQ5" s="234">
        <f>'РБ ВВ 10(2025) |FIT15'!CQ4</f>
        <v>46057</v>
      </c>
      <c r="CR5" s="234">
        <f>'РБ ВВ 10(2025) |FIT15'!CR4</f>
        <v>46058</v>
      </c>
      <c r="CS5" s="234">
        <f>'РБ ВВ 10(2025) |FIT15'!CS4</f>
        <v>46059</v>
      </c>
      <c r="CT5" s="234">
        <f>'РБ ВВ 10(2025) |FIT15'!CT4</f>
        <v>46060</v>
      </c>
      <c r="CU5" s="234">
        <f>'РБ ВВ 10(2025) |FIT15'!CU4</f>
        <v>46061</v>
      </c>
      <c r="CV5" s="234">
        <f>'РБ ВВ 10(2025) |FIT15'!CV4</f>
        <v>46062</v>
      </c>
      <c r="CW5" s="234">
        <f>'РБ ВВ 10(2025) |FIT15'!CW4</f>
        <v>46063</v>
      </c>
      <c r="CX5" s="234">
        <f>'РБ ВВ 10(2025) |FIT15'!CX4</f>
        <v>46064</v>
      </c>
      <c r="CY5" s="234">
        <f>'РБ ВВ 10(2025) |FIT15'!CY4</f>
        <v>46065</v>
      </c>
      <c r="CZ5" s="234">
        <f>'РБ ВВ 10(2025) |FIT15'!CZ4</f>
        <v>46066</v>
      </c>
      <c r="DA5" s="234">
        <f>'РБ ВВ 10(2025) |FIT15'!DA4</f>
        <v>46067</v>
      </c>
      <c r="DB5" s="234">
        <f>'РБ ВВ 10(2025) |FIT15'!DB4</f>
        <v>46068</v>
      </c>
      <c r="DC5" s="234">
        <f>'РБ ВВ 10(2025) |FIT15'!DC4</f>
        <v>46069</v>
      </c>
      <c r="DD5" s="234">
        <f>'РБ ВВ 10(2025) |FIT15'!DD4</f>
        <v>46070</v>
      </c>
      <c r="DE5" s="234">
        <f>'РБ ВВ 10(2025) |FIT15'!DE4</f>
        <v>46071</v>
      </c>
      <c r="DF5" s="234">
        <f>'РБ ВВ 10(2025) |FIT15'!DF4</f>
        <v>46072</v>
      </c>
      <c r="DG5" s="234">
        <f>'РБ ВВ 10(2025) |FIT15'!DG4</f>
        <v>46073</v>
      </c>
      <c r="DH5" s="234">
        <f>'РБ ВВ 10(2025) |FIT15'!DH4</f>
        <v>46074</v>
      </c>
      <c r="DI5" s="234">
        <f>'РБ ВВ 10(2025) |FIT15'!DI4</f>
        <v>46075</v>
      </c>
      <c r="DJ5" s="234">
        <f>'РБ ВВ 10(2025) |FIT15'!DJ4</f>
        <v>46076</v>
      </c>
      <c r="DK5" s="234">
        <f>'РБ ВВ 10(2025) |FIT15'!DK4</f>
        <v>46077</v>
      </c>
      <c r="DL5" s="234">
        <f>'РБ ВВ 10(2025) |FIT15'!DL4</f>
        <v>46078</v>
      </c>
      <c r="DM5" s="234">
        <f>'РБ ВВ 10(2025) |FIT15'!DM4</f>
        <v>46079</v>
      </c>
      <c r="DN5" s="234">
        <f>'РБ ВВ 10(2025) |FIT15'!DN4</f>
        <v>46080</v>
      </c>
      <c r="DO5" s="234">
        <f>'РБ ВВ 10(2025) |FIT15'!DO4</f>
        <v>46081</v>
      </c>
      <c r="DP5" s="234">
        <f>'РБ ВВ 10(2025) |FIT15'!DP4</f>
        <v>46082</v>
      </c>
      <c r="DQ5" s="234">
        <f>'РБ ВВ 10(2025) |FIT15'!DQ4</f>
        <v>46083</v>
      </c>
      <c r="DR5" s="234">
        <f>'РБ ВВ 10(2025) |FIT15'!DR4</f>
        <v>46084</v>
      </c>
      <c r="DS5" s="234">
        <f>'РБ ВВ 10(2025) |FIT15'!DS4</f>
        <v>46085</v>
      </c>
      <c r="DT5" s="234">
        <f>'РБ ВВ 10(2025) |FIT15'!DT4</f>
        <v>46086</v>
      </c>
      <c r="DU5" s="234">
        <f>'РБ ВВ 10(2025) |FIT15'!DU4</f>
        <v>46087</v>
      </c>
      <c r="DV5" s="234">
        <f>'РБ ВВ 10(2025) |FIT15'!DV4</f>
        <v>46088</v>
      </c>
      <c r="DW5" s="234">
        <f>'РБ ВВ 10(2025) |FIT15'!DW4</f>
        <v>46089</v>
      </c>
      <c r="DX5" s="234">
        <f>'РБ ВВ 10(2025) |FIT15'!DX4</f>
        <v>46090</v>
      </c>
      <c r="DY5" s="234">
        <f>'РБ ВВ 10(2025) |FIT15'!DY4</f>
        <v>46091</v>
      </c>
      <c r="DZ5" s="234">
        <f>'РБ ВВ 10(2025) |FIT15'!DZ4</f>
        <v>46092</v>
      </c>
      <c r="EA5" s="234">
        <f>'РБ ВВ 10(2025) |FIT15'!EA4</f>
        <v>46093</v>
      </c>
      <c r="EB5" s="234">
        <f>'РБ ВВ 10(2025) |FIT15'!EB4</f>
        <v>46094</v>
      </c>
      <c r="EC5" s="234">
        <f>'РБ ВВ 10(2025) |FIT15'!EC4</f>
        <v>46095</v>
      </c>
      <c r="ED5" s="234">
        <f>'РБ ВВ 10(2025) |FIT15'!ED4</f>
        <v>46096</v>
      </c>
      <c r="EE5" s="234">
        <f>'РБ ВВ 10(2025) |FIT15'!EE4</f>
        <v>46097</v>
      </c>
      <c r="EF5" s="234">
        <f>'РБ ВВ 10(2025) |FIT15'!EF4</f>
        <v>46098</v>
      </c>
      <c r="EG5" s="234">
        <f>'РБ ВВ 10(2025) |FIT15'!EG4</f>
        <v>46099</v>
      </c>
      <c r="EH5" s="234">
        <f>'РБ ВВ 10(2025) |FIT15'!EH4</f>
        <v>46100</v>
      </c>
      <c r="EI5" s="234">
        <f>'РБ ВВ 10(2025) |FIT15'!EI4</f>
        <v>46101</v>
      </c>
      <c r="EJ5" s="234">
        <f>'РБ ВВ 10(2025) |FIT15'!EJ4</f>
        <v>46102</v>
      </c>
      <c r="EK5" s="234">
        <f>'РБ ВВ 10(2025) |FIT15'!EK4</f>
        <v>46103</v>
      </c>
      <c r="EL5" s="234">
        <f>'РБ ВВ 10(2025) |FIT15'!EL4</f>
        <v>46104</v>
      </c>
      <c r="EM5" s="234">
        <f>'РБ ВВ 10(2025) |FIT15'!EM4</f>
        <v>46105</v>
      </c>
      <c r="EN5" s="234">
        <f>'РБ ВВ 10(2025) |FIT15'!EN4</f>
        <v>46106</v>
      </c>
      <c r="EO5" s="234">
        <f>'РБ ВВ 10(2025) |FIT15'!EO4</f>
        <v>46107</v>
      </c>
      <c r="EP5" s="234">
        <f>'РБ ВВ 10(2025) |FIT15'!EP4</f>
        <v>46108</v>
      </c>
      <c r="EQ5" s="234">
        <f>'РБ ВВ 10(2025) |FIT15'!EQ4</f>
        <v>46109</v>
      </c>
      <c r="ER5" s="234">
        <f>'РБ ВВ 10(2025) |FIT15'!ER4</f>
        <v>46110</v>
      </c>
      <c r="ES5" s="234">
        <f>'РБ ВВ 10(2025) |FIT15'!ES4</f>
        <v>46111</v>
      </c>
      <c r="ET5" s="234">
        <f>'РБ ВВ 10(2025) |FIT15'!ET4</f>
        <v>46112</v>
      </c>
    </row>
    <row r="6" spans="1:150" x14ac:dyDescent="0.2">
      <c r="A6" s="73" t="s">
        <v>144</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row>
    <row r="7" spans="1:150" x14ac:dyDescent="0.2">
      <c r="A7" s="74">
        <v>1</v>
      </c>
      <c r="B7" s="290">
        <f>'РБ ВВ 10(2025) |FIT15'!B6</f>
        <v>15030</v>
      </c>
      <c r="C7" s="290">
        <f>'РБ ВВ 10(2025) |FIT15'!C6</f>
        <v>15030</v>
      </c>
      <c r="D7" s="290">
        <f>'РБ ВВ 10(2025) |FIT15'!D6</f>
        <v>15030</v>
      </c>
      <c r="E7" s="290">
        <f>'РБ ВВ 10(2025) |FIT15'!E6</f>
        <v>12870</v>
      </c>
      <c r="F7" s="290">
        <f>'РБ ВВ 10(2025) |FIT15'!F6</f>
        <v>9000</v>
      </c>
      <c r="G7" s="290">
        <f>'РБ ВВ 10(2025) |FIT15'!G6</f>
        <v>9630</v>
      </c>
      <c r="H7" s="290">
        <f>'РБ ВВ 10(2025) |FIT15'!H6</f>
        <v>9000</v>
      </c>
      <c r="I7" s="290">
        <f>'РБ ВВ 10(2025) |FIT15'!I6</f>
        <v>10710</v>
      </c>
      <c r="J7" s="290">
        <f>'РБ ВВ 10(2025) |FIT15'!J6</f>
        <v>10710</v>
      </c>
      <c r="K7" s="290">
        <f>'РБ ВВ 10(2025) |FIT15'!K6</f>
        <v>7740</v>
      </c>
      <c r="L7" s="290">
        <f>'РБ ВВ 10(2025) |FIT15'!L6</f>
        <v>7740</v>
      </c>
      <c r="M7" s="290">
        <f>'РБ ВВ 10(2025) |FIT15'!M6</f>
        <v>7740</v>
      </c>
      <c r="N7" s="290">
        <f>'РБ ВВ 10(2025) |FIT15'!N6</f>
        <v>8370</v>
      </c>
      <c r="O7" s="290">
        <f>'РБ ВВ 10(2025) |FIT15'!O6</f>
        <v>7740</v>
      </c>
      <c r="P7" s="290">
        <f>'РБ ВВ 10(2025) |FIT15'!P6</f>
        <v>8370</v>
      </c>
      <c r="Q7" s="290">
        <f>'РБ ВВ 10(2025) |FIT15'!Q6</f>
        <v>8370</v>
      </c>
      <c r="R7" s="290">
        <f>'РБ ВВ 10(2025) |FIT15'!R6</f>
        <v>9000</v>
      </c>
      <c r="S7" s="290">
        <f>'РБ ВВ 10(2025) |FIT15'!S6</f>
        <v>9630</v>
      </c>
      <c r="T7" s="290">
        <f>'РБ ВВ 10(2025) |FIT15'!T6</f>
        <v>9630</v>
      </c>
      <c r="U7" s="290">
        <f>'РБ ВВ 10(2025) |FIT15'!U6</f>
        <v>10710</v>
      </c>
      <c r="V7" s="290">
        <f>'РБ ВВ 10(2025) |FIT15'!V6</f>
        <v>10710</v>
      </c>
      <c r="W7" s="290">
        <f>'РБ ВВ 10(2025) |FIT15'!W6</f>
        <v>9000</v>
      </c>
      <c r="X7" s="290">
        <f>'РБ ВВ 10(2025) |FIT15'!X6</f>
        <v>9000</v>
      </c>
      <c r="Y7" s="290">
        <f>'РБ ВВ 10(2025) |FIT15'!Y6</f>
        <v>7740</v>
      </c>
      <c r="Z7" s="290">
        <f>'РБ ВВ 10(2025) |FIT15'!Z6</f>
        <v>7740</v>
      </c>
      <c r="AA7" s="290">
        <f>'РБ ВВ 10(2025) |FIT15'!AA6</f>
        <v>7740</v>
      </c>
      <c r="AB7" s="290">
        <f>'РБ ВВ 10(2025) |FIT15'!AB6</f>
        <v>7740</v>
      </c>
      <c r="AC7" s="290">
        <f>'РБ ВВ 10(2025) |FIT15'!AC6</f>
        <v>7740</v>
      </c>
      <c r="AD7" s="290">
        <f>'РБ ВВ 10(2025) |FIT15'!AD6</f>
        <v>8370</v>
      </c>
      <c r="AE7" s="290">
        <f>'РБ ВВ 10(2025) |FIT15'!AE6</f>
        <v>8370</v>
      </c>
      <c r="AF7" s="290">
        <f>'РБ ВВ 10(2025) |FIT15'!AF6</f>
        <v>7740</v>
      </c>
      <c r="AG7" s="290">
        <f>'РБ ВВ 10(2025) |FIT15'!AG6</f>
        <v>9540</v>
      </c>
      <c r="AH7" s="290">
        <f>'РБ ВВ 10(2025) |FIT15'!AH6</f>
        <v>9540</v>
      </c>
      <c r="AI7" s="290">
        <f>'РБ ВВ 10(2025) |FIT15'!AI6</f>
        <v>9540</v>
      </c>
      <c r="AJ7" s="290">
        <f>'РБ ВВ 10(2025) |FIT15'!AJ6</f>
        <v>9540</v>
      </c>
      <c r="AK7" s="290">
        <f>'РБ ВВ 10(2025) |FIT15'!AK6</f>
        <v>9540</v>
      </c>
      <c r="AL7" s="290">
        <f>'РБ ВВ 10(2025) |FIT15'!AL6</f>
        <v>9540</v>
      </c>
      <c r="AM7" s="290">
        <f>'РБ ВВ 10(2025) |FIT15'!AM6</f>
        <v>7920</v>
      </c>
      <c r="AN7" s="290">
        <f>'РБ ВВ 10(2025) |FIT15'!AN6</f>
        <v>7920</v>
      </c>
      <c r="AO7" s="290">
        <f>'РБ ВВ 10(2025) |FIT15'!AO6</f>
        <v>7920</v>
      </c>
      <c r="AP7" s="290">
        <f>'РБ ВВ 10(2025) |FIT15'!AP6</f>
        <v>7920</v>
      </c>
      <c r="AQ7" s="290">
        <f>'РБ ВВ 10(2025) |FIT15'!AQ6</f>
        <v>11790</v>
      </c>
      <c r="AR7" s="290">
        <f>'РБ ВВ 10(2025) |FIT15'!AR6</f>
        <v>13230</v>
      </c>
      <c r="AS7" s="290">
        <f>'РБ ВВ 10(2025) |FIT15'!AS6</f>
        <v>13230</v>
      </c>
      <c r="AT7" s="290">
        <f>'РБ ВВ 10(2025) |FIT15'!AT6</f>
        <v>10350</v>
      </c>
      <c r="AU7" s="290">
        <f>'РБ ВВ 10(2025) |FIT15'!AU6</f>
        <v>11790</v>
      </c>
      <c r="AV7" s="290">
        <f>'РБ ВВ 10(2025) |FIT15'!AV6</f>
        <v>11790</v>
      </c>
      <c r="AW7" s="290">
        <f>'РБ ВВ 10(2025) |FIT15'!AW6</f>
        <v>13230</v>
      </c>
      <c r="AX7" s="290">
        <f>'РБ ВВ 10(2025) |FIT15'!AX6</f>
        <v>13230</v>
      </c>
      <c r="AY7" s="290">
        <f>'РБ ВВ 10(2025) |FIT15'!AY6</f>
        <v>13230</v>
      </c>
      <c r="AZ7" s="290">
        <f>'РБ ВВ 10(2025) |FIT15'!AZ6</f>
        <v>16110</v>
      </c>
      <c r="BA7" s="290">
        <f>'РБ ВВ 10(2025) |FIT15'!BA6</f>
        <v>16110</v>
      </c>
      <c r="BB7" s="290">
        <f>'РБ ВВ 10(2025) |FIT15'!BB6</f>
        <v>17550</v>
      </c>
      <c r="BC7" s="290">
        <f>'РБ ВВ 10(2025) |FIT15'!BC6</f>
        <v>17550</v>
      </c>
      <c r="BD7" s="290">
        <f>'РБ ВВ 10(2025) |FIT15'!BD6</f>
        <v>17550</v>
      </c>
      <c r="BE7" s="290">
        <f>'РБ ВВ 10(2025) |FIT15'!BE6</f>
        <v>14670</v>
      </c>
      <c r="BF7" s="290">
        <f>'РБ ВВ 10(2025) |FIT15'!BF6</f>
        <v>22365</v>
      </c>
      <c r="BG7" s="290">
        <f>'РБ ВВ 10(2025) |FIT15'!BG6</f>
        <v>43515</v>
      </c>
      <c r="BH7" s="290">
        <f>'РБ ВВ 10(2025) |FIT15'!BH6</f>
        <v>63765</v>
      </c>
      <c r="BI7" s="290">
        <f>'РБ ВВ 10(2025) |FIT15'!BI6</f>
        <v>63765</v>
      </c>
      <c r="BJ7" s="290">
        <f>'РБ ВВ 10(2025) |FIT15'!BJ6</f>
        <v>59265</v>
      </c>
      <c r="BK7" s="290">
        <f>'РБ ВВ 10(2025) |FIT15'!BK6</f>
        <v>63765</v>
      </c>
      <c r="BL7" s="290">
        <f>'РБ ВВ 10(2025) |FIT15'!BL6</f>
        <v>59265</v>
      </c>
      <c r="BM7" s="290">
        <f>'РБ ВВ 10(2025) |FIT15'!BM6</f>
        <v>47115</v>
      </c>
      <c r="BN7" s="290">
        <f>'РБ ВВ 10(2025) |FIT15'!BN6</f>
        <v>47115</v>
      </c>
      <c r="BO7" s="290">
        <f>'РБ ВВ 10(2025) |FIT15'!BO6</f>
        <v>47115</v>
      </c>
      <c r="BP7" s="290">
        <f>'РБ ВВ 10(2025) |FIT15'!BP6</f>
        <v>39915</v>
      </c>
      <c r="BQ7" s="290">
        <f>'РБ ВВ 10(2025) |FIT15'!BQ6</f>
        <v>26235</v>
      </c>
      <c r="BR7" s="290">
        <f>'РБ ВВ 10(2025) |FIT15'!BR6</f>
        <v>21735</v>
      </c>
      <c r="BS7" s="290">
        <f>'РБ ВВ 10(2025) |FIT15'!BS6</f>
        <v>19935</v>
      </c>
      <c r="BT7" s="290">
        <f>'РБ ВВ 10(2025) |FIT15'!BT6</f>
        <v>19935</v>
      </c>
      <c r="BU7" s="290">
        <f>'РБ ВВ 10(2025) |FIT15'!BU6</f>
        <v>19935</v>
      </c>
      <c r="BV7" s="290">
        <f>'РБ ВВ 10(2025) |FIT15'!BV6</f>
        <v>21735</v>
      </c>
      <c r="BW7" s="290">
        <f>'РБ ВВ 10(2025) |FIT15'!BW6</f>
        <v>21735</v>
      </c>
      <c r="BX7" s="290">
        <f>'РБ ВВ 10(2025) |FIT15'!BX6</f>
        <v>21735</v>
      </c>
      <c r="BY7" s="290">
        <f>'РБ ВВ 10(2025) |FIT15'!BY6</f>
        <v>19935</v>
      </c>
      <c r="BZ7" s="290">
        <f>'РБ ВВ 10(2025) |FIT15'!BZ6</f>
        <v>19935</v>
      </c>
      <c r="CA7" s="290">
        <f>'РБ ВВ 10(2025) |FIT15'!CA6</f>
        <v>19935</v>
      </c>
      <c r="CB7" s="290">
        <f>'РБ ВВ 10(2025) |FIT15'!CB6</f>
        <v>19935</v>
      </c>
      <c r="CC7" s="290">
        <f>'РБ ВВ 10(2025) |FIT15'!CC6</f>
        <v>19935</v>
      </c>
      <c r="CD7" s="290">
        <f>'РБ ВВ 10(2025) |FIT15'!CD6</f>
        <v>19935</v>
      </c>
      <c r="CE7" s="290">
        <f>'РБ ВВ 10(2025) |FIT15'!CE6</f>
        <v>19935</v>
      </c>
      <c r="CF7" s="290">
        <f>'РБ ВВ 10(2025) |FIT15'!CF6</f>
        <v>21735</v>
      </c>
      <c r="CG7" s="290">
        <f>'РБ ВВ 10(2025) |FIT15'!CG6</f>
        <v>21735</v>
      </c>
      <c r="CH7" s="290">
        <f>'РБ ВВ 10(2025) |FIT15'!CH6</f>
        <v>23985</v>
      </c>
      <c r="CI7" s="290">
        <f>'РБ ВВ 10(2025) |FIT15'!CI6</f>
        <v>23985</v>
      </c>
      <c r="CJ7" s="290">
        <f>'РБ ВВ 10(2025) |FIT15'!CJ6</f>
        <v>23985</v>
      </c>
      <c r="CK7" s="290">
        <f>'РБ ВВ 10(2025) |FIT15'!CK6</f>
        <v>23985</v>
      </c>
      <c r="CL7" s="290">
        <f>'РБ ВВ 10(2025) |FIT15'!CL6</f>
        <v>23985</v>
      </c>
      <c r="CM7" s="290">
        <f>'РБ ВВ 10(2025) |FIT15'!CM6</f>
        <v>23985</v>
      </c>
      <c r="CN7" s="290">
        <f>'РБ ВВ 10(2025) |FIT15'!CN6</f>
        <v>24885</v>
      </c>
      <c r="CO7" s="290">
        <f>'РБ ВВ 10(2025) |FIT15'!CO6</f>
        <v>23085</v>
      </c>
      <c r="CP7" s="290">
        <f>'РБ ВВ 10(2025) |FIT15'!CP6</f>
        <v>23085</v>
      </c>
      <c r="CQ7" s="290">
        <f>'РБ ВВ 10(2025) |FIT15'!CQ6</f>
        <v>23085</v>
      </c>
      <c r="CR7" s="290">
        <f>'РБ ВВ 10(2025) |FIT15'!CR6</f>
        <v>23085</v>
      </c>
      <c r="CS7" s="290">
        <f>'РБ ВВ 10(2025) |FIT15'!CS6</f>
        <v>26685</v>
      </c>
      <c r="CT7" s="290">
        <f>'РБ ВВ 10(2025) |FIT15'!CT6</f>
        <v>26685</v>
      </c>
      <c r="CU7" s="290">
        <f>'РБ ВВ 10(2025) |FIT15'!CU6</f>
        <v>23085</v>
      </c>
      <c r="CV7" s="290">
        <f>'РБ ВВ 10(2025) |FIT15'!CV6</f>
        <v>24885</v>
      </c>
      <c r="CW7" s="290">
        <f>'РБ ВВ 10(2025) |FIT15'!CW6</f>
        <v>23085</v>
      </c>
      <c r="CX7" s="290">
        <f>'РБ ВВ 10(2025) |FIT15'!CX6</f>
        <v>23085</v>
      </c>
      <c r="CY7" s="290">
        <f>'РБ ВВ 10(2025) |FIT15'!CY6</f>
        <v>23085</v>
      </c>
      <c r="CZ7" s="290">
        <f>'РБ ВВ 10(2025) |FIT15'!CZ6</f>
        <v>26685</v>
      </c>
      <c r="DA7" s="290">
        <f>'РБ ВВ 10(2025) |FIT15'!DA6</f>
        <v>26685</v>
      </c>
      <c r="DB7" s="290">
        <f>'РБ ВВ 10(2025) |FIT15'!DB6</f>
        <v>31185</v>
      </c>
      <c r="DC7" s="290">
        <f>'РБ ВВ 10(2025) |FIT15'!DC6</f>
        <v>31185</v>
      </c>
      <c r="DD7" s="290">
        <f>'РБ ВВ 10(2025) |FIT15'!DD6</f>
        <v>31185</v>
      </c>
      <c r="DE7" s="290">
        <f>'РБ ВВ 10(2025) |FIT15'!DE6</f>
        <v>31185</v>
      </c>
      <c r="DF7" s="290">
        <f>'РБ ВВ 10(2025) |FIT15'!DF6</f>
        <v>31185</v>
      </c>
      <c r="DG7" s="290">
        <f>'РБ ВВ 10(2025) |FIT15'!DG6</f>
        <v>36585</v>
      </c>
      <c r="DH7" s="290">
        <f>'РБ ВВ 10(2025) |FIT15'!DH6</f>
        <v>36585</v>
      </c>
      <c r="DI7" s="290">
        <f>'РБ ВВ 10(2025) |FIT15'!DI6</f>
        <v>33885</v>
      </c>
      <c r="DJ7" s="290">
        <f>'РБ ВВ 10(2025) |FIT15'!DJ6</f>
        <v>36585</v>
      </c>
      <c r="DK7" s="290">
        <f>'РБ ВВ 10(2025) |FIT15'!DK6</f>
        <v>33885</v>
      </c>
      <c r="DL7" s="290">
        <f>'РБ ВВ 10(2025) |FIT15'!DL6</f>
        <v>36585</v>
      </c>
      <c r="DM7" s="290">
        <f>'РБ ВВ 10(2025) |FIT15'!DM6</f>
        <v>33885</v>
      </c>
      <c r="DN7" s="290">
        <f>'РБ ВВ 10(2025) |FIT15'!DN6</f>
        <v>33885</v>
      </c>
      <c r="DO7" s="290">
        <f>'РБ ВВ 10(2025) |FIT15'!DO6</f>
        <v>28935</v>
      </c>
      <c r="DP7" s="290">
        <f>'РБ ВВ 10(2025) |FIT15'!DP6</f>
        <v>23085</v>
      </c>
      <c r="DQ7" s="290">
        <f>'РБ ВВ 10(2025) |FIT15'!DQ6</f>
        <v>23085</v>
      </c>
      <c r="DR7" s="290">
        <f>'РБ ВВ 10(2025) |FIT15'!DR6</f>
        <v>23085</v>
      </c>
      <c r="DS7" s="290">
        <f>'РБ ВВ 10(2025) |FIT15'!DS6</f>
        <v>21285</v>
      </c>
      <c r="DT7" s="290">
        <f>'РБ ВВ 10(2025) |FIT15'!DT6</f>
        <v>18585</v>
      </c>
      <c r="DU7" s="290">
        <f>'РБ ВВ 10(2025) |FIT15'!DU6</f>
        <v>19935</v>
      </c>
      <c r="DV7" s="290">
        <f>'РБ ВВ 10(2025) |FIT15'!DV6</f>
        <v>19935</v>
      </c>
      <c r="DW7" s="290">
        <f>'РБ ВВ 10(2025) |FIT15'!DW6</f>
        <v>19935</v>
      </c>
      <c r="DX7" s="290">
        <f>'РБ ВВ 10(2025) |FIT15'!DX6</f>
        <v>16335</v>
      </c>
      <c r="DY7" s="290">
        <f>'РБ ВВ 10(2025) |FIT15'!DY6</f>
        <v>16335</v>
      </c>
      <c r="DZ7" s="290">
        <f>'РБ ВВ 10(2025) |FIT15'!DZ6</f>
        <v>16335</v>
      </c>
      <c r="EA7" s="290">
        <f>'РБ ВВ 10(2025) |FIT15'!EA6</f>
        <v>16335</v>
      </c>
      <c r="EB7" s="290">
        <f>'РБ ВВ 10(2025) |FIT15'!EB6</f>
        <v>16335</v>
      </c>
      <c r="EC7" s="290">
        <f>'РБ ВВ 10(2025) |FIT15'!EC6</f>
        <v>16335</v>
      </c>
      <c r="ED7" s="290">
        <f>'РБ ВВ 10(2025) |FIT15'!ED6</f>
        <v>16335</v>
      </c>
      <c r="EE7" s="290">
        <f>'РБ ВВ 10(2025) |FIT15'!EE6</f>
        <v>16335</v>
      </c>
      <c r="EF7" s="290">
        <f>'РБ ВВ 10(2025) |FIT15'!EF6</f>
        <v>16335</v>
      </c>
      <c r="EG7" s="290">
        <f>'РБ ВВ 10(2025) |FIT15'!EG6</f>
        <v>16335</v>
      </c>
      <c r="EH7" s="290">
        <f>'РБ ВВ 10(2025) |FIT15'!EH6</f>
        <v>16335</v>
      </c>
      <c r="EI7" s="290">
        <f>'РБ ВВ 10(2025) |FIT15'!EI6</f>
        <v>16335</v>
      </c>
      <c r="EJ7" s="290">
        <f>'РБ ВВ 10(2025) |FIT15'!EJ6</f>
        <v>16335</v>
      </c>
      <c r="EK7" s="290">
        <f>'РБ ВВ 10(2025) |FIT15'!EK6</f>
        <v>14985</v>
      </c>
      <c r="EL7" s="290">
        <f>'РБ ВВ 10(2025) |FIT15'!EL6</f>
        <v>14985</v>
      </c>
      <c r="EM7" s="290">
        <f>'РБ ВВ 10(2025) |FIT15'!EM6</f>
        <v>14985</v>
      </c>
      <c r="EN7" s="290">
        <f>'РБ ВВ 10(2025) |FIT15'!EN6</f>
        <v>14985</v>
      </c>
      <c r="EO7" s="290">
        <f>'РБ ВВ 10(2025) |FIT15'!EO6</f>
        <v>14985</v>
      </c>
      <c r="EP7" s="290">
        <f>'РБ ВВ 10(2025) |FIT15'!EP6</f>
        <v>14985</v>
      </c>
      <c r="EQ7" s="290">
        <f>'РБ ВВ 10(2025) |FIT15'!EQ6</f>
        <v>14985</v>
      </c>
      <c r="ER7" s="290">
        <f>'РБ ВВ 10(2025) |FIT15'!ER6</f>
        <v>14985</v>
      </c>
      <c r="ES7" s="290">
        <f>'РБ ВВ 10(2025) |FIT15'!ES6</f>
        <v>14985</v>
      </c>
      <c r="ET7" s="290">
        <f>'РБ ВВ 10(2025) |FIT15'!ET6</f>
        <v>14985</v>
      </c>
    </row>
    <row r="8" spans="1:150" x14ac:dyDescent="0.2">
      <c r="A8" s="74">
        <v>2</v>
      </c>
      <c r="B8" s="290">
        <f>'РБ ВВ 10(2025) |FIT15'!B7</f>
        <v>16740</v>
      </c>
      <c r="C8" s="290">
        <f>'РБ ВВ 10(2025) |FIT15'!C7</f>
        <v>16740</v>
      </c>
      <c r="D8" s="290">
        <f>'РБ ВВ 10(2025) |FIT15'!D7</f>
        <v>16740</v>
      </c>
      <c r="E8" s="290">
        <f>'РБ ВВ 10(2025) |FIT15'!E7</f>
        <v>14580</v>
      </c>
      <c r="F8" s="290">
        <f>'РБ ВВ 10(2025) |FIT15'!F7</f>
        <v>10710</v>
      </c>
      <c r="G8" s="290">
        <f>'РБ ВВ 10(2025) |FIT15'!G7</f>
        <v>11340</v>
      </c>
      <c r="H8" s="290">
        <f>'РБ ВВ 10(2025) |FIT15'!H7</f>
        <v>10710</v>
      </c>
      <c r="I8" s="290">
        <f>'РБ ВВ 10(2025) |FIT15'!I7</f>
        <v>12420</v>
      </c>
      <c r="J8" s="290">
        <f>'РБ ВВ 10(2025) |FIT15'!J7</f>
        <v>12420</v>
      </c>
      <c r="K8" s="290">
        <f>'РБ ВВ 10(2025) |FIT15'!K7</f>
        <v>9450</v>
      </c>
      <c r="L8" s="290">
        <f>'РБ ВВ 10(2025) |FIT15'!L7</f>
        <v>9450</v>
      </c>
      <c r="M8" s="290">
        <f>'РБ ВВ 10(2025) |FIT15'!M7</f>
        <v>9450</v>
      </c>
      <c r="N8" s="290">
        <f>'РБ ВВ 10(2025) |FIT15'!N7</f>
        <v>10080</v>
      </c>
      <c r="O8" s="290">
        <f>'РБ ВВ 10(2025) |FIT15'!O7</f>
        <v>9450</v>
      </c>
      <c r="P8" s="290">
        <f>'РБ ВВ 10(2025) |FIT15'!P7</f>
        <v>10080</v>
      </c>
      <c r="Q8" s="290">
        <f>'РБ ВВ 10(2025) |FIT15'!Q7</f>
        <v>10080</v>
      </c>
      <c r="R8" s="290">
        <f>'РБ ВВ 10(2025) |FIT15'!R7</f>
        <v>10710</v>
      </c>
      <c r="S8" s="290">
        <f>'РБ ВВ 10(2025) |FIT15'!S7</f>
        <v>11340</v>
      </c>
      <c r="T8" s="290">
        <f>'РБ ВВ 10(2025) |FIT15'!T7</f>
        <v>11340</v>
      </c>
      <c r="U8" s="290">
        <f>'РБ ВВ 10(2025) |FIT15'!U7</f>
        <v>12420</v>
      </c>
      <c r="V8" s="290">
        <f>'РБ ВВ 10(2025) |FIT15'!V7</f>
        <v>12420</v>
      </c>
      <c r="W8" s="290">
        <f>'РБ ВВ 10(2025) |FIT15'!W7</f>
        <v>10710</v>
      </c>
      <c r="X8" s="290">
        <f>'РБ ВВ 10(2025) |FIT15'!X7</f>
        <v>10710</v>
      </c>
      <c r="Y8" s="290">
        <f>'РБ ВВ 10(2025) |FIT15'!Y7</f>
        <v>9450</v>
      </c>
      <c r="Z8" s="290">
        <f>'РБ ВВ 10(2025) |FIT15'!Z7</f>
        <v>9450</v>
      </c>
      <c r="AA8" s="290">
        <f>'РБ ВВ 10(2025) |FIT15'!AA7</f>
        <v>9450</v>
      </c>
      <c r="AB8" s="290">
        <f>'РБ ВВ 10(2025) |FIT15'!AB7</f>
        <v>9450</v>
      </c>
      <c r="AC8" s="290">
        <f>'РБ ВВ 10(2025) |FIT15'!AC7</f>
        <v>9450</v>
      </c>
      <c r="AD8" s="290">
        <f>'РБ ВВ 10(2025) |FIT15'!AD7</f>
        <v>10080</v>
      </c>
      <c r="AE8" s="290">
        <f>'РБ ВВ 10(2025) |FIT15'!AE7</f>
        <v>10080</v>
      </c>
      <c r="AF8" s="290">
        <f>'РБ ВВ 10(2025) |FIT15'!AF7</f>
        <v>9450</v>
      </c>
      <c r="AG8" s="290">
        <f>'РБ ВВ 10(2025) |FIT15'!AG7</f>
        <v>11250</v>
      </c>
      <c r="AH8" s="290">
        <f>'РБ ВВ 10(2025) |FIT15'!AH7</f>
        <v>11250</v>
      </c>
      <c r="AI8" s="290">
        <f>'РБ ВВ 10(2025) |FIT15'!AI7</f>
        <v>11250</v>
      </c>
      <c r="AJ8" s="290">
        <f>'РБ ВВ 10(2025) |FIT15'!AJ7</f>
        <v>11250</v>
      </c>
      <c r="AK8" s="290">
        <f>'РБ ВВ 10(2025) |FIT15'!AK7</f>
        <v>11250</v>
      </c>
      <c r="AL8" s="290">
        <f>'РБ ВВ 10(2025) |FIT15'!AL7</f>
        <v>11250</v>
      </c>
      <c r="AM8" s="290">
        <f>'РБ ВВ 10(2025) |FIT15'!AM7</f>
        <v>9630</v>
      </c>
      <c r="AN8" s="290">
        <f>'РБ ВВ 10(2025) |FIT15'!AN7</f>
        <v>9630</v>
      </c>
      <c r="AO8" s="290">
        <f>'РБ ВВ 10(2025) |FIT15'!AO7</f>
        <v>9630</v>
      </c>
      <c r="AP8" s="290">
        <f>'РБ ВВ 10(2025) |FIT15'!AP7</f>
        <v>9630</v>
      </c>
      <c r="AQ8" s="290">
        <f>'РБ ВВ 10(2025) |FIT15'!AQ7</f>
        <v>13500</v>
      </c>
      <c r="AR8" s="290">
        <f>'РБ ВВ 10(2025) |FIT15'!AR7</f>
        <v>14940</v>
      </c>
      <c r="AS8" s="290">
        <f>'РБ ВВ 10(2025) |FIT15'!AS7</f>
        <v>14940</v>
      </c>
      <c r="AT8" s="290">
        <f>'РБ ВВ 10(2025) |FIT15'!AT7</f>
        <v>12060</v>
      </c>
      <c r="AU8" s="290">
        <f>'РБ ВВ 10(2025) |FIT15'!AU7</f>
        <v>13500</v>
      </c>
      <c r="AV8" s="290">
        <f>'РБ ВВ 10(2025) |FIT15'!AV7</f>
        <v>13500</v>
      </c>
      <c r="AW8" s="290">
        <f>'РБ ВВ 10(2025) |FIT15'!AW7</f>
        <v>14940</v>
      </c>
      <c r="AX8" s="290">
        <f>'РБ ВВ 10(2025) |FIT15'!AX7</f>
        <v>14940</v>
      </c>
      <c r="AY8" s="290">
        <f>'РБ ВВ 10(2025) |FIT15'!AY7</f>
        <v>14940</v>
      </c>
      <c r="AZ8" s="290">
        <f>'РБ ВВ 10(2025) |FIT15'!AZ7</f>
        <v>17820</v>
      </c>
      <c r="BA8" s="290">
        <f>'РБ ВВ 10(2025) |FIT15'!BA7</f>
        <v>17820</v>
      </c>
      <c r="BB8" s="290">
        <f>'РБ ВВ 10(2025) |FIT15'!BB7</f>
        <v>19260</v>
      </c>
      <c r="BC8" s="290">
        <f>'РБ ВВ 10(2025) |FIT15'!BC7</f>
        <v>19260</v>
      </c>
      <c r="BD8" s="290">
        <f>'РБ ВВ 10(2025) |FIT15'!BD7</f>
        <v>19260</v>
      </c>
      <c r="BE8" s="290">
        <f>'РБ ВВ 10(2025) |FIT15'!BE7</f>
        <v>16380</v>
      </c>
      <c r="BF8" s="290">
        <f>'РБ ВВ 10(2025) |FIT15'!BF7</f>
        <v>24930</v>
      </c>
      <c r="BG8" s="290">
        <f>'РБ ВВ 10(2025) |FIT15'!BG7</f>
        <v>46080</v>
      </c>
      <c r="BH8" s="290">
        <f>'РБ ВВ 10(2025) |FIT15'!BH7</f>
        <v>66330</v>
      </c>
      <c r="BI8" s="290">
        <f>'РБ ВВ 10(2025) |FIT15'!BI7</f>
        <v>66330</v>
      </c>
      <c r="BJ8" s="290">
        <f>'РБ ВВ 10(2025) |FIT15'!BJ7</f>
        <v>61830</v>
      </c>
      <c r="BK8" s="290">
        <f>'РБ ВВ 10(2025) |FIT15'!BK7</f>
        <v>66330</v>
      </c>
      <c r="BL8" s="290">
        <f>'РБ ВВ 10(2025) |FIT15'!BL7</f>
        <v>61830</v>
      </c>
      <c r="BM8" s="290">
        <f>'РБ ВВ 10(2025) |FIT15'!BM7</f>
        <v>49680</v>
      </c>
      <c r="BN8" s="290">
        <f>'РБ ВВ 10(2025) |FIT15'!BN7</f>
        <v>49680</v>
      </c>
      <c r="BO8" s="290">
        <f>'РБ ВВ 10(2025) |FIT15'!BO7</f>
        <v>49680</v>
      </c>
      <c r="BP8" s="290">
        <f>'РБ ВВ 10(2025) |FIT15'!BP7</f>
        <v>42480</v>
      </c>
      <c r="BQ8" s="290">
        <f>'РБ ВВ 10(2025) |FIT15'!BQ7</f>
        <v>28620</v>
      </c>
      <c r="BR8" s="290">
        <f>'РБ ВВ 10(2025) |FIT15'!BR7</f>
        <v>24120</v>
      </c>
      <c r="BS8" s="290">
        <f>'РБ ВВ 10(2025) |FIT15'!BS7</f>
        <v>22320</v>
      </c>
      <c r="BT8" s="290">
        <f>'РБ ВВ 10(2025) |FIT15'!BT7</f>
        <v>22320</v>
      </c>
      <c r="BU8" s="290">
        <f>'РБ ВВ 10(2025) |FIT15'!BU7</f>
        <v>22320</v>
      </c>
      <c r="BV8" s="290">
        <f>'РБ ВВ 10(2025) |FIT15'!BV7</f>
        <v>24120</v>
      </c>
      <c r="BW8" s="290">
        <f>'РБ ВВ 10(2025) |FIT15'!BW7</f>
        <v>24120</v>
      </c>
      <c r="BX8" s="290">
        <f>'РБ ВВ 10(2025) |FIT15'!BX7</f>
        <v>24120</v>
      </c>
      <c r="BY8" s="290">
        <f>'РБ ВВ 10(2025) |FIT15'!BY7</f>
        <v>22320</v>
      </c>
      <c r="BZ8" s="290">
        <f>'РБ ВВ 10(2025) |FIT15'!BZ7</f>
        <v>22320</v>
      </c>
      <c r="CA8" s="290">
        <f>'РБ ВВ 10(2025) |FIT15'!CA7</f>
        <v>22320</v>
      </c>
      <c r="CB8" s="290">
        <f>'РБ ВВ 10(2025) |FIT15'!CB7</f>
        <v>22320</v>
      </c>
      <c r="CC8" s="290">
        <f>'РБ ВВ 10(2025) |FIT15'!CC7</f>
        <v>22320</v>
      </c>
      <c r="CD8" s="290">
        <f>'РБ ВВ 10(2025) |FIT15'!CD7</f>
        <v>22320</v>
      </c>
      <c r="CE8" s="290">
        <f>'РБ ВВ 10(2025) |FIT15'!CE7</f>
        <v>22320</v>
      </c>
      <c r="CF8" s="290">
        <f>'РБ ВВ 10(2025) |FIT15'!CF7</f>
        <v>24120</v>
      </c>
      <c r="CG8" s="290">
        <f>'РБ ВВ 10(2025) |FIT15'!CG7</f>
        <v>24120</v>
      </c>
      <c r="CH8" s="290">
        <f>'РБ ВВ 10(2025) |FIT15'!CH7</f>
        <v>26370</v>
      </c>
      <c r="CI8" s="290">
        <f>'РБ ВВ 10(2025) |FIT15'!CI7</f>
        <v>26370</v>
      </c>
      <c r="CJ8" s="290">
        <f>'РБ ВВ 10(2025) |FIT15'!CJ7</f>
        <v>26370</v>
      </c>
      <c r="CK8" s="290">
        <f>'РБ ВВ 10(2025) |FIT15'!CK7</f>
        <v>26370</v>
      </c>
      <c r="CL8" s="290">
        <f>'РБ ВВ 10(2025) |FIT15'!CL7</f>
        <v>26370</v>
      </c>
      <c r="CM8" s="290">
        <f>'РБ ВВ 10(2025) |FIT15'!CM7</f>
        <v>26370</v>
      </c>
      <c r="CN8" s="290">
        <f>'РБ ВВ 10(2025) |FIT15'!CN7</f>
        <v>27270</v>
      </c>
      <c r="CO8" s="290">
        <f>'РБ ВВ 10(2025) |FIT15'!CO7</f>
        <v>25470</v>
      </c>
      <c r="CP8" s="290">
        <f>'РБ ВВ 10(2025) |FIT15'!CP7</f>
        <v>25470</v>
      </c>
      <c r="CQ8" s="290">
        <f>'РБ ВВ 10(2025) |FIT15'!CQ7</f>
        <v>25470</v>
      </c>
      <c r="CR8" s="290">
        <f>'РБ ВВ 10(2025) |FIT15'!CR7</f>
        <v>25470</v>
      </c>
      <c r="CS8" s="290">
        <f>'РБ ВВ 10(2025) |FIT15'!CS7</f>
        <v>29070</v>
      </c>
      <c r="CT8" s="290">
        <f>'РБ ВВ 10(2025) |FIT15'!CT7</f>
        <v>29070</v>
      </c>
      <c r="CU8" s="290">
        <f>'РБ ВВ 10(2025) |FIT15'!CU7</f>
        <v>25470</v>
      </c>
      <c r="CV8" s="290">
        <f>'РБ ВВ 10(2025) |FIT15'!CV7</f>
        <v>27270</v>
      </c>
      <c r="CW8" s="290">
        <f>'РБ ВВ 10(2025) |FIT15'!CW7</f>
        <v>25470</v>
      </c>
      <c r="CX8" s="290">
        <f>'РБ ВВ 10(2025) |FIT15'!CX7</f>
        <v>25470</v>
      </c>
      <c r="CY8" s="290">
        <f>'РБ ВВ 10(2025) |FIT15'!CY7</f>
        <v>25470</v>
      </c>
      <c r="CZ8" s="290">
        <f>'РБ ВВ 10(2025) |FIT15'!CZ7</f>
        <v>29070</v>
      </c>
      <c r="DA8" s="290">
        <f>'РБ ВВ 10(2025) |FIT15'!DA7</f>
        <v>29070</v>
      </c>
      <c r="DB8" s="290">
        <f>'РБ ВВ 10(2025) |FIT15'!DB7</f>
        <v>33570</v>
      </c>
      <c r="DC8" s="290">
        <f>'РБ ВВ 10(2025) |FIT15'!DC7</f>
        <v>33570</v>
      </c>
      <c r="DD8" s="290">
        <f>'РБ ВВ 10(2025) |FIT15'!DD7</f>
        <v>33570</v>
      </c>
      <c r="DE8" s="290">
        <f>'РБ ВВ 10(2025) |FIT15'!DE7</f>
        <v>33570</v>
      </c>
      <c r="DF8" s="290">
        <f>'РБ ВВ 10(2025) |FIT15'!DF7</f>
        <v>33570</v>
      </c>
      <c r="DG8" s="290">
        <f>'РБ ВВ 10(2025) |FIT15'!DG7</f>
        <v>38970</v>
      </c>
      <c r="DH8" s="290">
        <f>'РБ ВВ 10(2025) |FIT15'!DH7</f>
        <v>38970</v>
      </c>
      <c r="DI8" s="290">
        <f>'РБ ВВ 10(2025) |FIT15'!DI7</f>
        <v>36270</v>
      </c>
      <c r="DJ8" s="290">
        <f>'РБ ВВ 10(2025) |FIT15'!DJ7</f>
        <v>38970</v>
      </c>
      <c r="DK8" s="290">
        <f>'РБ ВВ 10(2025) |FIT15'!DK7</f>
        <v>36270</v>
      </c>
      <c r="DL8" s="290">
        <f>'РБ ВВ 10(2025) |FIT15'!DL7</f>
        <v>38970</v>
      </c>
      <c r="DM8" s="290">
        <f>'РБ ВВ 10(2025) |FIT15'!DM7</f>
        <v>36270</v>
      </c>
      <c r="DN8" s="290">
        <f>'РБ ВВ 10(2025) |FIT15'!DN7</f>
        <v>36270</v>
      </c>
      <c r="DO8" s="290">
        <f>'РБ ВВ 10(2025) |FIT15'!DO7</f>
        <v>31320</v>
      </c>
      <c r="DP8" s="290">
        <f>'РБ ВВ 10(2025) |FIT15'!DP7</f>
        <v>25470</v>
      </c>
      <c r="DQ8" s="290">
        <f>'РБ ВВ 10(2025) |FIT15'!DQ7</f>
        <v>25470</v>
      </c>
      <c r="DR8" s="290">
        <f>'РБ ВВ 10(2025) |FIT15'!DR7</f>
        <v>25470</v>
      </c>
      <c r="DS8" s="290">
        <f>'РБ ВВ 10(2025) |FIT15'!DS7</f>
        <v>23670</v>
      </c>
      <c r="DT8" s="290">
        <f>'РБ ВВ 10(2025) |FIT15'!DT7</f>
        <v>20970</v>
      </c>
      <c r="DU8" s="290">
        <f>'РБ ВВ 10(2025) |FIT15'!DU7</f>
        <v>22320</v>
      </c>
      <c r="DV8" s="290">
        <f>'РБ ВВ 10(2025) |FIT15'!DV7</f>
        <v>22320</v>
      </c>
      <c r="DW8" s="290">
        <f>'РБ ВВ 10(2025) |FIT15'!DW7</f>
        <v>22320</v>
      </c>
      <c r="DX8" s="290">
        <f>'РБ ВВ 10(2025) |FIT15'!DX7</f>
        <v>18720</v>
      </c>
      <c r="DY8" s="290">
        <f>'РБ ВВ 10(2025) |FIT15'!DY7</f>
        <v>18720</v>
      </c>
      <c r="DZ8" s="290">
        <f>'РБ ВВ 10(2025) |FIT15'!DZ7</f>
        <v>18720</v>
      </c>
      <c r="EA8" s="290">
        <f>'РБ ВВ 10(2025) |FIT15'!EA7</f>
        <v>18720</v>
      </c>
      <c r="EB8" s="290">
        <f>'РБ ВВ 10(2025) |FIT15'!EB7</f>
        <v>18720</v>
      </c>
      <c r="EC8" s="290">
        <f>'РБ ВВ 10(2025) |FIT15'!EC7</f>
        <v>18720</v>
      </c>
      <c r="ED8" s="290">
        <f>'РБ ВВ 10(2025) |FIT15'!ED7</f>
        <v>18720</v>
      </c>
      <c r="EE8" s="290">
        <f>'РБ ВВ 10(2025) |FIT15'!EE7</f>
        <v>18720</v>
      </c>
      <c r="EF8" s="290">
        <f>'РБ ВВ 10(2025) |FIT15'!EF7</f>
        <v>18720</v>
      </c>
      <c r="EG8" s="290">
        <f>'РБ ВВ 10(2025) |FIT15'!EG7</f>
        <v>18720</v>
      </c>
      <c r="EH8" s="290">
        <f>'РБ ВВ 10(2025) |FIT15'!EH7</f>
        <v>18720</v>
      </c>
      <c r="EI8" s="290">
        <f>'РБ ВВ 10(2025) |FIT15'!EI7</f>
        <v>18720</v>
      </c>
      <c r="EJ8" s="290">
        <f>'РБ ВВ 10(2025) |FIT15'!EJ7</f>
        <v>18720</v>
      </c>
      <c r="EK8" s="290">
        <f>'РБ ВВ 10(2025) |FIT15'!EK7</f>
        <v>17370</v>
      </c>
      <c r="EL8" s="290">
        <f>'РБ ВВ 10(2025) |FIT15'!EL7</f>
        <v>17370</v>
      </c>
      <c r="EM8" s="290">
        <f>'РБ ВВ 10(2025) |FIT15'!EM7</f>
        <v>17370</v>
      </c>
      <c r="EN8" s="290">
        <f>'РБ ВВ 10(2025) |FIT15'!EN7</f>
        <v>17370</v>
      </c>
      <c r="EO8" s="290">
        <f>'РБ ВВ 10(2025) |FIT15'!EO7</f>
        <v>17370</v>
      </c>
      <c r="EP8" s="290">
        <f>'РБ ВВ 10(2025) |FIT15'!EP7</f>
        <v>17370</v>
      </c>
      <c r="EQ8" s="290">
        <f>'РБ ВВ 10(2025) |FIT15'!EQ7</f>
        <v>17370</v>
      </c>
      <c r="ER8" s="290">
        <f>'РБ ВВ 10(2025) |FIT15'!ER7</f>
        <v>17370</v>
      </c>
      <c r="ES8" s="290">
        <f>'РБ ВВ 10(2025) |FIT15'!ES7</f>
        <v>17370</v>
      </c>
      <c r="ET8" s="290">
        <f>'РБ ВВ 10(2025) |FIT15'!ET7</f>
        <v>17370</v>
      </c>
    </row>
    <row r="9" spans="1:150" x14ac:dyDescent="0.2">
      <c r="A9" s="73" t="s">
        <v>145</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c r="CL9" s="290"/>
      <c r="CM9" s="290"/>
      <c r="CN9" s="290"/>
      <c r="CO9" s="290"/>
      <c r="CP9" s="290"/>
      <c r="CQ9" s="290"/>
      <c r="CR9" s="290"/>
      <c r="CS9" s="290"/>
      <c r="CT9" s="290"/>
      <c r="CU9" s="290"/>
      <c r="CV9" s="290"/>
      <c r="CW9" s="290"/>
      <c r="CX9" s="290"/>
      <c r="CY9" s="290"/>
      <c r="CZ9" s="290"/>
      <c r="DA9" s="290"/>
      <c r="DB9" s="290"/>
      <c r="DC9" s="290"/>
      <c r="DD9" s="290"/>
      <c r="DE9" s="290"/>
      <c r="DF9" s="290"/>
      <c r="DG9" s="290"/>
      <c r="DH9" s="290"/>
      <c r="DI9" s="290"/>
      <c r="DJ9" s="290"/>
      <c r="DK9" s="290"/>
      <c r="DL9" s="290"/>
      <c r="DM9" s="290"/>
      <c r="DN9" s="290"/>
      <c r="DO9" s="290"/>
      <c r="DP9" s="290"/>
      <c r="DQ9" s="290"/>
      <c r="DR9" s="290"/>
      <c r="DS9" s="290"/>
      <c r="DT9" s="290"/>
      <c r="DU9" s="290"/>
      <c r="DV9" s="290"/>
      <c r="DW9" s="290"/>
      <c r="DX9" s="290"/>
      <c r="DY9" s="290"/>
      <c r="DZ9" s="290"/>
      <c r="EA9" s="290"/>
      <c r="EB9" s="290"/>
      <c r="EC9" s="290"/>
      <c r="ED9" s="290"/>
      <c r="EE9" s="290"/>
      <c r="EF9" s="290"/>
      <c r="EG9" s="290"/>
      <c r="EH9" s="290"/>
      <c r="EI9" s="290"/>
      <c r="EJ9" s="290"/>
      <c r="EK9" s="290"/>
      <c r="EL9" s="290"/>
      <c r="EM9" s="290"/>
      <c r="EN9" s="290"/>
      <c r="EO9" s="290"/>
      <c r="EP9" s="290"/>
      <c r="EQ9" s="290"/>
      <c r="ER9" s="290"/>
      <c r="ES9" s="290"/>
      <c r="ET9" s="290"/>
    </row>
    <row r="10" spans="1:150" x14ac:dyDescent="0.2">
      <c r="A10" s="74">
        <v>1</v>
      </c>
      <c r="B10" s="290">
        <f>'РБ ВВ 10(2025) |FIT15'!B9</f>
        <v>16830</v>
      </c>
      <c r="C10" s="290">
        <f>'РБ ВВ 10(2025) |FIT15'!C9</f>
        <v>16830</v>
      </c>
      <c r="D10" s="290">
        <f>'РБ ВВ 10(2025) |FIT15'!D9</f>
        <v>16830</v>
      </c>
      <c r="E10" s="290">
        <f>'РБ ВВ 10(2025) |FIT15'!E9</f>
        <v>14670</v>
      </c>
      <c r="F10" s="290">
        <f>'РБ ВВ 10(2025) |FIT15'!F9</f>
        <v>10800</v>
      </c>
      <c r="G10" s="290">
        <f>'РБ ВВ 10(2025) |FIT15'!G9</f>
        <v>11430</v>
      </c>
      <c r="H10" s="290">
        <f>'РБ ВВ 10(2025) |FIT15'!H9</f>
        <v>10800</v>
      </c>
      <c r="I10" s="290">
        <f>'РБ ВВ 10(2025) |FIT15'!I9</f>
        <v>12510</v>
      </c>
      <c r="J10" s="290">
        <f>'РБ ВВ 10(2025) |FIT15'!J9</f>
        <v>12510</v>
      </c>
      <c r="K10" s="290">
        <f>'РБ ВВ 10(2025) |FIT15'!K9</f>
        <v>9540</v>
      </c>
      <c r="L10" s="290">
        <f>'РБ ВВ 10(2025) |FIT15'!L9</f>
        <v>9540</v>
      </c>
      <c r="M10" s="290">
        <f>'РБ ВВ 10(2025) |FIT15'!M9</f>
        <v>9540</v>
      </c>
      <c r="N10" s="290">
        <f>'РБ ВВ 10(2025) |FIT15'!N9</f>
        <v>10170</v>
      </c>
      <c r="O10" s="290">
        <f>'РБ ВВ 10(2025) |FIT15'!O9</f>
        <v>9540</v>
      </c>
      <c r="P10" s="290">
        <f>'РБ ВВ 10(2025) |FIT15'!P9</f>
        <v>10170</v>
      </c>
      <c r="Q10" s="290">
        <f>'РБ ВВ 10(2025) |FIT15'!Q9</f>
        <v>10170</v>
      </c>
      <c r="R10" s="290">
        <f>'РБ ВВ 10(2025) |FIT15'!R9</f>
        <v>10800</v>
      </c>
      <c r="S10" s="290">
        <f>'РБ ВВ 10(2025) |FIT15'!S9</f>
        <v>11430</v>
      </c>
      <c r="T10" s="290">
        <f>'РБ ВВ 10(2025) |FIT15'!T9</f>
        <v>11430</v>
      </c>
      <c r="U10" s="290">
        <f>'РБ ВВ 10(2025) |FIT15'!U9</f>
        <v>12510</v>
      </c>
      <c r="V10" s="290">
        <f>'РБ ВВ 10(2025) |FIT15'!V9</f>
        <v>12510</v>
      </c>
      <c r="W10" s="290">
        <f>'РБ ВВ 10(2025) |FIT15'!W9</f>
        <v>10800</v>
      </c>
      <c r="X10" s="290">
        <f>'РБ ВВ 10(2025) |FIT15'!X9</f>
        <v>10800</v>
      </c>
      <c r="Y10" s="290">
        <f>'РБ ВВ 10(2025) |FIT15'!Y9</f>
        <v>9540</v>
      </c>
      <c r="Z10" s="290">
        <f>'РБ ВВ 10(2025) |FIT15'!Z9</f>
        <v>9540</v>
      </c>
      <c r="AA10" s="290">
        <f>'РБ ВВ 10(2025) |FIT15'!AA9</f>
        <v>9540</v>
      </c>
      <c r="AB10" s="290">
        <f>'РБ ВВ 10(2025) |FIT15'!AB9</f>
        <v>9540</v>
      </c>
      <c r="AC10" s="290">
        <f>'РБ ВВ 10(2025) |FIT15'!AC9</f>
        <v>9540</v>
      </c>
      <c r="AD10" s="290">
        <f>'РБ ВВ 10(2025) |FIT15'!AD9</f>
        <v>10170</v>
      </c>
      <c r="AE10" s="290">
        <f>'РБ ВВ 10(2025) |FIT15'!AE9</f>
        <v>10170</v>
      </c>
      <c r="AF10" s="290">
        <f>'РБ ВВ 10(2025) |FIT15'!AF9</f>
        <v>9540</v>
      </c>
      <c r="AG10" s="290">
        <f>'РБ ВВ 10(2025) |FIT15'!AG9</f>
        <v>12240</v>
      </c>
      <c r="AH10" s="290">
        <f>'РБ ВВ 10(2025) |FIT15'!AH9</f>
        <v>12240</v>
      </c>
      <c r="AI10" s="290">
        <f>'РБ ВВ 10(2025) |FIT15'!AI9</f>
        <v>12240</v>
      </c>
      <c r="AJ10" s="290">
        <f>'РБ ВВ 10(2025) |FIT15'!AJ9</f>
        <v>12240</v>
      </c>
      <c r="AK10" s="290">
        <f>'РБ ВВ 10(2025) |FIT15'!AK9</f>
        <v>12240</v>
      </c>
      <c r="AL10" s="290">
        <f>'РБ ВВ 10(2025) |FIT15'!AL9</f>
        <v>12240</v>
      </c>
      <c r="AM10" s="290">
        <f>'РБ ВВ 10(2025) |FIT15'!AM9</f>
        <v>10620</v>
      </c>
      <c r="AN10" s="290">
        <f>'РБ ВВ 10(2025) |FIT15'!AN9</f>
        <v>10620</v>
      </c>
      <c r="AO10" s="290">
        <f>'РБ ВВ 10(2025) |FIT15'!AO9</f>
        <v>10620</v>
      </c>
      <c r="AP10" s="290">
        <f>'РБ ВВ 10(2025) |FIT15'!AP9</f>
        <v>10620</v>
      </c>
      <c r="AQ10" s="290">
        <f>'РБ ВВ 10(2025) |FIT15'!AQ9</f>
        <v>14490</v>
      </c>
      <c r="AR10" s="290">
        <f>'РБ ВВ 10(2025) |FIT15'!AR9</f>
        <v>15930</v>
      </c>
      <c r="AS10" s="290">
        <f>'РБ ВВ 10(2025) |FIT15'!AS9</f>
        <v>15930</v>
      </c>
      <c r="AT10" s="290">
        <f>'РБ ВВ 10(2025) |FIT15'!AT9</f>
        <v>13050</v>
      </c>
      <c r="AU10" s="290">
        <f>'РБ ВВ 10(2025) |FIT15'!AU9</f>
        <v>14490</v>
      </c>
      <c r="AV10" s="290">
        <f>'РБ ВВ 10(2025) |FIT15'!AV9</f>
        <v>14490</v>
      </c>
      <c r="AW10" s="290">
        <f>'РБ ВВ 10(2025) |FIT15'!AW9</f>
        <v>15930</v>
      </c>
      <c r="AX10" s="290">
        <f>'РБ ВВ 10(2025) |FIT15'!AX9</f>
        <v>15930</v>
      </c>
      <c r="AY10" s="290">
        <f>'РБ ВВ 10(2025) |FIT15'!AY9</f>
        <v>15930</v>
      </c>
      <c r="AZ10" s="290">
        <f>'РБ ВВ 10(2025) |FIT15'!AZ9</f>
        <v>18810</v>
      </c>
      <c r="BA10" s="290">
        <f>'РБ ВВ 10(2025) |FIT15'!BA9</f>
        <v>18810</v>
      </c>
      <c r="BB10" s="290">
        <f>'РБ ВВ 10(2025) |FIT15'!BB9</f>
        <v>20250</v>
      </c>
      <c r="BC10" s="290">
        <f>'РБ ВВ 10(2025) |FIT15'!BC9</f>
        <v>20250</v>
      </c>
      <c r="BD10" s="290">
        <f>'РБ ВВ 10(2025) |FIT15'!BD9</f>
        <v>20250</v>
      </c>
      <c r="BE10" s="290">
        <f>'РБ ВВ 10(2025) |FIT15'!BE9</f>
        <v>17370</v>
      </c>
      <c r="BF10" s="290">
        <f>'РБ ВВ 10(2025) |FIT15'!BF9</f>
        <v>26865</v>
      </c>
      <c r="BG10" s="290">
        <f>'РБ ВВ 10(2025) |FIT15'!BG9</f>
        <v>48015</v>
      </c>
      <c r="BH10" s="290">
        <f>'РБ ВВ 10(2025) |FIT15'!BH9</f>
        <v>68265</v>
      </c>
      <c r="BI10" s="290">
        <f>'РБ ВВ 10(2025) |FIT15'!BI9</f>
        <v>68265</v>
      </c>
      <c r="BJ10" s="290">
        <f>'РБ ВВ 10(2025) |FIT15'!BJ9</f>
        <v>63765</v>
      </c>
      <c r="BK10" s="290">
        <f>'РБ ВВ 10(2025) |FIT15'!BK9</f>
        <v>68265</v>
      </c>
      <c r="BL10" s="290">
        <f>'РБ ВВ 10(2025) |FIT15'!BL9</f>
        <v>63765</v>
      </c>
      <c r="BM10" s="290">
        <f>'РБ ВВ 10(2025) |FIT15'!BM9</f>
        <v>51615</v>
      </c>
      <c r="BN10" s="290">
        <f>'РБ ВВ 10(2025) |FIT15'!BN9</f>
        <v>51615</v>
      </c>
      <c r="BO10" s="290">
        <f>'РБ ВВ 10(2025) |FIT15'!BO9</f>
        <v>51615</v>
      </c>
      <c r="BP10" s="290">
        <f>'РБ ВВ 10(2025) |FIT15'!BP9</f>
        <v>44415</v>
      </c>
      <c r="BQ10" s="290">
        <f>'РБ ВВ 10(2025) |FIT15'!BQ9</f>
        <v>29835</v>
      </c>
      <c r="BR10" s="290">
        <f>'РБ ВВ 10(2025) |FIT15'!BR9</f>
        <v>25335</v>
      </c>
      <c r="BS10" s="290">
        <f>'РБ ВВ 10(2025) |FIT15'!BS9</f>
        <v>23535</v>
      </c>
      <c r="BT10" s="290">
        <f>'РБ ВВ 10(2025) |FIT15'!BT9</f>
        <v>23535</v>
      </c>
      <c r="BU10" s="290">
        <f>'РБ ВВ 10(2025) |FIT15'!BU9</f>
        <v>23535</v>
      </c>
      <c r="BV10" s="290">
        <f>'РБ ВВ 10(2025) |FIT15'!BV9</f>
        <v>25335</v>
      </c>
      <c r="BW10" s="290">
        <f>'РБ ВВ 10(2025) |FIT15'!BW9</f>
        <v>25335</v>
      </c>
      <c r="BX10" s="290">
        <f>'РБ ВВ 10(2025) |FIT15'!BX9</f>
        <v>25335</v>
      </c>
      <c r="BY10" s="290">
        <f>'РБ ВВ 10(2025) |FIT15'!BY9</f>
        <v>23535</v>
      </c>
      <c r="BZ10" s="290">
        <f>'РБ ВВ 10(2025) |FIT15'!BZ9</f>
        <v>23535</v>
      </c>
      <c r="CA10" s="290">
        <f>'РБ ВВ 10(2025) |FIT15'!CA9</f>
        <v>23535</v>
      </c>
      <c r="CB10" s="290">
        <f>'РБ ВВ 10(2025) |FIT15'!CB9</f>
        <v>23535</v>
      </c>
      <c r="CC10" s="290">
        <f>'РБ ВВ 10(2025) |FIT15'!CC9</f>
        <v>23535</v>
      </c>
      <c r="CD10" s="290">
        <f>'РБ ВВ 10(2025) |FIT15'!CD9</f>
        <v>23535</v>
      </c>
      <c r="CE10" s="290">
        <f>'РБ ВВ 10(2025) |FIT15'!CE9</f>
        <v>23535</v>
      </c>
      <c r="CF10" s="290">
        <f>'РБ ВВ 10(2025) |FIT15'!CF9</f>
        <v>25335</v>
      </c>
      <c r="CG10" s="290">
        <f>'РБ ВВ 10(2025) |FIT15'!CG9</f>
        <v>25335</v>
      </c>
      <c r="CH10" s="290">
        <f>'РБ ВВ 10(2025) |FIT15'!CH9</f>
        <v>27585</v>
      </c>
      <c r="CI10" s="290">
        <f>'РБ ВВ 10(2025) |FIT15'!CI9</f>
        <v>27585</v>
      </c>
      <c r="CJ10" s="290">
        <f>'РБ ВВ 10(2025) |FIT15'!CJ9</f>
        <v>27585</v>
      </c>
      <c r="CK10" s="290">
        <f>'РБ ВВ 10(2025) |FIT15'!CK9</f>
        <v>27585</v>
      </c>
      <c r="CL10" s="290">
        <f>'РБ ВВ 10(2025) |FIT15'!CL9</f>
        <v>27585</v>
      </c>
      <c r="CM10" s="290">
        <f>'РБ ВВ 10(2025) |FIT15'!CM9</f>
        <v>27585</v>
      </c>
      <c r="CN10" s="290">
        <f>'РБ ВВ 10(2025) |FIT15'!CN9</f>
        <v>29385</v>
      </c>
      <c r="CO10" s="290">
        <f>'РБ ВВ 10(2025) |FIT15'!CO9</f>
        <v>27585</v>
      </c>
      <c r="CP10" s="290">
        <f>'РБ ВВ 10(2025) |FIT15'!CP9</f>
        <v>27585</v>
      </c>
      <c r="CQ10" s="290">
        <f>'РБ ВВ 10(2025) |FIT15'!CQ9</f>
        <v>27585</v>
      </c>
      <c r="CR10" s="290">
        <f>'РБ ВВ 10(2025) |FIT15'!CR9</f>
        <v>27585</v>
      </c>
      <c r="CS10" s="290">
        <f>'РБ ВВ 10(2025) |FIT15'!CS9</f>
        <v>31185</v>
      </c>
      <c r="CT10" s="290">
        <f>'РБ ВВ 10(2025) |FIT15'!CT9</f>
        <v>31185</v>
      </c>
      <c r="CU10" s="290">
        <f>'РБ ВВ 10(2025) |FIT15'!CU9</f>
        <v>27585</v>
      </c>
      <c r="CV10" s="290">
        <f>'РБ ВВ 10(2025) |FIT15'!CV9</f>
        <v>29385</v>
      </c>
      <c r="CW10" s="290">
        <f>'РБ ВВ 10(2025) |FIT15'!CW9</f>
        <v>27585</v>
      </c>
      <c r="CX10" s="290">
        <f>'РБ ВВ 10(2025) |FIT15'!CX9</f>
        <v>27585</v>
      </c>
      <c r="CY10" s="290">
        <f>'РБ ВВ 10(2025) |FIT15'!CY9</f>
        <v>27585</v>
      </c>
      <c r="CZ10" s="290">
        <f>'РБ ВВ 10(2025) |FIT15'!CZ9</f>
        <v>31185</v>
      </c>
      <c r="DA10" s="290">
        <f>'РБ ВВ 10(2025) |FIT15'!DA9</f>
        <v>31185</v>
      </c>
      <c r="DB10" s="290">
        <f>'РБ ВВ 10(2025) |FIT15'!DB9</f>
        <v>35685</v>
      </c>
      <c r="DC10" s="290">
        <f>'РБ ВВ 10(2025) |FIT15'!DC9</f>
        <v>35685</v>
      </c>
      <c r="DD10" s="290">
        <f>'РБ ВВ 10(2025) |FIT15'!DD9</f>
        <v>35685</v>
      </c>
      <c r="DE10" s="290">
        <f>'РБ ВВ 10(2025) |FIT15'!DE9</f>
        <v>35685</v>
      </c>
      <c r="DF10" s="290">
        <f>'РБ ВВ 10(2025) |FIT15'!DF9</f>
        <v>35685</v>
      </c>
      <c r="DG10" s="290">
        <f>'РБ ВВ 10(2025) |FIT15'!DG9</f>
        <v>41085</v>
      </c>
      <c r="DH10" s="290">
        <f>'РБ ВВ 10(2025) |FIT15'!DH9</f>
        <v>41085</v>
      </c>
      <c r="DI10" s="290">
        <f>'РБ ВВ 10(2025) |FIT15'!DI9</f>
        <v>38385</v>
      </c>
      <c r="DJ10" s="290">
        <f>'РБ ВВ 10(2025) |FIT15'!DJ9</f>
        <v>41085</v>
      </c>
      <c r="DK10" s="290">
        <f>'РБ ВВ 10(2025) |FIT15'!DK9</f>
        <v>38385</v>
      </c>
      <c r="DL10" s="290">
        <f>'РБ ВВ 10(2025) |FIT15'!DL9</f>
        <v>41085</v>
      </c>
      <c r="DM10" s="290">
        <f>'РБ ВВ 10(2025) |FIT15'!DM9</f>
        <v>38385</v>
      </c>
      <c r="DN10" s="290">
        <f>'РБ ВВ 10(2025) |FIT15'!DN9</f>
        <v>38385</v>
      </c>
      <c r="DO10" s="290">
        <f>'РБ ВВ 10(2025) |FIT15'!DO9</f>
        <v>33435</v>
      </c>
      <c r="DP10" s="290">
        <f>'РБ ВВ 10(2025) |FIT15'!DP9</f>
        <v>27585</v>
      </c>
      <c r="DQ10" s="290">
        <f>'РБ ВВ 10(2025) |FIT15'!DQ9</f>
        <v>27585</v>
      </c>
      <c r="DR10" s="290">
        <f>'РБ ВВ 10(2025) |FIT15'!DR9</f>
        <v>27585</v>
      </c>
      <c r="DS10" s="290">
        <f>'РБ ВВ 10(2025) |FIT15'!DS9</f>
        <v>25785</v>
      </c>
      <c r="DT10" s="290">
        <f>'РБ ВВ 10(2025) |FIT15'!DT9</f>
        <v>23085</v>
      </c>
      <c r="DU10" s="290">
        <f>'РБ ВВ 10(2025) |FIT15'!DU9</f>
        <v>24435</v>
      </c>
      <c r="DV10" s="290">
        <f>'РБ ВВ 10(2025) |FIT15'!DV9</f>
        <v>24435</v>
      </c>
      <c r="DW10" s="290">
        <f>'РБ ВВ 10(2025) |FIT15'!DW9</f>
        <v>24435</v>
      </c>
      <c r="DX10" s="290">
        <f>'РБ ВВ 10(2025) |FIT15'!DX9</f>
        <v>19935</v>
      </c>
      <c r="DY10" s="290">
        <f>'РБ ВВ 10(2025) |FIT15'!DY9</f>
        <v>19935</v>
      </c>
      <c r="DZ10" s="290">
        <f>'РБ ВВ 10(2025) |FIT15'!DZ9</f>
        <v>19935</v>
      </c>
      <c r="EA10" s="290">
        <f>'РБ ВВ 10(2025) |FIT15'!EA9</f>
        <v>19935</v>
      </c>
      <c r="EB10" s="290">
        <f>'РБ ВВ 10(2025) |FIT15'!EB9</f>
        <v>19935</v>
      </c>
      <c r="EC10" s="290">
        <f>'РБ ВВ 10(2025) |FIT15'!EC9</f>
        <v>19935</v>
      </c>
      <c r="ED10" s="290">
        <f>'РБ ВВ 10(2025) |FIT15'!ED9</f>
        <v>19935</v>
      </c>
      <c r="EE10" s="290">
        <f>'РБ ВВ 10(2025) |FIT15'!EE9</f>
        <v>19935</v>
      </c>
      <c r="EF10" s="290">
        <f>'РБ ВВ 10(2025) |FIT15'!EF9</f>
        <v>19935</v>
      </c>
      <c r="EG10" s="290">
        <f>'РБ ВВ 10(2025) |FIT15'!EG9</f>
        <v>19935</v>
      </c>
      <c r="EH10" s="290">
        <f>'РБ ВВ 10(2025) |FIT15'!EH9</f>
        <v>19935</v>
      </c>
      <c r="EI10" s="290">
        <f>'РБ ВВ 10(2025) |FIT15'!EI9</f>
        <v>19935</v>
      </c>
      <c r="EJ10" s="290">
        <f>'РБ ВВ 10(2025) |FIT15'!EJ9</f>
        <v>19935</v>
      </c>
      <c r="EK10" s="290">
        <f>'РБ ВВ 10(2025) |FIT15'!EK9</f>
        <v>18585</v>
      </c>
      <c r="EL10" s="290">
        <f>'РБ ВВ 10(2025) |FIT15'!EL9</f>
        <v>18585</v>
      </c>
      <c r="EM10" s="290">
        <f>'РБ ВВ 10(2025) |FIT15'!EM9</f>
        <v>18585</v>
      </c>
      <c r="EN10" s="290">
        <f>'РБ ВВ 10(2025) |FIT15'!EN9</f>
        <v>18585</v>
      </c>
      <c r="EO10" s="290">
        <f>'РБ ВВ 10(2025) |FIT15'!EO9</f>
        <v>18585</v>
      </c>
      <c r="EP10" s="290">
        <f>'РБ ВВ 10(2025) |FIT15'!EP9</f>
        <v>18585</v>
      </c>
      <c r="EQ10" s="290">
        <f>'РБ ВВ 10(2025) |FIT15'!EQ9</f>
        <v>18585</v>
      </c>
      <c r="ER10" s="290">
        <f>'РБ ВВ 10(2025) |FIT15'!ER9</f>
        <v>18585</v>
      </c>
      <c r="ES10" s="290">
        <f>'РБ ВВ 10(2025) |FIT15'!ES9</f>
        <v>18585</v>
      </c>
      <c r="ET10" s="290">
        <f>'РБ ВВ 10(2025) |FIT15'!ET9</f>
        <v>18585</v>
      </c>
    </row>
    <row r="11" spans="1:150" x14ac:dyDescent="0.2">
      <c r="A11" s="74">
        <v>2</v>
      </c>
      <c r="B11" s="290">
        <f>'РБ ВВ 10(2025) |FIT15'!B10</f>
        <v>18540</v>
      </c>
      <c r="C11" s="290">
        <f>'РБ ВВ 10(2025) |FIT15'!C10</f>
        <v>18540</v>
      </c>
      <c r="D11" s="290">
        <f>'РБ ВВ 10(2025) |FIT15'!D10</f>
        <v>18540</v>
      </c>
      <c r="E11" s="290">
        <f>'РБ ВВ 10(2025) |FIT15'!E10</f>
        <v>16380</v>
      </c>
      <c r="F11" s="290">
        <f>'РБ ВВ 10(2025) |FIT15'!F10</f>
        <v>12510</v>
      </c>
      <c r="G11" s="290">
        <f>'РБ ВВ 10(2025) |FIT15'!G10</f>
        <v>13140</v>
      </c>
      <c r="H11" s="290">
        <f>'РБ ВВ 10(2025) |FIT15'!H10</f>
        <v>12510</v>
      </c>
      <c r="I11" s="290">
        <f>'РБ ВВ 10(2025) |FIT15'!I10</f>
        <v>14220</v>
      </c>
      <c r="J11" s="290">
        <f>'РБ ВВ 10(2025) |FIT15'!J10</f>
        <v>14220</v>
      </c>
      <c r="K11" s="290">
        <f>'РБ ВВ 10(2025) |FIT15'!K10</f>
        <v>11250</v>
      </c>
      <c r="L11" s="290">
        <f>'РБ ВВ 10(2025) |FIT15'!L10</f>
        <v>11250</v>
      </c>
      <c r="M11" s="290">
        <f>'РБ ВВ 10(2025) |FIT15'!M10</f>
        <v>11250</v>
      </c>
      <c r="N11" s="290">
        <f>'РБ ВВ 10(2025) |FIT15'!N10</f>
        <v>11880</v>
      </c>
      <c r="O11" s="290">
        <f>'РБ ВВ 10(2025) |FIT15'!O10</f>
        <v>11250</v>
      </c>
      <c r="P11" s="290">
        <f>'РБ ВВ 10(2025) |FIT15'!P10</f>
        <v>11880</v>
      </c>
      <c r="Q11" s="290">
        <f>'РБ ВВ 10(2025) |FIT15'!Q10</f>
        <v>11880</v>
      </c>
      <c r="R11" s="290">
        <f>'РБ ВВ 10(2025) |FIT15'!R10</f>
        <v>12510</v>
      </c>
      <c r="S11" s="290">
        <f>'РБ ВВ 10(2025) |FIT15'!S10</f>
        <v>13140</v>
      </c>
      <c r="T11" s="290">
        <f>'РБ ВВ 10(2025) |FIT15'!T10</f>
        <v>13140</v>
      </c>
      <c r="U11" s="290">
        <f>'РБ ВВ 10(2025) |FIT15'!U10</f>
        <v>14220</v>
      </c>
      <c r="V11" s="290">
        <f>'РБ ВВ 10(2025) |FIT15'!V10</f>
        <v>14220</v>
      </c>
      <c r="W11" s="290">
        <f>'РБ ВВ 10(2025) |FIT15'!W10</f>
        <v>12510</v>
      </c>
      <c r="X11" s="290">
        <f>'РБ ВВ 10(2025) |FIT15'!X10</f>
        <v>12510</v>
      </c>
      <c r="Y11" s="290">
        <f>'РБ ВВ 10(2025) |FIT15'!Y10</f>
        <v>11250</v>
      </c>
      <c r="Z11" s="290">
        <f>'РБ ВВ 10(2025) |FIT15'!Z10</f>
        <v>11250</v>
      </c>
      <c r="AA11" s="290">
        <f>'РБ ВВ 10(2025) |FIT15'!AA10</f>
        <v>11250</v>
      </c>
      <c r="AB11" s="290">
        <f>'РБ ВВ 10(2025) |FIT15'!AB10</f>
        <v>11250</v>
      </c>
      <c r="AC11" s="290">
        <f>'РБ ВВ 10(2025) |FIT15'!AC10</f>
        <v>11250</v>
      </c>
      <c r="AD11" s="290">
        <f>'РБ ВВ 10(2025) |FIT15'!AD10</f>
        <v>11880</v>
      </c>
      <c r="AE11" s="290">
        <f>'РБ ВВ 10(2025) |FIT15'!AE10</f>
        <v>11880</v>
      </c>
      <c r="AF11" s="290">
        <f>'РБ ВВ 10(2025) |FIT15'!AF10</f>
        <v>11250</v>
      </c>
      <c r="AG11" s="290">
        <f>'РБ ВВ 10(2025) |FIT15'!AG10</f>
        <v>13950</v>
      </c>
      <c r="AH11" s="290">
        <f>'РБ ВВ 10(2025) |FIT15'!AH10</f>
        <v>13950</v>
      </c>
      <c r="AI11" s="290">
        <f>'РБ ВВ 10(2025) |FIT15'!AI10</f>
        <v>13950</v>
      </c>
      <c r="AJ11" s="290">
        <f>'РБ ВВ 10(2025) |FIT15'!AJ10</f>
        <v>13950</v>
      </c>
      <c r="AK11" s="290">
        <f>'РБ ВВ 10(2025) |FIT15'!AK10</f>
        <v>13950</v>
      </c>
      <c r="AL11" s="290">
        <f>'РБ ВВ 10(2025) |FIT15'!AL10</f>
        <v>13950</v>
      </c>
      <c r="AM11" s="290">
        <f>'РБ ВВ 10(2025) |FIT15'!AM10</f>
        <v>12330</v>
      </c>
      <c r="AN11" s="290">
        <f>'РБ ВВ 10(2025) |FIT15'!AN10</f>
        <v>12330</v>
      </c>
      <c r="AO11" s="290">
        <f>'РБ ВВ 10(2025) |FIT15'!AO10</f>
        <v>12330</v>
      </c>
      <c r="AP11" s="290">
        <f>'РБ ВВ 10(2025) |FIT15'!AP10</f>
        <v>12330</v>
      </c>
      <c r="AQ11" s="290">
        <f>'РБ ВВ 10(2025) |FIT15'!AQ10</f>
        <v>16200</v>
      </c>
      <c r="AR11" s="290">
        <f>'РБ ВВ 10(2025) |FIT15'!AR10</f>
        <v>17640</v>
      </c>
      <c r="AS11" s="290">
        <f>'РБ ВВ 10(2025) |FIT15'!AS10</f>
        <v>17640</v>
      </c>
      <c r="AT11" s="290">
        <f>'РБ ВВ 10(2025) |FIT15'!AT10</f>
        <v>14760</v>
      </c>
      <c r="AU11" s="290">
        <f>'РБ ВВ 10(2025) |FIT15'!AU10</f>
        <v>16200</v>
      </c>
      <c r="AV11" s="290">
        <f>'РБ ВВ 10(2025) |FIT15'!AV10</f>
        <v>16200</v>
      </c>
      <c r="AW11" s="290">
        <f>'РБ ВВ 10(2025) |FIT15'!AW10</f>
        <v>17640</v>
      </c>
      <c r="AX11" s="290">
        <f>'РБ ВВ 10(2025) |FIT15'!AX10</f>
        <v>17640</v>
      </c>
      <c r="AY11" s="290">
        <f>'РБ ВВ 10(2025) |FIT15'!AY10</f>
        <v>17640</v>
      </c>
      <c r="AZ11" s="290">
        <f>'РБ ВВ 10(2025) |FIT15'!AZ10</f>
        <v>20520</v>
      </c>
      <c r="BA11" s="290">
        <f>'РБ ВВ 10(2025) |FIT15'!BA10</f>
        <v>20520</v>
      </c>
      <c r="BB11" s="290">
        <f>'РБ ВВ 10(2025) |FIT15'!BB10</f>
        <v>21960</v>
      </c>
      <c r="BC11" s="290">
        <f>'РБ ВВ 10(2025) |FIT15'!BC10</f>
        <v>21960</v>
      </c>
      <c r="BD11" s="290">
        <f>'РБ ВВ 10(2025) |FIT15'!BD10</f>
        <v>21960</v>
      </c>
      <c r="BE11" s="290">
        <f>'РБ ВВ 10(2025) |FIT15'!BE10</f>
        <v>19080</v>
      </c>
      <c r="BF11" s="290">
        <f>'РБ ВВ 10(2025) |FIT15'!BF10</f>
        <v>29430</v>
      </c>
      <c r="BG11" s="290">
        <f>'РБ ВВ 10(2025) |FIT15'!BG10</f>
        <v>50580</v>
      </c>
      <c r="BH11" s="290">
        <f>'РБ ВВ 10(2025) |FIT15'!BH10</f>
        <v>70830</v>
      </c>
      <c r="BI11" s="290">
        <f>'РБ ВВ 10(2025) |FIT15'!BI10</f>
        <v>70830</v>
      </c>
      <c r="BJ11" s="290">
        <f>'РБ ВВ 10(2025) |FIT15'!BJ10</f>
        <v>66330</v>
      </c>
      <c r="BK11" s="290">
        <f>'РБ ВВ 10(2025) |FIT15'!BK10</f>
        <v>70830</v>
      </c>
      <c r="BL11" s="290">
        <f>'РБ ВВ 10(2025) |FIT15'!BL10</f>
        <v>66330</v>
      </c>
      <c r="BM11" s="290">
        <f>'РБ ВВ 10(2025) |FIT15'!BM10</f>
        <v>54180</v>
      </c>
      <c r="BN11" s="290">
        <f>'РБ ВВ 10(2025) |FIT15'!BN10</f>
        <v>54180</v>
      </c>
      <c r="BO11" s="290">
        <f>'РБ ВВ 10(2025) |FIT15'!BO10</f>
        <v>54180</v>
      </c>
      <c r="BP11" s="290">
        <f>'РБ ВВ 10(2025) |FIT15'!BP10</f>
        <v>46980</v>
      </c>
      <c r="BQ11" s="290">
        <f>'РБ ВВ 10(2025) |FIT15'!BQ10</f>
        <v>32220</v>
      </c>
      <c r="BR11" s="290">
        <f>'РБ ВВ 10(2025) |FIT15'!BR10</f>
        <v>27720</v>
      </c>
      <c r="BS11" s="290">
        <f>'РБ ВВ 10(2025) |FIT15'!BS10</f>
        <v>25920</v>
      </c>
      <c r="BT11" s="290">
        <f>'РБ ВВ 10(2025) |FIT15'!BT10</f>
        <v>25920</v>
      </c>
      <c r="BU11" s="290">
        <f>'РБ ВВ 10(2025) |FIT15'!BU10</f>
        <v>25920</v>
      </c>
      <c r="BV11" s="290">
        <f>'РБ ВВ 10(2025) |FIT15'!BV10</f>
        <v>27720</v>
      </c>
      <c r="BW11" s="290">
        <f>'РБ ВВ 10(2025) |FIT15'!BW10</f>
        <v>27720</v>
      </c>
      <c r="BX11" s="290">
        <f>'РБ ВВ 10(2025) |FIT15'!BX10</f>
        <v>27720</v>
      </c>
      <c r="BY11" s="290">
        <f>'РБ ВВ 10(2025) |FIT15'!BY10</f>
        <v>25920</v>
      </c>
      <c r="BZ11" s="290">
        <f>'РБ ВВ 10(2025) |FIT15'!BZ10</f>
        <v>25920</v>
      </c>
      <c r="CA11" s="290">
        <f>'РБ ВВ 10(2025) |FIT15'!CA10</f>
        <v>25920</v>
      </c>
      <c r="CB11" s="290">
        <f>'РБ ВВ 10(2025) |FIT15'!CB10</f>
        <v>25920</v>
      </c>
      <c r="CC11" s="290">
        <f>'РБ ВВ 10(2025) |FIT15'!CC10</f>
        <v>25920</v>
      </c>
      <c r="CD11" s="290">
        <f>'РБ ВВ 10(2025) |FIT15'!CD10</f>
        <v>25920</v>
      </c>
      <c r="CE11" s="290">
        <f>'РБ ВВ 10(2025) |FIT15'!CE10</f>
        <v>25920</v>
      </c>
      <c r="CF11" s="290">
        <f>'РБ ВВ 10(2025) |FIT15'!CF10</f>
        <v>27720</v>
      </c>
      <c r="CG11" s="290">
        <f>'РБ ВВ 10(2025) |FIT15'!CG10</f>
        <v>27720</v>
      </c>
      <c r="CH11" s="290">
        <f>'РБ ВВ 10(2025) |FIT15'!CH10</f>
        <v>29970</v>
      </c>
      <c r="CI11" s="290">
        <f>'РБ ВВ 10(2025) |FIT15'!CI10</f>
        <v>29970</v>
      </c>
      <c r="CJ11" s="290">
        <f>'РБ ВВ 10(2025) |FIT15'!CJ10</f>
        <v>29970</v>
      </c>
      <c r="CK11" s="290">
        <f>'РБ ВВ 10(2025) |FIT15'!CK10</f>
        <v>29970</v>
      </c>
      <c r="CL11" s="290">
        <f>'РБ ВВ 10(2025) |FIT15'!CL10</f>
        <v>29970</v>
      </c>
      <c r="CM11" s="290">
        <f>'РБ ВВ 10(2025) |FIT15'!CM10</f>
        <v>29970</v>
      </c>
      <c r="CN11" s="290">
        <f>'РБ ВВ 10(2025) |FIT15'!CN10</f>
        <v>31770</v>
      </c>
      <c r="CO11" s="290">
        <f>'РБ ВВ 10(2025) |FIT15'!CO10</f>
        <v>29970</v>
      </c>
      <c r="CP11" s="290">
        <f>'РБ ВВ 10(2025) |FIT15'!CP10</f>
        <v>29970</v>
      </c>
      <c r="CQ11" s="290">
        <f>'РБ ВВ 10(2025) |FIT15'!CQ10</f>
        <v>29970</v>
      </c>
      <c r="CR11" s="290">
        <f>'РБ ВВ 10(2025) |FIT15'!CR10</f>
        <v>29970</v>
      </c>
      <c r="CS11" s="290">
        <f>'РБ ВВ 10(2025) |FIT15'!CS10</f>
        <v>33570</v>
      </c>
      <c r="CT11" s="290">
        <f>'РБ ВВ 10(2025) |FIT15'!CT10</f>
        <v>33570</v>
      </c>
      <c r="CU11" s="290">
        <f>'РБ ВВ 10(2025) |FIT15'!CU10</f>
        <v>29970</v>
      </c>
      <c r="CV11" s="290">
        <f>'РБ ВВ 10(2025) |FIT15'!CV10</f>
        <v>31770</v>
      </c>
      <c r="CW11" s="290">
        <f>'РБ ВВ 10(2025) |FIT15'!CW10</f>
        <v>29970</v>
      </c>
      <c r="CX11" s="290">
        <f>'РБ ВВ 10(2025) |FIT15'!CX10</f>
        <v>29970</v>
      </c>
      <c r="CY11" s="290">
        <f>'РБ ВВ 10(2025) |FIT15'!CY10</f>
        <v>29970</v>
      </c>
      <c r="CZ11" s="290">
        <f>'РБ ВВ 10(2025) |FIT15'!CZ10</f>
        <v>33570</v>
      </c>
      <c r="DA11" s="290">
        <f>'РБ ВВ 10(2025) |FIT15'!DA10</f>
        <v>33570</v>
      </c>
      <c r="DB11" s="290">
        <f>'РБ ВВ 10(2025) |FIT15'!DB10</f>
        <v>38070</v>
      </c>
      <c r="DC11" s="290">
        <f>'РБ ВВ 10(2025) |FIT15'!DC10</f>
        <v>38070</v>
      </c>
      <c r="DD11" s="290">
        <f>'РБ ВВ 10(2025) |FIT15'!DD10</f>
        <v>38070</v>
      </c>
      <c r="DE11" s="290">
        <f>'РБ ВВ 10(2025) |FIT15'!DE10</f>
        <v>38070</v>
      </c>
      <c r="DF11" s="290">
        <f>'РБ ВВ 10(2025) |FIT15'!DF10</f>
        <v>38070</v>
      </c>
      <c r="DG11" s="290">
        <f>'РБ ВВ 10(2025) |FIT15'!DG10</f>
        <v>43470</v>
      </c>
      <c r="DH11" s="290">
        <f>'РБ ВВ 10(2025) |FIT15'!DH10</f>
        <v>43470</v>
      </c>
      <c r="DI11" s="290">
        <f>'РБ ВВ 10(2025) |FIT15'!DI10</f>
        <v>40770</v>
      </c>
      <c r="DJ11" s="290">
        <f>'РБ ВВ 10(2025) |FIT15'!DJ10</f>
        <v>43470</v>
      </c>
      <c r="DK11" s="290">
        <f>'РБ ВВ 10(2025) |FIT15'!DK10</f>
        <v>40770</v>
      </c>
      <c r="DL11" s="290">
        <f>'РБ ВВ 10(2025) |FIT15'!DL10</f>
        <v>43470</v>
      </c>
      <c r="DM11" s="290">
        <f>'РБ ВВ 10(2025) |FIT15'!DM10</f>
        <v>40770</v>
      </c>
      <c r="DN11" s="290">
        <f>'РБ ВВ 10(2025) |FIT15'!DN10</f>
        <v>40770</v>
      </c>
      <c r="DO11" s="290">
        <f>'РБ ВВ 10(2025) |FIT15'!DO10</f>
        <v>35820</v>
      </c>
      <c r="DP11" s="290">
        <f>'РБ ВВ 10(2025) |FIT15'!DP10</f>
        <v>29970</v>
      </c>
      <c r="DQ11" s="290">
        <f>'РБ ВВ 10(2025) |FIT15'!DQ10</f>
        <v>29970</v>
      </c>
      <c r="DR11" s="290">
        <f>'РБ ВВ 10(2025) |FIT15'!DR10</f>
        <v>29970</v>
      </c>
      <c r="DS11" s="290">
        <f>'РБ ВВ 10(2025) |FIT15'!DS10</f>
        <v>28170</v>
      </c>
      <c r="DT11" s="290">
        <f>'РБ ВВ 10(2025) |FIT15'!DT10</f>
        <v>25470</v>
      </c>
      <c r="DU11" s="290">
        <f>'РБ ВВ 10(2025) |FIT15'!DU10</f>
        <v>26820</v>
      </c>
      <c r="DV11" s="290">
        <f>'РБ ВВ 10(2025) |FIT15'!DV10</f>
        <v>26820</v>
      </c>
      <c r="DW11" s="290">
        <f>'РБ ВВ 10(2025) |FIT15'!DW10</f>
        <v>26820</v>
      </c>
      <c r="DX11" s="290">
        <f>'РБ ВВ 10(2025) |FIT15'!DX10</f>
        <v>22320</v>
      </c>
      <c r="DY11" s="290">
        <f>'РБ ВВ 10(2025) |FIT15'!DY10</f>
        <v>22320</v>
      </c>
      <c r="DZ11" s="290">
        <f>'РБ ВВ 10(2025) |FIT15'!DZ10</f>
        <v>22320</v>
      </c>
      <c r="EA11" s="290">
        <f>'РБ ВВ 10(2025) |FIT15'!EA10</f>
        <v>22320</v>
      </c>
      <c r="EB11" s="290">
        <f>'РБ ВВ 10(2025) |FIT15'!EB10</f>
        <v>22320</v>
      </c>
      <c r="EC11" s="290">
        <f>'РБ ВВ 10(2025) |FIT15'!EC10</f>
        <v>22320</v>
      </c>
      <c r="ED11" s="290">
        <f>'РБ ВВ 10(2025) |FIT15'!ED10</f>
        <v>22320</v>
      </c>
      <c r="EE11" s="290">
        <f>'РБ ВВ 10(2025) |FIT15'!EE10</f>
        <v>22320</v>
      </c>
      <c r="EF11" s="290">
        <f>'РБ ВВ 10(2025) |FIT15'!EF10</f>
        <v>22320</v>
      </c>
      <c r="EG11" s="290">
        <f>'РБ ВВ 10(2025) |FIT15'!EG10</f>
        <v>22320</v>
      </c>
      <c r="EH11" s="290">
        <f>'РБ ВВ 10(2025) |FIT15'!EH10</f>
        <v>22320</v>
      </c>
      <c r="EI11" s="290">
        <f>'РБ ВВ 10(2025) |FIT15'!EI10</f>
        <v>22320</v>
      </c>
      <c r="EJ11" s="290">
        <f>'РБ ВВ 10(2025) |FIT15'!EJ10</f>
        <v>22320</v>
      </c>
      <c r="EK11" s="290">
        <f>'РБ ВВ 10(2025) |FIT15'!EK10</f>
        <v>20970</v>
      </c>
      <c r="EL11" s="290">
        <f>'РБ ВВ 10(2025) |FIT15'!EL10</f>
        <v>20970</v>
      </c>
      <c r="EM11" s="290">
        <f>'РБ ВВ 10(2025) |FIT15'!EM10</f>
        <v>20970</v>
      </c>
      <c r="EN11" s="290">
        <f>'РБ ВВ 10(2025) |FIT15'!EN10</f>
        <v>20970</v>
      </c>
      <c r="EO11" s="290">
        <f>'РБ ВВ 10(2025) |FIT15'!EO10</f>
        <v>20970</v>
      </c>
      <c r="EP11" s="290">
        <f>'РБ ВВ 10(2025) |FIT15'!EP10</f>
        <v>20970</v>
      </c>
      <c r="EQ11" s="290">
        <f>'РБ ВВ 10(2025) |FIT15'!EQ10</f>
        <v>20970</v>
      </c>
      <c r="ER11" s="290">
        <f>'РБ ВВ 10(2025) |FIT15'!ER10</f>
        <v>20970</v>
      </c>
      <c r="ES11" s="290">
        <f>'РБ ВВ 10(2025) |FIT15'!ES10</f>
        <v>20970</v>
      </c>
      <c r="ET11" s="290">
        <f>'РБ ВВ 10(2025) |FIT15'!ET10</f>
        <v>20970</v>
      </c>
    </row>
    <row r="12" spans="1:150" x14ac:dyDescent="0.2">
      <c r="A12" s="86" t="s">
        <v>134</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c r="CC12" s="290"/>
      <c r="CD12" s="290"/>
      <c r="CE12" s="290"/>
      <c r="CF12" s="290"/>
      <c r="CG12" s="290"/>
      <c r="CH12" s="290"/>
      <c r="CI12" s="290"/>
      <c r="CJ12" s="290"/>
      <c r="CK12" s="290"/>
      <c r="CL12" s="290"/>
      <c r="CM12" s="290"/>
      <c r="CN12" s="290"/>
      <c r="CO12" s="290"/>
      <c r="CP12" s="290"/>
      <c r="CQ12" s="290"/>
      <c r="CR12" s="290"/>
      <c r="CS12" s="290"/>
      <c r="CT12" s="290"/>
      <c r="CU12" s="290"/>
      <c r="CV12" s="290"/>
      <c r="CW12" s="290"/>
      <c r="CX12" s="290"/>
      <c r="CY12" s="290"/>
      <c r="CZ12" s="290"/>
      <c r="DA12" s="290"/>
      <c r="DB12" s="290"/>
      <c r="DC12" s="290"/>
      <c r="DD12" s="290"/>
      <c r="DE12" s="290"/>
      <c r="DF12" s="290"/>
      <c r="DG12" s="290"/>
      <c r="DH12" s="290"/>
      <c r="DI12" s="290"/>
      <c r="DJ12" s="290"/>
      <c r="DK12" s="290"/>
      <c r="DL12" s="290"/>
      <c r="DM12" s="290"/>
      <c r="DN12" s="290"/>
      <c r="DO12" s="290"/>
      <c r="DP12" s="290"/>
      <c r="DQ12" s="290"/>
      <c r="DR12" s="290"/>
      <c r="DS12" s="290"/>
      <c r="DT12" s="290"/>
      <c r="DU12" s="290"/>
      <c r="DV12" s="290"/>
      <c r="DW12" s="290"/>
      <c r="DX12" s="290"/>
      <c r="DY12" s="290"/>
      <c r="DZ12" s="290"/>
      <c r="EA12" s="290"/>
      <c r="EB12" s="290"/>
      <c r="EC12" s="290"/>
      <c r="ED12" s="290"/>
      <c r="EE12" s="290"/>
      <c r="EF12" s="290"/>
      <c r="EG12" s="290"/>
      <c r="EH12" s="290"/>
      <c r="EI12" s="290"/>
      <c r="EJ12" s="290"/>
      <c r="EK12" s="290"/>
      <c r="EL12" s="290"/>
      <c r="EM12" s="290"/>
      <c r="EN12" s="290"/>
      <c r="EO12" s="290"/>
      <c r="EP12" s="290"/>
      <c r="EQ12" s="290"/>
      <c r="ER12" s="290"/>
      <c r="ES12" s="290"/>
      <c r="ET12" s="290"/>
    </row>
    <row r="13" spans="1:150" x14ac:dyDescent="0.2">
      <c r="A13" s="87">
        <v>1</v>
      </c>
      <c r="B13" s="290">
        <f>'РБ ВВ 10(2025) |FIT15'!B12</f>
        <v>23130</v>
      </c>
      <c r="C13" s="290">
        <f>'РБ ВВ 10(2025) |FIT15'!C12</f>
        <v>23130</v>
      </c>
      <c r="D13" s="290">
        <f>'РБ ВВ 10(2025) |FIT15'!D12</f>
        <v>23130</v>
      </c>
      <c r="E13" s="290">
        <f>'РБ ВВ 10(2025) |FIT15'!E12</f>
        <v>20970</v>
      </c>
      <c r="F13" s="290">
        <f>'РБ ВВ 10(2025) |FIT15'!F12</f>
        <v>17100</v>
      </c>
      <c r="G13" s="290">
        <f>'РБ ВВ 10(2025) |FIT15'!G12</f>
        <v>17730</v>
      </c>
      <c r="H13" s="290">
        <f>'РБ ВВ 10(2025) |FIT15'!H12</f>
        <v>17100</v>
      </c>
      <c r="I13" s="290">
        <f>'РБ ВВ 10(2025) |FIT15'!I12</f>
        <v>18810</v>
      </c>
      <c r="J13" s="290">
        <f>'РБ ВВ 10(2025) |FIT15'!J12</f>
        <v>18810</v>
      </c>
      <c r="K13" s="290">
        <f>'РБ ВВ 10(2025) |FIT15'!K12</f>
        <v>15840</v>
      </c>
      <c r="L13" s="290">
        <f>'РБ ВВ 10(2025) |FIT15'!L12</f>
        <v>15840</v>
      </c>
      <c r="M13" s="290">
        <f>'РБ ВВ 10(2025) |FIT15'!M12</f>
        <v>15840</v>
      </c>
      <c r="N13" s="290">
        <f>'РБ ВВ 10(2025) |FIT15'!N12</f>
        <v>16470</v>
      </c>
      <c r="O13" s="290">
        <f>'РБ ВВ 10(2025) |FIT15'!O12</f>
        <v>15840</v>
      </c>
      <c r="P13" s="290">
        <f>'РБ ВВ 10(2025) |FIT15'!P12</f>
        <v>16470</v>
      </c>
      <c r="Q13" s="290">
        <f>'РБ ВВ 10(2025) |FIT15'!Q12</f>
        <v>16470</v>
      </c>
      <c r="R13" s="290">
        <f>'РБ ВВ 10(2025) |FIT15'!R12</f>
        <v>17100</v>
      </c>
      <c r="S13" s="290">
        <f>'РБ ВВ 10(2025) |FIT15'!S12</f>
        <v>17730</v>
      </c>
      <c r="T13" s="290">
        <f>'РБ ВВ 10(2025) |FIT15'!T12</f>
        <v>17730</v>
      </c>
      <c r="U13" s="290">
        <f>'РБ ВВ 10(2025) |FIT15'!U12</f>
        <v>18810</v>
      </c>
      <c r="V13" s="290">
        <f>'РБ ВВ 10(2025) |FIT15'!V12</f>
        <v>18810</v>
      </c>
      <c r="W13" s="290">
        <f>'РБ ВВ 10(2025) |FIT15'!W12</f>
        <v>17100</v>
      </c>
      <c r="X13" s="290">
        <f>'РБ ВВ 10(2025) |FIT15'!X12</f>
        <v>17100</v>
      </c>
      <c r="Y13" s="290">
        <f>'РБ ВВ 10(2025) |FIT15'!Y12</f>
        <v>15840</v>
      </c>
      <c r="Z13" s="290">
        <f>'РБ ВВ 10(2025) |FIT15'!Z12</f>
        <v>15840</v>
      </c>
      <c r="AA13" s="290">
        <f>'РБ ВВ 10(2025) |FIT15'!AA12</f>
        <v>15840</v>
      </c>
      <c r="AB13" s="290">
        <f>'РБ ВВ 10(2025) |FIT15'!AB12</f>
        <v>15840</v>
      </c>
      <c r="AC13" s="290">
        <f>'РБ ВВ 10(2025) |FIT15'!AC12</f>
        <v>15840</v>
      </c>
      <c r="AD13" s="290">
        <f>'РБ ВВ 10(2025) |FIT15'!AD12</f>
        <v>16470</v>
      </c>
      <c r="AE13" s="290">
        <f>'РБ ВВ 10(2025) |FIT15'!AE12</f>
        <v>16470</v>
      </c>
      <c r="AF13" s="290">
        <f>'РБ ВВ 10(2025) |FIT15'!AF12</f>
        <v>15840</v>
      </c>
      <c r="AG13" s="290">
        <f>'РБ ВВ 10(2025) |FIT15'!AG12</f>
        <v>17640</v>
      </c>
      <c r="AH13" s="290">
        <f>'РБ ВВ 10(2025) |FIT15'!AH12</f>
        <v>17640</v>
      </c>
      <c r="AI13" s="290">
        <f>'РБ ВВ 10(2025) |FIT15'!AI12</f>
        <v>17640</v>
      </c>
      <c r="AJ13" s="290">
        <f>'РБ ВВ 10(2025) |FIT15'!AJ12</f>
        <v>17640</v>
      </c>
      <c r="AK13" s="290">
        <f>'РБ ВВ 10(2025) |FIT15'!AK12</f>
        <v>17640</v>
      </c>
      <c r="AL13" s="290">
        <f>'РБ ВВ 10(2025) |FIT15'!AL12</f>
        <v>17640</v>
      </c>
      <c r="AM13" s="290">
        <f>'РБ ВВ 10(2025) |FIT15'!AM12</f>
        <v>16020</v>
      </c>
      <c r="AN13" s="290">
        <f>'РБ ВВ 10(2025) |FIT15'!AN12</f>
        <v>16020</v>
      </c>
      <c r="AO13" s="290">
        <f>'РБ ВВ 10(2025) |FIT15'!AO12</f>
        <v>16020</v>
      </c>
      <c r="AP13" s="290">
        <f>'РБ ВВ 10(2025) |FIT15'!AP12</f>
        <v>16020</v>
      </c>
      <c r="AQ13" s="290">
        <f>'РБ ВВ 10(2025) |FIT15'!AQ12</f>
        <v>19890</v>
      </c>
      <c r="AR13" s="290">
        <f>'РБ ВВ 10(2025) |FIT15'!AR12</f>
        <v>21330</v>
      </c>
      <c r="AS13" s="290">
        <f>'РБ ВВ 10(2025) |FIT15'!AS12</f>
        <v>21330</v>
      </c>
      <c r="AT13" s="290">
        <f>'РБ ВВ 10(2025) |FIT15'!AT12</f>
        <v>18450</v>
      </c>
      <c r="AU13" s="290">
        <f>'РБ ВВ 10(2025) |FIT15'!AU12</f>
        <v>19890</v>
      </c>
      <c r="AV13" s="290">
        <f>'РБ ВВ 10(2025) |FIT15'!AV12</f>
        <v>19890</v>
      </c>
      <c r="AW13" s="290">
        <f>'РБ ВВ 10(2025) |FIT15'!AW12</f>
        <v>21330</v>
      </c>
      <c r="AX13" s="290">
        <f>'РБ ВВ 10(2025) |FIT15'!AX12</f>
        <v>21330</v>
      </c>
      <c r="AY13" s="290">
        <f>'РБ ВВ 10(2025) |FIT15'!AY12</f>
        <v>21330</v>
      </c>
      <c r="AZ13" s="290">
        <f>'РБ ВВ 10(2025) |FIT15'!AZ12</f>
        <v>24210</v>
      </c>
      <c r="BA13" s="290">
        <f>'РБ ВВ 10(2025) |FIT15'!BA12</f>
        <v>24210</v>
      </c>
      <c r="BB13" s="290">
        <f>'РБ ВВ 10(2025) |FIT15'!BB12</f>
        <v>25650</v>
      </c>
      <c r="BC13" s="290">
        <f>'РБ ВВ 10(2025) |FIT15'!BC12</f>
        <v>25650</v>
      </c>
      <c r="BD13" s="290">
        <f>'РБ ВВ 10(2025) |FIT15'!BD12</f>
        <v>25650</v>
      </c>
      <c r="BE13" s="290">
        <f>'РБ ВВ 10(2025) |FIT15'!BE12</f>
        <v>22770</v>
      </c>
      <c r="BF13" s="290">
        <f>'РБ ВВ 10(2025) |FIT15'!BF12</f>
        <v>36765</v>
      </c>
      <c r="BG13" s="290">
        <f>'РБ ВВ 10(2025) |FIT15'!BG12</f>
        <v>57915</v>
      </c>
      <c r="BH13" s="290">
        <f>'РБ ВВ 10(2025) |FIT15'!BH12</f>
        <v>78165</v>
      </c>
      <c r="BI13" s="290">
        <f>'РБ ВВ 10(2025) |FIT15'!BI12</f>
        <v>78165</v>
      </c>
      <c r="BJ13" s="290">
        <f>'РБ ВВ 10(2025) |FIT15'!BJ12</f>
        <v>73665</v>
      </c>
      <c r="BK13" s="290">
        <f>'РБ ВВ 10(2025) |FIT15'!BK12</f>
        <v>78165</v>
      </c>
      <c r="BL13" s="290">
        <f>'РБ ВВ 10(2025) |FIT15'!BL12</f>
        <v>73665</v>
      </c>
      <c r="BM13" s="290">
        <f>'РБ ВВ 10(2025) |FIT15'!BM12</f>
        <v>61515</v>
      </c>
      <c r="BN13" s="290">
        <f>'РБ ВВ 10(2025) |FIT15'!BN12</f>
        <v>61515</v>
      </c>
      <c r="BO13" s="290">
        <f>'РБ ВВ 10(2025) |FIT15'!BO12</f>
        <v>61515</v>
      </c>
      <c r="BP13" s="290">
        <f>'РБ ВВ 10(2025) |FIT15'!BP12</f>
        <v>54315</v>
      </c>
      <c r="BQ13" s="290">
        <f>'РБ ВВ 10(2025) |FIT15'!BQ12</f>
        <v>38835</v>
      </c>
      <c r="BR13" s="290">
        <f>'РБ ВВ 10(2025) |FIT15'!BR12</f>
        <v>34335</v>
      </c>
      <c r="BS13" s="290">
        <f>'РБ ВВ 10(2025) |FIT15'!BS12</f>
        <v>32535</v>
      </c>
      <c r="BT13" s="290">
        <f>'РБ ВВ 10(2025) |FIT15'!BT12</f>
        <v>32535</v>
      </c>
      <c r="BU13" s="290">
        <f>'РБ ВВ 10(2025) |FIT15'!BU12</f>
        <v>32535</v>
      </c>
      <c r="BV13" s="290">
        <f>'РБ ВВ 10(2025) |FIT15'!BV12</f>
        <v>34335</v>
      </c>
      <c r="BW13" s="290">
        <f>'РБ ВВ 10(2025) |FIT15'!BW12</f>
        <v>34335</v>
      </c>
      <c r="BX13" s="290">
        <f>'РБ ВВ 10(2025) |FIT15'!BX12</f>
        <v>34335</v>
      </c>
      <c r="BY13" s="290">
        <f>'РБ ВВ 10(2025) |FIT15'!BY12</f>
        <v>32535</v>
      </c>
      <c r="BZ13" s="290">
        <f>'РБ ВВ 10(2025) |FIT15'!BZ12</f>
        <v>32535</v>
      </c>
      <c r="CA13" s="290">
        <f>'РБ ВВ 10(2025) |FIT15'!CA12</f>
        <v>32535</v>
      </c>
      <c r="CB13" s="290">
        <f>'РБ ВВ 10(2025) |FIT15'!CB12</f>
        <v>32535</v>
      </c>
      <c r="CC13" s="290">
        <f>'РБ ВВ 10(2025) |FIT15'!CC12</f>
        <v>32535</v>
      </c>
      <c r="CD13" s="290">
        <f>'РБ ВВ 10(2025) |FIT15'!CD12</f>
        <v>32535</v>
      </c>
      <c r="CE13" s="290">
        <f>'РБ ВВ 10(2025) |FIT15'!CE12</f>
        <v>32535</v>
      </c>
      <c r="CF13" s="290">
        <f>'РБ ВВ 10(2025) |FIT15'!CF12</f>
        <v>34335</v>
      </c>
      <c r="CG13" s="290">
        <f>'РБ ВВ 10(2025) |FIT15'!CG12</f>
        <v>34335</v>
      </c>
      <c r="CH13" s="290">
        <f>'РБ ВВ 10(2025) |FIT15'!CH12</f>
        <v>36585</v>
      </c>
      <c r="CI13" s="290">
        <f>'РБ ВВ 10(2025) |FIT15'!CI12</f>
        <v>36585</v>
      </c>
      <c r="CJ13" s="290">
        <f>'РБ ВВ 10(2025) |FIT15'!CJ12</f>
        <v>36585</v>
      </c>
      <c r="CK13" s="290">
        <f>'РБ ВВ 10(2025) |FIT15'!CK12</f>
        <v>36585</v>
      </c>
      <c r="CL13" s="290">
        <f>'РБ ВВ 10(2025) |FIT15'!CL12</f>
        <v>36585</v>
      </c>
      <c r="CM13" s="290">
        <f>'РБ ВВ 10(2025) |FIT15'!CM12</f>
        <v>36585</v>
      </c>
      <c r="CN13" s="290">
        <f>'РБ ВВ 10(2025) |FIT15'!CN12</f>
        <v>39285</v>
      </c>
      <c r="CO13" s="290">
        <f>'РБ ВВ 10(2025) |FIT15'!CO12</f>
        <v>37485</v>
      </c>
      <c r="CP13" s="290">
        <f>'РБ ВВ 10(2025) |FIT15'!CP12</f>
        <v>37485</v>
      </c>
      <c r="CQ13" s="290">
        <f>'РБ ВВ 10(2025) |FIT15'!CQ12</f>
        <v>37485</v>
      </c>
      <c r="CR13" s="290">
        <f>'РБ ВВ 10(2025) |FIT15'!CR12</f>
        <v>37485</v>
      </c>
      <c r="CS13" s="290">
        <f>'РБ ВВ 10(2025) |FIT15'!CS12</f>
        <v>41085</v>
      </c>
      <c r="CT13" s="290">
        <f>'РБ ВВ 10(2025) |FIT15'!CT12</f>
        <v>41085</v>
      </c>
      <c r="CU13" s="290">
        <f>'РБ ВВ 10(2025) |FIT15'!CU12</f>
        <v>37485</v>
      </c>
      <c r="CV13" s="290">
        <f>'РБ ВВ 10(2025) |FIT15'!CV12</f>
        <v>39285</v>
      </c>
      <c r="CW13" s="290">
        <f>'РБ ВВ 10(2025) |FIT15'!CW12</f>
        <v>37485</v>
      </c>
      <c r="CX13" s="290">
        <f>'РБ ВВ 10(2025) |FIT15'!CX12</f>
        <v>37485</v>
      </c>
      <c r="CY13" s="290">
        <f>'РБ ВВ 10(2025) |FIT15'!CY12</f>
        <v>37485</v>
      </c>
      <c r="CZ13" s="290">
        <f>'РБ ВВ 10(2025) |FIT15'!CZ12</f>
        <v>41085</v>
      </c>
      <c r="DA13" s="290">
        <f>'РБ ВВ 10(2025) |FIT15'!DA12</f>
        <v>41085</v>
      </c>
      <c r="DB13" s="290">
        <f>'РБ ВВ 10(2025) |FIT15'!DB12</f>
        <v>45585</v>
      </c>
      <c r="DC13" s="290">
        <f>'РБ ВВ 10(2025) |FIT15'!DC12</f>
        <v>45585</v>
      </c>
      <c r="DD13" s="290">
        <f>'РБ ВВ 10(2025) |FIT15'!DD12</f>
        <v>45585</v>
      </c>
      <c r="DE13" s="290">
        <f>'РБ ВВ 10(2025) |FIT15'!DE12</f>
        <v>45585</v>
      </c>
      <c r="DF13" s="290">
        <f>'РБ ВВ 10(2025) |FIT15'!DF12</f>
        <v>45585</v>
      </c>
      <c r="DG13" s="290">
        <f>'РБ ВВ 10(2025) |FIT15'!DG12</f>
        <v>50985</v>
      </c>
      <c r="DH13" s="290">
        <f>'РБ ВВ 10(2025) |FIT15'!DH12</f>
        <v>50985</v>
      </c>
      <c r="DI13" s="290">
        <f>'РБ ВВ 10(2025) |FIT15'!DI12</f>
        <v>48285</v>
      </c>
      <c r="DJ13" s="290">
        <f>'РБ ВВ 10(2025) |FIT15'!DJ12</f>
        <v>50985</v>
      </c>
      <c r="DK13" s="290">
        <f>'РБ ВВ 10(2025) |FIT15'!DK12</f>
        <v>48285</v>
      </c>
      <c r="DL13" s="290">
        <f>'РБ ВВ 10(2025) |FIT15'!DL12</f>
        <v>50985</v>
      </c>
      <c r="DM13" s="290">
        <f>'РБ ВВ 10(2025) |FIT15'!DM12</f>
        <v>48285</v>
      </c>
      <c r="DN13" s="290">
        <f>'РБ ВВ 10(2025) |FIT15'!DN12</f>
        <v>48285</v>
      </c>
      <c r="DO13" s="290">
        <f>'РБ ВВ 10(2025) |FIT15'!DO12</f>
        <v>43335</v>
      </c>
      <c r="DP13" s="290">
        <f>'РБ ВВ 10(2025) |FIT15'!DP12</f>
        <v>37485</v>
      </c>
      <c r="DQ13" s="290">
        <f>'РБ ВВ 10(2025) |FIT15'!DQ12</f>
        <v>37485</v>
      </c>
      <c r="DR13" s="290">
        <f>'РБ ВВ 10(2025) |FIT15'!DR12</f>
        <v>37485</v>
      </c>
      <c r="DS13" s="290">
        <f>'РБ ВВ 10(2025) |FIT15'!DS12</f>
        <v>35685</v>
      </c>
      <c r="DT13" s="290">
        <f>'РБ ВВ 10(2025) |FIT15'!DT12</f>
        <v>32985</v>
      </c>
      <c r="DU13" s="290">
        <f>'РБ ВВ 10(2025) |FIT15'!DU12</f>
        <v>34335</v>
      </c>
      <c r="DV13" s="290">
        <f>'РБ ВВ 10(2025) |FIT15'!DV12</f>
        <v>34335</v>
      </c>
      <c r="DW13" s="290">
        <f>'РБ ВВ 10(2025) |FIT15'!DW12</f>
        <v>34335</v>
      </c>
      <c r="DX13" s="290">
        <f>'РБ ВВ 10(2025) |FIT15'!DX12</f>
        <v>28935</v>
      </c>
      <c r="DY13" s="290">
        <f>'РБ ВВ 10(2025) |FIT15'!DY12</f>
        <v>28935</v>
      </c>
      <c r="DZ13" s="290">
        <f>'РБ ВВ 10(2025) |FIT15'!DZ12</f>
        <v>28935</v>
      </c>
      <c r="EA13" s="290">
        <f>'РБ ВВ 10(2025) |FIT15'!EA12</f>
        <v>28935</v>
      </c>
      <c r="EB13" s="290">
        <f>'РБ ВВ 10(2025) |FIT15'!EB12</f>
        <v>28935</v>
      </c>
      <c r="EC13" s="290">
        <f>'РБ ВВ 10(2025) |FIT15'!EC12</f>
        <v>28935</v>
      </c>
      <c r="ED13" s="290">
        <f>'РБ ВВ 10(2025) |FIT15'!ED12</f>
        <v>28935</v>
      </c>
      <c r="EE13" s="290">
        <f>'РБ ВВ 10(2025) |FIT15'!EE12</f>
        <v>28935</v>
      </c>
      <c r="EF13" s="290">
        <f>'РБ ВВ 10(2025) |FIT15'!EF12</f>
        <v>28935</v>
      </c>
      <c r="EG13" s="290">
        <f>'РБ ВВ 10(2025) |FIT15'!EG12</f>
        <v>28935</v>
      </c>
      <c r="EH13" s="290">
        <f>'РБ ВВ 10(2025) |FIT15'!EH12</f>
        <v>28935</v>
      </c>
      <c r="EI13" s="290">
        <f>'РБ ВВ 10(2025) |FIT15'!EI12</f>
        <v>28935</v>
      </c>
      <c r="EJ13" s="290">
        <f>'РБ ВВ 10(2025) |FIT15'!EJ12</f>
        <v>28935</v>
      </c>
      <c r="EK13" s="290">
        <f>'РБ ВВ 10(2025) |FIT15'!EK12</f>
        <v>27585</v>
      </c>
      <c r="EL13" s="290">
        <f>'РБ ВВ 10(2025) |FIT15'!EL12</f>
        <v>27585</v>
      </c>
      <c r="EM13" s="290">
        <f>'РБ ВВ 10(2025) |FIT15'!EM12</f>
        <v>27585</v>
      </c>
      <c r="EN13" s="290">
        <f>'РБ ВВ 10(2025) |FIT15'!EN12</f>
        <v>27585</v>
      </c>
      <c r="EO13" s="290">
        <f>'РБ ВВ 10(2025) |FIT15'!EO12</f>
        <v>27585</v>
      </c>
      <c r="EP13" s="290">
        <f>'РБ ВВ 10(2025) |FIT15'!EP12</f>
        <v>27585</v>
      </c>
      <c r="EQ13" s="290">
        <f>'РБ ВВ 10(2025) |FIT15'!EQ12</f>
        <v>27585</v>
      </c>
      <c r="ER13" s="290">
        <f>'РБ ВВ 10(2025) |FIT15'!ER12</f>
        <v>27585</v>
      </c>
      <c r="ES13" s="290">
        <f>'РБ ВВ 10(2025) |FIT15'!ES12</f>
        <v>27585</v>
      </c>
      <c r="ET13" s="290">
        <f>'РБ ВВ 10(2025) |FIT15'!ET12</f>
        <v>27585</v>
      </c>
    </row>
    <row r="14" spans="1:150" x14ac:dyDescent="0.2">
      <c r="A14" s="87">
        <v>2</v>
      </c>
      <c r="B14" s="290">
        <f>'РБ ВВ 10(2025) |FIT15'!B13</f>
        <v>24840</v>
      </c>
      <c r="C14" s="290">
        <f>'РБ ВВ 10(2025) |FIT15'!C13</f>
        <v>24840</v>
      </c>
      <c r="D14" s="290">
        <f>'РБ ВВ 10(2025) |FIT15'!D13</f>
        <v>24840</v>
      </c>
      <c r="E14" s="290">
        <f>'РБ ВВ 10(2025) |FIT15'!E13</f>
        <v>22680</v>
      </c>
      <c r="F14" s="290">
        <f>'РБ ВВ 10(2025) |FIT15'!F13</f>
        <v>18810</v>
      </c>
      <c r="G14" s="290">
        <f>'РБ ВВ 10(2025) |FIT15'!G13</f>
        <v>19440</v>
      </c>
      <c r="H14" s="290">
        <f>'РБ ВВ 10(2025) |FIT15'!H13</f>
        <v>18810</v>
      </c>
      <c r="I14" s="290">
        <f>'РБ ВВ 10(2025) |FIT15'!I13</f>
        <v>20520</v>
      </c>
      <c r="J14" s="290">
        <f>'РБ ВВ 10(2025) |FIT15'!J13</f>
        <v>20520</v>
      </c>
      <c r="K14" s="290">
        <f>'РБ ВВ 10(2025) |FIT15'!K13</f>
        <v>17550</v>
      </c>
      <c r="L14" s="290">
        <f>'РБ ВВ 10(2025) |FIT15'!L13</f>
        <v>17550</v>
      </c>
      <c r="M14" s="290">
        <f>'РБ ВВ 10(2025) |FIT15'!M13</f>
        <v>17550</v>
      </c>
      <c r="N14" s="290">
        <f>'РБ ВВ 10(2025) |FIT15'!N13</f>
        <v>18180</v>
      </c>
      <c r="O14" s="290">
        <f>'РБ ВВ 10(2025) |FIT15'!O13</f>
        <v>17550</v>
      </c>
      <c r="P14" s="290">
        <f>'РБ ВВ 10(2025) |FIT15'!P13</f>
        <v>18180</v>
      </c>
      <c r="Q14" s="290">
        <f>'РБ ВВ 10(2025) |FIT15'!Q13</f>
        <v>18180</v>
      </c>
      <c r="R14" s="290">
        <f>'РБ ВВ 10(2025) |FIT15'!R13</f>
        <v>18810</v>
      </c>
      <c r="S14" s="290">
        <f>'РБ ВВ 10(2025) |FIT15'!S13</f>
        <v>19440</v>
      </c>
      <c r="T14" s="290">
        <f>'РБ ВВ 10(2025) |FIT15'!T13</f>
        <v>19440</v>
      </c>
      <c r="U14" s="290">
        <f>'РБ ВВ 10(2025) |FIT15'!U13</f>
        <v>20520</v>
      </c>
      <c r="V14" s="290">
        <f>'РБ ВВ 10(2025) |FIT15'!V13</f>
        <v>20520</v>
      </c>
      <c r="W14" s="290">
        <f>'РБ ВВ 10(2025) |FIT15'!W13</f>
        <v>18810</v>
      </c>
      <c r="X14" s="290">
        <f>'РБ ВВ 10(2025) |FIT15'!X13</f>
        <v>18810</v>
      </c>
      <c r="Y14" s="290">
        <f>'РБ ВВ 10(2025) |FIT15'!Y13</f>
        <v>17550</v>
      </c>
      <c r="Z14" s="290">
        <f>'РБ ВВ 10(2025) |FIT15'!Z13</f>
        <v>17550</v>
      </c>
      <c r="AA14" s="290">
        <f>'РБ ВВ 10(2025) |FIT15'!AA13</f>
        <v>17550</v>
      </c>
      <c r="AB14" s="290">
        <f>'РБ ВВ 10(2025) |FIT15'!AB13</f>
        <v>17550</v>
      </c>
      <c r="AC14" s="290">
        <f>'РБ ВВ 10(2025) |FIT15'!AC13</f>
        <v>17550</v>
      </c>
      <c r="AD14" s="290">
        <f>'РБ ВВ 10(2025) |FIT15'!AD13</f>
        <v>18180</v>
      </c>
      <c r="AE14" s="290">
        <f>'РБ ВВ 10(2025) |FIT15'!AE13</f>
        <v>18180</v>
      </c>
      <c r="AF14" s="290">
        <f>'РБ ВВ 10(2025) |FIT15'!AF13</f>
        <v>17550</v>
      </c>
      <c r="AG14" s="290">
        <f>'РБ ВВ 10(2025) |FIT15'!AG13</f>
        <v>19350</v>
      </c>
      <c r="AH14" s="290">
        <f>'РБ ВВ 10(2025) |FIT15'!AH13</f>
        <v>19350</v>
      </c>
      <c r="AI14" s="290">
        <f>'РБ ВВ 10(2025) |FIT15'!AI13</f>
        <v>19350</v>
      </c>
      <c r="AJ14" s="290">
        <f>'РБ ВВ 10(2025) |FIT15'!AJ13</f>
        <v>19350</v>
      </c>
      <c r="AK14" s="290">
        <f>'РБ ВВ 10(2025) |FIT15'!AK13</f>
        <v>19350</v>
      </c>
      <c r="AL14" s="290">
        <f>'РБ ВВ 10(2025) |FIT15'!AL13</f>
        <v>19350</v>
      </c>
      <c r="AM14" s="290">
        <f>'РБ ВВ 10(2025) |FIT15'!AM13</f>
        <v>17730</v>
      </c>
      <c r="AN14" s="290">
        <f>'РБ ВВ 10(2025) |FIT15'!AN13</f>
        <v>17730</v>
      </c>
      <c r="AO14" s="290">
        <f>'РБ ВВ 10(2025) |FIT15'!AO13</f>
        <v>17730</v>
      </c>
      <c r="AP14" s="290">
        <f>'РБ ВВ 10(2025) |FIT15'!AP13</f>
        <v>17730</v>
      </c>
      <c r="AQ14" s="290">
        <f>'РБ ВВ 10(2025) |FIT15'!AQ13</f>
        <v>21600</v>
      </c>
      <c r="AR14" s="290">
        <f>'РБ ВВ 10(2025) |FIT15'!AR13</f>
        <v>23040</v>
      </c>
      <c r="AS14" s="290">
        <f>'РБ ВВ 10(2025) |FIT15'!AS13</f>
        <v>23040</v>
      </c>
      <c r="AT14" s="290">
        <f>'РБ ВВ 10(2025) |FIT15'!AT13</f>
        <v>20160</v>
      </c>
      <c r="AU14" s="290">
        <f>'РБ ВВ 10(2025) |FIT15'!AU13</f>
        <v>21600</v>
      </c>
      <c r="AV14" s="290">
        <f>'РБ ВВ 10(2025) |FIT15'!AV13</f>
        <v>21600</v>
      </c>
      <c r="AW14" s="290">
        <f>'РБ ВВ 10(2025) |FIT15'!AW13</f>
        <v>23040</v>
      </c>
      <c r="AX14" s="290">
        <f>'РБ ВВ 10(2025) |FIT15'!AX13</f>
        <v>23040</v>
      </c>
      <c r="AY14" s="290">
        <f>'РБ ВВ 10(2025) |FIT15'!AY13</f>
        <v>23040</v>
      </c>
      <c r="AZ14" s="290">
        <f>'РБ ВВ 10(2025) |FIT15'!AZ13</f>
        <v>25920</v>
      </c>
      <c r="BA14" s="290">
        <f>'РБ ВВ 10(2025) |FIT15'!BA13</f>
        <v>25920</v>
      </c>
      <c r="BB14" s="290">
        <f>'РБ ВВ 10(2025) |FIT15'!BB13</f>
        <v>27360</v>
      </c>
      <c r="BC14" s="290">
        <f>'РБ ВВ 10(2025) |FIT15'!BC13</f>
        <v>27360</v>
      </c>
      <c r="BD14" s="290">
        <f>'РБ ВВ 10(2025) |FIT15'!BD13</f>
        <v>27360</v>
      </c>
      <c r="BE14" s="290">
        <f>'РБ ВВ 10(2025) |FIT15'!BE13</f>
        <v>24480</v>
      </c>
      <c r="BF14" s="290">
        <f>'РБ ВВ 10(2025) |FIT15'!BF13</f>
        <v>39330</v>
      </c>
      <c r="BG14" s="290">
        <f>'РБ ВВ 10(2025) |FIT15'!BG13</f>
        <v>60480</v>
      </c>
      <c r="BH14" s="290">
        <f>'РБ ВВ 10(2025) |FIT15'!BH13</f>
        <v>80730</v>
      </c>
      <c r="BI14" s="290">
        <f>'РБ ВВ 10(2025) |FIT15'!BI13</f>
        <v>80730</v>
      </c>
      <c r="BJ14" s="290">
        <f>'РБ ВВ 10(2025) |FIT15'!BJ13</f>
        <v>76230</v>
      </c>
      <c r="BK14" s="290">
        <f>'РБ ВВ 10(2025) |FIT15'!BK13</f>
        <v>80730</v>
      </c>
      <c r="BL14" s="290">
        <f>'РБ ВВ 10(2025) |FIT15'!BL13</f>
        <v>76230</v>
      </c>
      <c r="BM14" s="290">
        <f>'РБ ВВ 10(2025) |FIT15'!BM13</f>
        <v>64080</v>
      </c>
      <c r="BN14" s="290">
        <f>'РБ ВВ 10(2025) |FIT15'!BN13</f>
        <v>64080</v>
      </c>
      <c r="BO14" s="290">
        <f>'РБ ВВ 10(2025) |FIT15'!BO13</f>
        <v>64080</v>
      </c>
      <c r="BP14" s="290">
        <f>'РБ ВВ 10(2025) |FIT15'!BP13</f>
        <v>56880</v>
      </c>
      <c r="BQ14" s="290">
        <f>'РБ ВВ 10(2025) |FIT15'!BQ13</f>
        <v>41220</v>
      </c>
      <c r="BR14" s="290">
        <f>'РБ ВВ 10(2025) |FIT15'!BR13</f>
        <v>36720</v>
      </c>
      <c r="BS14" s="290">
        <f>'РБ ВВ 10(2025) |FIT15'!BS13</f>
        <v>34920</v>
      </c>
      <c r="BT14" s="290">
        <f>'РБ ВВ 10(2025) |FIT15'!BT13</f>
        <v>34920</v>
      </c>
      <c r="BU14" s="290">
        <f>'РБ ВВ 10(2025) |FIT15'!BU13</f>
        <v>34920</v>
      </c>
      <c r="BV14" s="290">
        <f>'РБ ВВ 10(2025) |FIT15'!BV13</f>
        <v>36720</v>
      </c>
      <c r="BW14" s="290">
        <f>'РБ ВВ 10(2025) |FIT15'!BW13</f>
        <v>36720</v>
      </c>
      <c r="BX14" s="290">
        <f>'РБ ВВ 10(2025) |FIT15'!BX13</f>
        <v>36720</v>
      </c>
      <c r="BY14" s="290">
        <f>'РБ ВВ 10(2025) |FIT15'!BY13</f>
        <v>34920</v>
      </c>
      <c r="BZ14" s="290">
        <f>'РБ ВВ 10(2025) |FIT15'!BZ13</f>
        <v>34920</v>
      </c>
      <c r="CA14" s="290">
        <f>'РБ ВВ 10(2025) |FIT15'!CA13</f>
        <v>34920</v>
      </c>
      <c r="CB14" s="290">
        <f>'РБ ВВ 10(2025) |FIT15'!CB13</f>
        <v>34920</v>
      </c>
      <c r="CC14" s="290">
        <f>'РБ ВВ 10(2025) |FIT15'!CC13</f>
        <v>34920</v>
      </c>
      <c r="CD14" s="290">
        <f>'РБ ВВ 10(2025) |FIT15'!CD13</f>
        <v>34920</v>
      </c>
      <c r="CE14" s="290">
        <f>'РБ ВВ 10(2025) |FIT15'!CE13</f>
        <v>34920</v>
      </c>
      <c r="CF14" s="290">
        <f>'РБ ВВ 10(2025) |FIT15'!CF13</f>
        <v>36720</v>
      </c>
      <c r="CG14" s="290">
        <f>'РБ ВВ 10(2025) |FIT15'!CG13</f>
        <v>36720</v>
      </c>
      <c r="CH14" s="290">
        <f>'РБ ВВ 10(2025) |FIT15'!CH13</f>
        <v>38970</v>
      </c>
      <c r="CI14" s="290">
        <f>'РБ ВВ 10(2025) |FIT15'!CI13</f>
        <v>38970</v>
      </c>
      <c r="CJ14" s="290">
        <f>'РБ ВВ 10(2025) |FIT15'!CJ13</f>
        <v>38970</v>
      </c>
      <c r="CK14" s="290">
        <f>'РБ ВВ 10(2025) |FIT15'!CK13</f>
        <v>38970</v>
      </c>
      <c r="CL14" s="290">
        <f>'РБ ВВ 10(2025) |FIT15'!CL13</f>
        <v>38970</v>
      </c>
      <c r="CM14" s="290">
        <f>'РБ ВВ 10(2025) |FIT15'!CM13</f>
        <v>38970</v>
      </c>
      <c r="CN14" s="290">
        <f>'РБ ВВ 10(2025) |FIT15'!CN13</f>
        <v>41670</v>
      </c>
      <c r="CO14" s="290">
        <f>'РБ ВВ 10(2025) |FIT15'!CO13</f>
        <v>39870</v>
      </c>
      <c r="CP14" s="290">
        <f>'РБ ВВ 10(2025) |FIT15'!CP13</f>
        <v>39870</v>
      </c>
      <c r="CQ14" s="290">
        <f>'РБ ВВ 10(2025) |FIT15'!CQ13</f>
        <v>39870</v>
      </c>
      <c r="CR14" s="290">
        <f>'РБ ВВ 10(2025) |FIT15'!CR13</f>
        <v>39870</v>
      </c>
      <c r="CS14" s="290">
        <f>'РБ ВВ 10(2025) |FIT15'!CS13</f>
        <v>43470</v>
      </c>
      <c r="CT14" s="290">
        <f>'РБ ВВ 10(2025) |FIT15'!CT13</f>
        <v>43470</v>
      </c>
      <c r="CU14" s="290">
        <f>'РБ ВВ 10(2025) |FIT15'!CU13</f>
        <v>39870</v>
      </c>
      <c r="CV14" s="290">
        <f>'РБ ВВ 10(2025) |FIT15'!CV13</f>
        <v>41670</v>
      </c>
      <c r="CW14" s="290">
        <f>'РБ ВВ 10(2025) |FIT15'!CW13</f>
        <v>39870</v>
      </c>
      <c r="CX14" s="290">
        <f>'РБ ВВ 10(2025) |FIT15'!CX13</f>
        <v>39870</v>
      </c>
      <c r="CY14" s="290">
        <f>'РБ ВВ 10(2025) |FIT15'!CY13</f>
        <v>39870</v>
      </c>
      <c r="CZ14" s="290">
        <f>'РБ ВВ 10(2025) |FIT15'!CZ13</f>
        <v>43470</v>
      </c>
      <c r="DA14" s="290">
        <f>'РБ ВВ 10(2025) |FIT15'!DA13</f>
        <v>43470</v>
      </c>
      <c r="DB14" s="290">
        <f>'РБ ВВ 10(2025) |FIT15'!DB13</f>
        <v>47970</v>
      </c>
      <c r="DC14" s="290">
        <f>'РБ ВВ 10(2025) |FIT15'!DC13</f>
        <v>47970</v>
      </c>
      <c r="DD14" s="290">
        <f>'РБ ВВ 10(2025) |FIT15'!DD13</f>
        <v>47970</v>
      </c>
      <c r="DE14" s="290">
        <f>'РБ ВВ 10(2025) |FIT15'!DE13</f>
        <v>47970</v>
      </c>
      <c r="DF14" s="290">
        <f>'РБ ВВ 10(2025) |FIT15'!DF13</f>
        <v>47970</v>
      </c>
      <c r="DG14" s="290">
        <f>'РБ ВВ 10(2025) |FIT15'!DG13</f>
        <v>53370</v>
      </c>
      <c r="DH14" s="290">
        <f>'РБ ВВ 10(2025) |FIT15'!DH13</f>
        <v>53370</v>
      </c>
      <c r="DI14" s="290">
        <f>'РБ ВВ 10(2025) |FIT15'!DI13</f>
        <v>50670</v>
      </c>
      <c r="DJ14" s="290">
        <f>'РБ ВВ 10(2025) |FIT15'!DJ13</f>
        <v>53370</v>
      </c>
      <c r="DK14" s="290">
        <f>'РБ ВВ 10(2025) |FIT15'!DK13</f>
        <v>50670</v>
      </c>
      <c r="DL14" s="290">
        <f>'РБ ВВ 10(2025) |FIT15'!DL13</f>
        <v>53370</v>
      </c>
      <c r="DM14" s="290">
        <f>'РБ ВВ 10(2025) |FIT15'!DM13</f>
        <v>50670</v>
      </c>
      <c r="DN14" s="290">
        <f>'РБ ВВ 10(2025) |FIT15'!DN13</f>
        <v>50670</v>
      </c>
      <c r="DO14" s="290">
        <f>'РБ ВВ 10(2025) |FIT15'!DO13</f>
        <v>45720</v>
      </c>
      <c r="DP14" s="290">
        <f>'РБ ВВ 10(2025) |FIT15'!DP13</f>
        <v>39870</v>
      </c>
      <c r="DQ14" s="290">
        <f>'РБ ВВ 10(2025) |FIT15'!DQ13</f>
        <v>39870</v>
      </c>
      <c r="DR14" s="290">
        <f>'РБ ВВ 10(2025) |FIT15'!DR13</f>
        <v>39870</v>
      </c>
      <c r="DS14" s="290">
        <f>'РБ ВВ 10(2025) |FIT15'!DS13</f>
        <v>38070</v>
      </c>
      <c r="DT14" s="290">
        <f>'РБ ВВ 10(2025) |FIT15'!DT13</f>
        <v>35370</v>
      </c>
      <c r="DU14" s="290">
        <f>'РБ ВВ 10(2025) |FIT15'!DU13</f>
        <v>36720</v>
      </c>
      <c r="DV14" s="290">
        <f>'РБ ВВ 10(2025) |FIT15'!DV13</f>
        <v>36720</v>
      </c>
      <c r="DW14" s="290">
        <f>'РБ ВВ 10(2025) |FIT15'!DW13</f>
        <v>36720</v>
      </c>
      <c r="DX14" s="290">
        <f>'РБ ВВ 10(2025) |FIT15'!DX13</f>
        <v>31320</v>
      </c>
      <c r="DY14" s="290">
        <f>'РБ ВВ 10(2025) |FIT15'!DY13</f>
        <v>31320</v>
      </c>
      <c r="DZ14" s="290">
        <f>'РБ ВВ 10(2025) |FIT15'!DZ13</f>
        <v>31320</v>
      </c>
      <c r="EA14" s="290">
        <f>'РБ ВВ 10(2025) |FIT15'!EA13</f>
        <v>31320</v>
      </c>
      <c r="EB14" s="290">
        <f>'РБ ВВ 10(2025) |FIT15'!EB13</f>
        <v>31320</v>
      </c>
      <c r="EC14" s="290">
        <f>'РБ ВВ 10(2025) |FIT15'!EC13</f>
        <v>31320</v>
      </c>
      <c r="ED14" s="290">
        <f>'РБ ВВ 10(2025) |FIT15'!ED13</f>
        <v>31320</v>
      </c>
      <c r="EE14" s="290">
        <f>'РБ ВВ 10(2025) |FIT15'!EE13</f>
        <v>31320</v>
      </c>
      <c r="EF14" s="290">
        <f>'РБ ВВ 10(2025) |FIT15'!EF13</f>
        <v>31320</v>
      </c>
      <c r="EG14" s="290">
        <f>'РБ ВВ 10(2025) |FIT15'!EG13</f>
        <v>31320</v>
      </c>
      <c r="EH14" s="290">
        <f>'РБ ВВ 10(2025) |FIT15'!EH13</f>
        <v>31320</v>
      </c>
      <c r="EI14" s="290">
        <f>'РБ ВВ 10(2025) |FIT15'!EI13</f>
        <v>31320</v>
      </c>
      <c r="EJ14" s="290">
        <f>'РБ ВВ 10(2025) |FIT15'!EJ13</f>
        <v>31320</v>
      </c>
      <c r="EK14" s="290">
        <f>'РБ ВВ 10(2025) |FIT15'!EK13</f>
        <v>29970</v>
      </c>
      <c r="EL14" s="290">
        <f>'РБ ВВ 10(2025) |FIT15'!EL13</f>
        <v>29970</v>
      </c>
      <c r="EM14" s="290">
        <f>'РБ ВВ 10(2025) |FIT15'!EM13</f>
        <v>29970</v>
      </c>
      <c r="EN14" s="290">
        <f>'РБ ВВ 10(2025) |FIT15'!EN13</f>
        <v>29970</v>
      </c>
      <c r="EO14" s="290">
        <f>'РБ ВВ 10(2025) |FIT15'!EO13</f>
        <v>29970</v>
      </c>
      <c r="EP14" s="290">
        <f>'РБ ВВ 10(2025) |FIT15'!EP13</f>
        <v>29970</v>
      </c>
      <c r="EQ14" s="290">
        <f>'РБ ВВ 10(2025) |FIT15'!EQ13</f>
        <v>29970</v>
      </c>
      <c r="ER14" s="290">
        <f>'РБ ВВ 10(2025) |FIT15'!ER13</f>
        <v>29970</v>
      </c>
      <c r="ES14" s="290">
        <f>'РБ ВВ 10(2025) |FIT15'!ES13</f>
        <v>29970</v>
      </c>
      <c r="ET14" s="290">
        <f>'РБ ВВ 10(2025) |FIT15'!ET13</f>
        <v>29970</v>
      </c>
    </row>
    <row r="15" spans="1:150" x14ac:dyDescent="0.2">
      <c r="A15" s="86" t="s">
        <v>136</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c r="CL15" s="290"/>
      <c r="CM15" s="290"/>
      <c r="CN15" s="290"/>
      <c r="CO15" s="290"/>
      <c r="CP15" s="290"/>
      <c r="CQ15" s="290"/>
      <c r="CR15" s="290"/>
      <c r="CS15" s="290"/>
      <c r="CT15" s="290"/>
      <c r="CU15" s="290"/>
      <c r="CV15" s="290"/>
      <c r="CW15" s="290"/>
      <c r="CX15" s="290"/>
      <c r="CY15" s="290"/>
      <c r="CZ15" s="290"/>
      <c r="DA15" s="290"/>
      <c r="DB15" s="290"/>
      <c r="DC15" s="290"/>
      <c r="DD15" s="290"/>
      <c r="DE15" s="290"/>
      <c r="DF15" s="290"/>
      <c r="DG15" s="290"/>
      <c r="DH15" s="290"/>
      <c r="DI15" s="290"/>
      <c r="DJ15" s="290"/>
      <c r="DK15" s="290"/>
      <c r="DL15" s="290"/>
      <c r="DM15" s="290"/>
      <c r="DN15" s="290"/>
      <c r="DO15" s="290"/>
      <c r="DP15" s="290"/>
      <c r="DQ15" s="290"/>
      <c r="DR15" s="290"/>
      <c r="DS15" s="290"/>
      <c r="DT15" s="290"/>
      <c r="DU15" s="290"/>
      <c r="DV15" s="290"/>
      <c r="DW15" s="290"/>
      <c r="DX15" s="290"/>
      <c r="DY15" s="290"/>
      <c r="DZ15" s="290"/>
      <c r="EA15" s="290"/>
      <c r="EB15" s="290"/>
      <c r="EC15" s="290"/>
      <c r="ED15" s="290"/>
      <c r="EE15" s="290"/>
      <c r="EF15" s="290"/>
      <c r="EG15" s="290"/>
      <c r="EH15" s="290"/>
      <c r="EI15" s="290"/>
      <c r="EJ15" s="290"/>
      <c r="EK15" s="290"/>
      <c r="EL15" s="290"/>
      <c r="EM15" s="290"/>
      <c r="EN15" s="290"/>
      <c r="EO15" s="290"/>
      <c r="EP15" s="290"/>
      <c r="EQ15" s="290"/>
      <c r="ER15" s="290"/>
      <c r="ES15" s="290"/>
      <c r="ET15" s="290"/>
    </row>
    <row r="16" spans="1:150" x14ac:dyDescent="0.2">
      <c r="A16" s="87">
        <v>1</v>
      </c>
      <c r="B16" s="290">
        <f>'РБ ВВ 10(2025) |FIT15'!B15</f>
        <v>27630</v>
      </c>
      <c r="C16" s="290">
        <f>'РБ ВВ 10(2025) |FIT15'!C15</f>
        <v>27630</v>
      </c>
      <c r="D16" s="290">
        <f>'РБ ВВ 10(2025) |FIT15'!D15</f>
        <v>27630</v>
      </c>
      <c r="E16" s="290">
        <f>'РБ ВВ 10(2025) |FIT15'!E15</f>
        <v>25470</v>
      </c>
      <c r="F16" s="290">
        <f>'РБ ВВ 10(2025) |FIT15'!F15</f>
        <v>21600</v>
      </c>
      <c r="G16" s="290">
        <f>'РБ ВВ 10(2025) |FIT15'!G15</f>
        <v>22230</v>
      </c>
      <c r="H16" s="290">
        <f>'РБ ВВ 10(2025) |FIT15'!H15</f>
        <v>21600</v>
      </c>
      <c r="I16" s="290">
        <f>'РБ ВВ 10(2025) |FIT15'!I15</f>
        <v>23310</v>
      </c>
      <c r="J16" s="290">
        <f>'РБ ВВ 10(2025) |FIT15'!J15</f>
        <v>23310</v>
      </c>
      <c r="K16" s="290">
        <f>'РБ ВВ 10(2025) |FIT15'!K15</f>
        <v>20340</v>
      </c>
      <c r="L16" s="290">
        <f>'РБ ВВ 10(2025) |FIT15'!L15</f>
        <v>20340</v>
      </c>
      <c r="M16" s="290">
        <f>'РБ ВВ 10(2025) |FIT15'!M15</f>
        <v>20340</v>
      </c>
      <c r="N16" s="290">
        <f>'РБ ВВ 10(2025) |FIT15'!N15</f>
        <v>20970</v>
      </c>
      <c r="O16" s="290">
        <f>'РБ ВВ 10(2025) |FIT15'!O15</f>
        <v>20340</v>
      </c>
      <c r="P16" s="290">
        <f>'РБ ВВ 10(2025) |FIT15'!P15</f>
        <v>20970</v>
      </c>
      <c r="Q16" s="290">
        <f>'РБ ВВ 10(2025) |FIT15'!Q15</f>
        <v>20970</v>
      </c>
      <c r="R16" s="290">
        <f>'РБ ВВ 10(2025) |FIT15'!R15</f>
        <v>21600</v>
      </c>
      <c r="S16" s="290">
        <f>'РБ ВВ 10(2025) |FIT15'!S15</f>
        <v>22230</v>
      </c>
      <c r="T16" s="290">
        <f>'РБ ВВ 10(2025) |FIT15'!T15</f>
        <v>22230</v>
      </c>
      <c r="U16" s="290">
        <f>'РБ ВВ 10(2025) |FIT15'!U15</f>
        <v>23310</v>
      </c>
      <c r="V16" s="290">
        <f>'РБ ВВ 10(2025) |FIT15'!V15</f>
        <v>23310</v>
      </c>
      <c r="W16" s="290">
        <f>'РБ ВВ 10(2025) |FIT15'!W15</f>
        <v>21600</v>
      </c>
      <c r="X16" s="290">
        <f>'РБ ВВ 10(2025) |FIT15'!X15</f>
        <v>21600</v>
      </c>
      <c r="Y16" s="290">
        <f>'РБ ВВ 10(2025) |FIT15'!Y15</f>
        <v>20340</v>
      </c>
      <c r="Z16" s="290">
        <f>'РБ ВВ 10(2025) |FIT15'!Z15</f>
        <v>20340</v>
      </c>
      <c r="AA16" s="290">
        <f>'РБ ВВ 10(2025) |FIT15'!AA15</f>
        <v>20340</v>
      </c>
      <c r="AB16" s="290">
        <f>'РБ ВВ 10(2025) |FIT15'!AB15</f>
        <v>20340</v>
      </c>
      <c r="AC16" s="290">
        <f>'РБ ВВ 10(2025) |FIT15'!AC15</f>
        <v>20340</v>
      </c>
      <c r="AD16" s="290">
        <f>'РБ ВВ 10(2025) |FIT15'!AD15</f>
        <v>20970</v>
      </c>
      <c r="AE16" s="290">
        <f>'РБ ВВ 10(2025) |FIT15'!AE15</f>
        <v>20970</v>
      </c>
      <c r="AF16" s="290">
        <f>'РБ ВВ 10(2025) |FIT15'!AF15</f>
        <v>20340</v>
      </c>
      <c r="AG16" s="290">
        <f>'РБ ВВ 10(2025) |FIT15'!AG15</f>
        <v>22140</v>
      </c>
      <c r="AH16" s="290">
        <f>'РБ ВВ 10(2025) |FIT15'!AH15</f>
        <v>22140</v>
      </c>
      <c r="AI16" s="290">
        <f>'РБ ВВ 10(2025) |FIT15'!AI15</f>
        <v>22140</v>
      </c>
      <c r="AJ16" s="290">
        <f>'РБ ВВ 10(2025) |FIT15'!AJ15</f>
        <v>22140</v>
      </c>
      <c r="AK16" s="290">
        <f>'РБ ВВ 10(2025) |FIT15'!AK15</f>
        <v>22140</v>
      </c>
      <c r="AL16" s="290">
        <f>'РБ ВВ 10(2025) |FIT15'!AL15</f>
        <v>22140</v>
      </c>
      <c r="AM16" s="290">
        <f>'РБ ВВ 10(2025) |FIT15'!AM15</f>
        <v>20520</v>
      </c>
      <c r="AN16" s="290">
        <f>'РБ ВВ 10(2025) |FIT15'!AN15</f>
        <v>20520</v>
      </c>
      <c r="AO16" s="290">
        <f>'РБ ВВ 10(2025) |FIT15'!AO15</f>
        <v>20520</v>
      </c>
      <c r="AP16" s="290">
        <f>'РБ ВВ 10(2025) |FIT15'!AP15</f>
        <v>20520</v>
      </c>
      <c r="AQ16" s="290">
        <f>'РБ ВВ 10(2025) |FIT15'!AQ15</f>
        <v>24390</v>
      </c>
      <c r="AR16" s="290">
        <f>'РБ ВВ 10(2025) |FIT15'!AR15</f>
        <v>25830</v>
      </c>
      <c r="AS16" s="290">
        <f>'РБ ВВ 10(2025) |FIT15'!AS15</f>
        <v>25830</v>
      </c>
      <c r="AT16" s="290">
        <f>'РБ ВВ 10(2025) |FIT15'!AT15</f>
        <v>22950</v>
      </c>
      <c r="AU16" s="290">
        <f>'РБ ВВ 10(2025) |FIT15'!AU15</f>
        <v>24390</v>
      </c>
      <c r="AV16" s="290">
        <f>'РБ ВВ 10(2025) |FIT15'!AV15</f>
        <v>24390</v>
      </c>
      <c r="AW16" s="290">
        <f>'РБ ВВ 10(2025) |FIT15'!AW15</f>
        <v>25830</v>
      </c>
      <c r="AX16" s="290">
        <f>'РБ ВВ 10(2025) |FIT15'!AX15</f>
        <v>25830</v>
      </c>
      <c r="AY16" s="290">
        <f>'РБ ВВ 10(2025) |FIT15'!AY15</f>
        <v>25830</v>
      </c>
      <c r="AZ16" s="290">
        <f>'РБ ВВ 10(2025) |FIT15'!AZ15</f>
        <v>28710</v>
      </c>
      <c r="BA16" s="290">
        <f>'РБ ВВ 10(2025) |FIT15'!BA15</f>
        <v>28710</v>
      </c>
      <c r="BB16" s="290">
        <f>'РБ ВВ 10(2025) |FIT15'!BB15</f>
        <v>30150</v>
      </c>
      <c r="BC16" s="290">
        <f>'РБ ВВ 10(2025) |FIT15'!BC15</f>
        <v>30150</v>
      </c>
      <c r="BD16" s="290">
        <f>'РБ ВВ 10(2025) |FIT15'!BD15</f>
        <v>30150</v>
      </c>
      <c r="BE16" s="290">
        <f>'РБ ВВ 10(2025) |FIT15'!BE15</f>
        <v>27270</v>
      </c>
      <c r="BF16" s="290">
        <f>'РБ ВВ 10(2025) |FIT15'!BF15</f>
        <v>44865</v>
      </c>
      <c r="BG16" s="290">
        <f>'РБ ВВ 10(2025) |FIT15'!BG15</f>
        <v>66015</v>
      </c>
      <c r="BH16" s="290">
        <f>'РБ ВВ 10(2025) |FIT15'!BH15</f>
        <v>86265</v>
      </c>
      <c r="BI16" s="290">
        <f>'РБ ВВ 10(2025) |FIT15'!BI15</f>
        <v>86265</v>
      </c>
      <c r="BJ16" s="290">
        <f>'РБ ВВ 10(2025) |FIT15'!BJ15</f>
        <v>81765</v>
      </c>
      <c r="BK16" s="290">
        <f>'РБ ВВ 10(2025) |FIT15'!BK15</f>
        <v>86265</v>
      </c>
      <c r="BL16" s="290">
        <f>'РБ ВВ 10(2025) |FIT15'!BL15</f>
        <v>81765</v>
      </c>
      <c r="BM16" s="290">
        <f>'РБ ВВ 10(2025) |FIT15'!BM15</f>
        <v>69615</v>
      </c>
      <c r="BN16" s="290">
        <f>'РБ ВВ 10(2025) |FIT15'!BN15</f>
        <v>69615</v>
      </c>
      <c r="BO16" s="290">
        <f>'РБ ВВ 10(2025) |FIT15'!BO15</f>
        <v>69615</v>
      </c>
      <c r="BP16" s="290">
        <f>'РБ ВВ 10(2025) |FIT15'!BP15</f>
        <v>62415</v>
      </c>
      <c r="BQ16" s="290">
        <f>'РБ ВВ 10(2025) |FIT15'!BQ15</f>
        <v>44235</v>
      </c>
      <c r="BR16" s="290">
        <f>'РБ ВВ 10(2025) |FIT15'!BR15</f>
        <v>39735</v>
      </c>
      <c r="BS16" s="290">
        <f>'РБ ВВ 10(2025) |FIT15'!BS15</f>
        <v>37935</v>
      </c>
      <c r="BT16" s="290">
        <f>'РБ ВВ 10(2025) |FIT15'!BT15</f>
        <v>37935</v>
      </c>
      <c r="BU16" s="290">
        <f>'РБ ВВ 10(2025) |FIT15'!BU15</f>
        <v>37935</v>
      </c>
      <c r="BV16" s="290">
        <f>'РБ ВВ 10(2025) |FIT15'!BV15</f>
        <v>39735</v>
      </c>
      <c r="BW16" s="290">
        <f>'РБ ВВ 10(2025) |FIT15'!BW15</f>
        <v>39735</v>
      </c>
      <c r="BX16" s="290">
        <f>'РБ ВВ 10(2025) |FIT15'!BX15</f>
        <v>39735</v>
      </c>
      <c r="BY16" s="290">
        <f>'РБ ВВ 10(2025) |FIT15'!BY15</f>
        <v>37935</v>
      </c>
      <c r="BZ16" s="290">
        <f>'РБ ВВ 10(2025) |FIT15'!BZ15</f>
        <v>37935</v>
      </c>
      <c r="CA16" s="290">
        <f>'РБ ВВ 10(2025) |FIT15'!CA15</f>
        <v>37935</v>
      </c>
      <c r="CB16" s="290">
        <f>'РБ ВВ 10(2025) |FIT15'!CB15</f>
        <v>37935</v>
      </c>
      <c r="CC16" s="290">
        <f>'РБ ВВ 10(2025) |FIT15'!CC15</f>
        <v>37935</v>
      </c>
      <c r="CD16" s="290">
        <f>'РБ ВВ 10(2025) |FIT15'!CD15</f>
        <v>37935</v>
      </c>
      <c r="CE16" s="290">
        <f>'РБ ВВ 10(2025) |FIT15'!CE15</f>
        <v>37935</v>
      </c>
      <c r="CF16" s="290">
        <f>'РБ ВВ 10(2025) |FIT15'!CF15</f>
        <v>39735</v>
      </c>
      <c r="CG16" s="290">
        <f>'РБ ВВ 10(2025) |FIT15'!CG15</f>
        <v>39735</v>
      </c>
      <c r="CH16" s="290">
        <f>'РБ ВВ 10(2025) |FIT15'!CH15</f>
        <v>41985</v>
      </c>
      <c r="CI16" s="290">
        <f>'РБ ВВ 10(2025) |FIT15'!CI15</f>
        <v>41985</v>
      </c>
      <c r="CJ16" s="290">
        <f>'РБ ВВ 10(2025) |FIT15'!CJ15</f>
        <v>41985</v>
      </c>
      <c r="CK16" s="290">
        <f>'РБ ВВ 10(2025) |FIT15'!CK15</f>
        <v>41985</v>
      </c>
      <c r="CL16" s="290">
        <f>'РБ ВВ 10(2025) |FIT15'!CL15</f>
        <v>41985</v>
      </c>
      <c r="CM16" s="290">
        <f>'РБ ВВ 10(2025) |FIT15'!CM15</f>
        <v>41985</v>
      </c>
      <c r="CN16" s="290">
        <f>'РБ ВВ 10(2025) |FIT15'!CN15</f>
        <v>47385</v>
      </c>
      <c r="CO16" s="290">
        <f>'РБ ВВ 10(2025) |FIT15'!CO15</f>
        <v>45585</v>
      </c>
      <c r="CP16" s="290">
        <f>'РБ ВВ 10(2025) |FIT15'!CP15</f>
        <v>45585</v>
      </c>
      <c r="CQ16" s="290">
        <f>'РБ ВВ 10(2025) |FIT15'!CQ15</f>
        <v>45585</v>
      </c>
      <c r="CR16" s="290">
        <f>'РБ ВВ 10(2025) |FIT15'!CR15</f>
        <v>45585</v>
      </c>
      <c r="CS16" s="290">
        <f>'РБ ВВ 10(2025) |FIT15'!CS15</f>
        <v>49185</v>
      </c>
      <c r="CT16" s="290">
        <f>'РБ ВВ 10(2025) |FIT15'!CT15</f>
        <v>49185</v>
      </c>
      <c r="CU16" s="290">
        <f>'РБ ВВ 10(2025) |FIT15'!CU15</f>
        <v>45585</v>
      </c>
      <c r="CV16" s="290">
        <f>'РБ ВВ 10(2025) |FIT15'!CV15</f>
        <v>47385</v>
      </c>
      <c r="CW16" s="290">
        <f>'РБ ВВ 10(2025) |FIT15'!CW15</f>
        <v>45585</v>
      </c>
      <c r="CX16" s="290">
        <f>'РБ ВВ 10(2025) |FIT15'!CX15</f>
        <v>45585</v>
      </c>
      <c r="CY16" s="290">
        <f>'РБ ВВ 10(2025) |FIT15'!CY15</f>
        <v>45585</v>
      </c>
      <c r="CZ16" s="290">
        <f>'РБ ВВ 10(2025) |FIT15'!CZ15</f>
        <v>49185</v>
      </c>
      <c r="DA16" s="290">
        <f>'РБ ВВ 10(2025) |FIT15'!DA15</f>
        <v>49185</v>
      </c>
      <c r="DB16" s="290">
        <f>'РБ ВВ 10(2025) |FIT15'!DB15</f>
        <v>53685</v>
      </c>
      <c r="DC16" s="290">
        <f>'РБ ВВ 10(2025) |FIT15'!DC15</f>
        <v>53685</v>
      </c>
      <c r="DD16" s="290">
        <f>'РБ ВВ 10(2025) |FIT15'!DD15</f>
        <v>53685</v>
      </c>
      <c r="DE16" s="290">
        <f>'РБ ВВ 10(2025) |FIT15'!DE15</f>
        <v>53685</v>
      </c>
      <c r="DF16" s="290">
        <f>'РБ ВВ 10(2025) |FIT15'!DF15</f>
        <v>53685</v>
      </c>
      <c r="DG16" s="290">
        <f>'РБ ВВ 10(2025) |FIT15'!DG15</f>
        <v>59085</v>
      </c>
      <c r="DH16" s="290">
        <f>'РБ ВВ 10(2025) |FIT15'!DH15</f>
        <v>59085</v>
      </c>
      <c r="DI16" s="290">
        <f>'РБ ВВ 10(2025) |FIT15'!DI15</f>
        <v>56385</v>
      </c>
      <c r="DJ16" s="290">
        <f>'РБ ВВ 10(2025) |FIT15'!DJ15</f>
        <v>59085</v>
      </c>
      <c r="DK16" s="290">
        <f>'РБ ВВ 10(2025) |FIT15'!DK15</f>
        <v>56385</v>
      </c>
      <c r="DL16" s="290">
        <f>'РБ ВВ 10(2025) |FIT15'!DL15</f>
        <v>59085</v>
      </c>
      <c r="DM16" s="290">
        <f>'РБ ВВ 10(2025) |FIT15'!DM15</f>
        <v>56385</v>
      </c>
      <c r="DN16" s="290">
        <f>'РБ ВВ 10(2025) |FIT15'!DN15</f>
        <v>56385</v>
      </c>
      <c r="DO16" s="290">
        <f>'РБ ВВ 10(2025) |FIT15'!DO15</f>
        <v>51435</v>
      </c>
      <c r="DP16" s="290">
        <f>'РБ ВВ 10(2025) |FIT15'!DP15</f>
        <v>45585</v>
      </c>
      <c r="DQ16" s="290">
        <f>'РБ ВВ 10(2025) |FIT15'!DQ15</f>
        <v>45585</v>
      </c>
      <c r="DR16" s="290">
        <f>'РБ ВВ 10(2025) |FIT15'!DR15</f>
        <v>45585</v>
      </c>
      <c r="DS16" s="290">
        <f>'РБ ВВ 10(2025) |FIT15'!DS15</f>
        <v>43785</v>
      </c>
      <c r="DT16" s="290">
        <f>'РБ ВВ 10(2025) |FIT15'!DT15</f>
        <v>41085</v>
      </c>
      <c r="DU16" s="290">
        <f>'РБ ВВ 10(2025) |FIT15'!DU15</f>
        <v>42435</v>
      </c>
      <c r="DV16" s="290">
        <f>'РБ ВВ 10(2025) |FIT15'!DV15</f>
        <v>42435</v>
      </c>
      <c r="DW16" s="290">
        <f>'РБ ВВ 10(2025) |FIT15'!DW15</f>
        <v>42435</v>
      </c>
      <c r="DX16" s="290">
        <f>'РБ ВВ 10(2025) |FIT15'!DX15</f>
        <v>34335</v>
      </c>
      <c r="DY16" s="290">
        <f>'РБ ВВ 10(2025) |FIT15'!DY15</f>
        <v>34335</v>
      </c>
      <c r="DZ16" s="290">
        <f>'РБ ВВ 10(2025) |FIT15'!DZ15</f>
        <v>34335</v>
      </c>
      <c r="EA16" s="290">
        <f>'РБ ВВ 10(2025) |FIT15'!EA15</f>
        <v>34335</v>
      </c>
      <c r="EB16" s="290">
        <f>'РБ ВВ 10(2025) |FIT15'!EB15</f>
        <v>34335</v>
      </c>
      <c r="EC16" s="290">
        <f>'РБ ВВ 10(2025) |FIT15'!EC15</f>
        <v>34335</v>
      </c>
      <c r="ED16" s="290">
        <f>'РБ ВВ 10(2025) |FIT15'!ED15</f>
        <v>34335</v>
      </c>
      <c r="EE16" s="290">
        <f>'РБ ВВ 10(2025) |FIT15'!EE15</f>
        <v>34335</v>
      </c>
      <c r="EF16" s="290">
        <f>'РБ ВВ 10(2025) |FIT15'!EF15</f>
        <v>34335</v>
      </c>
      <c r="EG16" s="290">
        <f>'РБ ВВ 10(2025) |FIT15'!EG15</f>
        <v>34335</v>
      </c>
      <c r="EH16" s="290">
        <f>'РБ ВВ 10(2025) |FIT15'!EH15</f>
        <v>34335</v>
      </c>
      <c r="EI16" s="290">
        <f>'РБ ВВ 10(2025) |FIT15'!EI15</f>
        <v>34335</v>
      </c>
      <c r="EJ16" s="290">
        <f>'РБ ВВ 10(2025) |FIT15'!EJ15</f>
        <v>34335</v>
      </c>
      <c r="EK16" s="290">
        <f>'РБ ВВ 10(2025) |FIT15'!EK15</f>
        <v>32985</v>
      </c>
      <c r="EL16" s="290">
        <f>'РБ ВВ 10(2025) |FIT15'!EL15</f>
        <v>32985</v>
      </c>
      <c r="EM16" s="290">
        <f>'РБ ВВ 10(2025) |FIT15'!EM15</f>
        <v>32985</v>
      </c>
      <c r="EN16" s="290">
        <f>'РБ ВВ 10(2025) |FIT15'!EN15</f>
        <v>32985</v>
      </c>
      <c r="EO16" s="290">
        <f>'РБ ВВ 10(2025) |FIT15'!EO15</f>
        <v>32985</v>
      </c>
      <c r="EP16" s="290">
        <f>'РБ ВВ 10(2025) |FIT15'!EP15</f>
        <v>32985</v>
      </c>
      <c r="EQ16" s="290">
        <f>'РБ ВВ 10(2025) |FIT15'!EQ15</f>
        <v>32985</v>
      </c>
      <c r="ER16" s="290">
        <f>'РБ ВВ 10(2025) |FIT15'!ER15</f>
        <v>32985</v>
      </c>
      <c r="ES16" s="290">
        <f>'РБ ВВ 10(2025) |FIT15'!ES15</f>
        <v>32985</v>
      </c>
      <c r="ET16" s="290">
        <f>'РБ ВВ 10(2025) |FIT15'!ET15</f>
        <v>32985</v>
      </c>
    </row>
    <row r="17" spans="1:150" x14ac:dyDescent="0.2">
      <c r="A17" s="87">
        <v>2</v>
      </c>
      <c r="B17" s="290">
        <f>'РБ ВВ 10(2025) |FIT15'!B16</f>
        <v>29340</v>
      </c>
      <c r="C17" s="290">
        <f>'РБ ВВ 10(2025) |FIT15'!C16</f>
        <v>29340</v>
      </c>
      <c r="D17" s="290">
        <f>'РБ ВВ 10(2025) |FIT15'!D16</f>
        <v>29340</v>
      </c>
      <c r="E17" s="290">
        <f>'РБ ВВ 10(2025) |FIT15'!E16</f>
        <v>27180</v>
      </c>
      <c r="F17" s="290">
        <f>'РБ ВВ 10(2025) |FIT15'!F16</f>
        <v>23310</v>
      </c>
      <c r="G17" s="290">
        <f>'РБ ВВ 10(2025) |FIT15'!G16</f>
        <v>23940</v>
      </c>
      <c r="H17" s="290">
        <f>'РБ ВВ 10(2025) |FIT15'!H16</f>
        <v>23310</v>
      </c>
      <c r="I17" s="290">
        <f>'РБ ВВ 10(2025) |FIT15'!I16</f>
        <v>25020</v>
      </c>
      <c r="J17" s="290">
        <f>'РБ ВВ 10(2025) |FIT15'!J16</f>
        <v>25020</v>
      </c>
      <c r="K17" s="290">
        <f>'РБ ВВ 10(2025) |FIT15'!K16</f>
        <v>22050</v>
      </c>
      <c r="L17" s="290">
        <f>'РБ ВВ 10(2025) |FIT15'!L16</f>
        <v>22050</v>
      </c>
      <c r="M17" s="290">
        <f>'РБ ВВ 10(2025) |FIT15'!M16</f>
        <v>22050</v>
      </c>
      <c r="N17" s="290">
        <f>'РБ ВВ 10(2025) |FIT15'!N16</f>
        <v>22680</v>
      </c>
      <c r="O17" s="290">
        <f>'РБ ВВ 10(2025) |FIT15'!O16</f>
        <v>22050</v>
      </c>
      <c r="P17" s="290">
        <f>'РБ ВВ 10(2025) |FIT15'!P16</f>
        <v>22680</v>
      </c>
      <c r="Q17" s="290">
        <f>'РБ ВВ 10(2025) |FIT15'!Q16</f>
        <v>22680</v>
      </c>
      <c r="R17" s="290">
        <f>'РБ ВВ 10(2025) |FIT15'!R16</f>
        <v>23310</v>
      </c>
      <c r="S17" s="290">
        <f>'РБ ВВ 10(2025) |FIT15'!S16</f>
        <v>23940</v>
      </c>
      <c r="T17" s="290">
        <f>'РБ ВВ 10(2025) |FIT15'!T16</f>
        <v>23940</v>
      </c>
      <c r="U17" s="290">
        <f>'РБ ВВ 10(2025) |FIT15'!U16</f>
        <v>25020</v>
      </c>
      <c r="V17" s="290">
        <f>'РБ ВВ 10(2025) |FIT15'!V16</f>
        <v>25020</v>
      </c>
      <c r="W17" s="290">
        <f>'РБ ВВ 10(2025) |FIT15'!W16</f>
        <v>23310</v>
      </c>
      <c r="X17" s="290">
        <f>'РБ ВВ 10(2025) |FIT15'!X16</f>
        <v>23310</v>
      </c>
      <c r="Y17" s="290">
        <f>'РБ ВВ 10(2025) |FIT15'!Y16</f>
        <v>22050</v>
      </c>
      <c r="Z17" s="290">
        <f>'РБ ВВ 10(2025) |FIT15'!Z16</f>
        <v>22050</v>
      </c>
      <c r="AA17" s="290">
        <f>'РБ ВВ 10(2025) |FIT15'!AA16</f>
        <v>22050</v>
      </c>
      <c r="AB17" s="290">
        <f>'РБ ВВ 10(2025) |FIT15'!AB16</f>
        <v>22050</v>
      </c>
      <c r="AC17" s="290">
        <f>'РБ ВВ 10(2025) |FIT15'!AC16</f>
        <v>22050</v>
      </c>
      <c r="AD17" s="290">
        <f>'РБ ВВ 10(2025) |FIT15'!AD16</f>
        <v>22680</v>
      </c>
      <c r="AE17" s="290">
        <f>'РБ ВВ 10(2025) |FIT15'!AE16</f>
        <v>22680</v>
      </c>
      <c r="AF17" s="290">
        <f>'РБ ВВ 10(2025) |FIT15'!AF16</f>
        <v>22050</v>
      </c>
      <c r="AG17" s="290">
        <f>'РБ ВВ 10(2025) |FIT15'!AG16</f>
        <v>23850</v>
      </c>
      <c r="AH17" s="290">
        <f>'РБ ВВ 10(2025) |FIT15'!AH16</f>
        <v>23850</v>
      </c>
      <c r="AI17" s="290">
        <f>'РБ ВВ 10(2025) |FIT15'!AI16</f>
        <v>23850</v>
      </c>
      <c r="AJ17" s="290">
        <f>'РБ ВВ 10(2025) |FIT15'!AJ16</f>
        <v>23850</v>
      </c>
      <c r="AK17" s="290">
        <f>'РБ ВВ 10(2025) |FIT15'!AK16</f>
        <v>23850</v>
      </c>
      <c r="AL17" s="290">
        <f>'РБ ВВ 10(2025) |FIT15'!AL16</f>
        <v>23850</v>
      </c>
      <c r="AM17" s="290">
        <f>'РБ ВВ 10(2025) |FIT15'!AM16</f>
        <v>22230</v>
      </c>
      <c r="AN17" s="290">
        <f>'РБ ВВ 10(2025) |FIT15'!AN16</f>
        <v>22230</v>
      </c>
      <c r="AO17" s="290">
        <f>'РБ ВВ 10(2025) |FIT15'!AO16</f>
        <v>22230</v>
      </c>
      <c r="AP17" s="290">
        <f>'РБ ВВ 10(2025) |FIT15'!AP16</f>
        <v>22230</v>
      </c>
      <c r="AQ17" s="290">
        <f>'РБ ВВ 10(2025) |FIT15'!AQ16</f>
        <v>26100</v>
      </c>
      <c r="AR17" s="290">
        <f>'РБ ВВ 10(2025) |FIT15'!AR16</f>
        <v>27540</v>
      </c>
      <c r="AS17" s="290">
        <f>'РБ ВВ 10(2025) |FIT15'!AS16</f>
        <v>27540</v>
      </c>
      <c r="AT17" s="290">
        <f>'РБ ВВ 10(2025) |FIT15'!AT16</f>
        <v>24660</v>
      </c>
      <c r="AU17" s="290">
        <f>'РБ ВВ 10(2025) |FIT15'!AU16</f>
        <v>26100</v>
      </c>
      <c r="AV17" s="290">
        <f>'РБ ВВ 10(2025) |FIT15'!AV16</f>
        <v>26100</v>
      </c>
      <c r="AW17" s="290">
        <f>'РБ ВВ 10(2025) |FIT15'!AW16</f>
        <v>27540</v>
      </c>
      <c r="AX17" s="290">
        <f>'РБ ВВ 10(2025) |FIT15'!AX16</f>
        <v>27540</v>
      </c>
      <c r="AY17" s="290">
        <f>'РБ ВВ 10(2025) |FIT15'!AY16</f>
        <v>27540</v>
      </c>
      <c r="AZ17" s="290">
        <f>'РБ ВВ 10(2025) |FIT15'!AZ16</f>
        <v>30420</v>
      </c>
      <c r="BA17" s="290">
        <f>'РБ ВВ 10(2025) |FIT15'!BA16</f>
        <v>30420</v>
      </c>
      <c r="BB17" s="290">
        <f>'РБ ВВ 10(2025) |FIT15'!BB16</f>
        <v>31860</v>
      </c>
      <c r="BC17" s="290">
        <f>'РБ ВВ 10(2025) |FIT15'!BC16</f>
        <v>31860</v>
      </c>
      <c r="BD17" s="290">
        <f>'РБ ВВ 10(2025) |FIT15'!BD16</f>
        <v>31860</v>
      </c>
      <c r="BE17" s="290">
        <f>'РБ ВВ 10(2025) |FIT15'!BE16</f>
        <v>28980</v>
      </c>
      <c r="BF17" s="290">
        <f>'РБ ВВ 10(2025) |FIT15'!BF16</f>
        <v>47430</v>
      </c>
      <c r="BG17" s="290">
        <f>'РБ ВВ 10(2025) |FIT15'!BG16</f>
        <v>68580</v>
      </c>
      <c r="BH17" s="290">
        <f>'РБ ВВ 10(2025) |FIT15'!BH16</f>
        <v>88830</v>
      </c>
      <c r="BI17" s="290">
        <f>'РБ ВВ 10(2025) |FIT15'!BI16</f>
        <v>88830</v>
      </c>
      <c r="BJ17" s="290">
        <f>'РБ ВВ 10(2025) |FIT15'!BJ16</f>
        <v>84330</v>
      </c>
      <c r="BK17" s="290">
        <f>'РБ ВВ 10(2025) |FIT15'!BK16</f>
        <v>88830</v>
      </c>
      <c r="BL17" s="290">
        <f>'РБ ВВ 10(2025) |FIT15'!BL16</f>
        <v>84330</v>
      </c>
      <c r="BM17" s="290">
        <f>'РБ ВВ 10(2025) |FIT15'!BM16</f>
        <v>72180</v>
      </c>
      <c r="BN17" s="290">
        <f>'РБ ВВ 10(2025) |FIT15'!BN16</f>
        <v>72180</v>
      </c>
      <c r="BO17" s="290">
        <f>'РБ ВВ 10(2025) |FIT15'!BO16</f>
        <v>72180</v>
      </c>
      <c r="BP17" s="290">
        <f>'РБ ВВ 10(2025) |FIT15'!BP16</f>
        <v>64980</v>
      </c>
      <c r="BQ17" s="290">
        <f>'РБ ВВ 10(2025) |FIT15'!BQ16</f>
        <v>46620</v>
      </c>
      <c r="BR17" s="290">
        <f>'РБ ВВ 10(2025) |FIT15'!BR16</f>
        <v>42120</v>
      </c>
      <c r="BS17" s="290">
        <f>'РБ ВВ 10(2025) |FIT15'!BS16</f>
        <v>40320</v>
      </c>
      <c r="BT17" s="290">
        <f>'РБ ВВ 10(2025) |FIT15'!BT16</f>
        <v>40320</v>
      </c>
      <c r="BU17" s="290">
        <f>'РБ ВВ 10(2025) |FIT15'!BU16</f>
        <v>40320</v>
      </c>
      <c r="BV17" s="290">
        <f>'РБ ВВ 10(2025) |FIT15'!BV16</f>
        <v>42120</v>
      </c>
      <c r="BW17" s="290">
        <f>'РБ ВВ 10(2025) |FIT15'!BW16</f>
        <v>42120</v>
      </c>
      <c r="BX17" s="290">
        <f>'РБ ВВ 10(2025) |FIT15'!BX16</f>
        <v>42120</v>
      </c>
      <c r="BY17" s="290">
        <f>'РБ ВВ 10(2025) |FIT15'!BY16</f>
        <v>40320</v>
      </c>
      <c r="BZ17" s="290">
        <f>'РБ ВВ 10(2025) |FIT15'!BZ16</f>
        <v>40320</v>
      </c>
      <c r="CA17" s="290">
        <f>'РБ ВВ 10(2025) |FIT15'!CA16</f>
        <v>40320</v>
      </c>
      <c r="CB17" s="290">
        <f>'РБ ВВ 10(2025) |FIT15'!CB16</f>
        <v>40320</v>
      </c>
      <c r="CC17" s="290">
        <f>'РБ ВВ 10(2025) |FIT15'!CC16</f>
        <v>40320</v>
      </c>
      <c r="CD17" s="290">
        <f>'РБ ВВ 10(2025) |FIT15'!CD16</f>
        <v>40320</v>
      </c>
      <c r="CE17" s="290">
        <f>'РБ ВВ 10(2025) |FIT15'!CE16</f>
        <v>40320</v>
      </c>
      <c r="CF17" s="290">
        <f>'РБ ВВ 10(2025) |FIT15'!CF16</f>
        <v>42120</v>
      </c>
      <c r="CG17" s="290">
        <f>'РБ ВВ 10(2025) |FIT15'!CG16</f>
        <v>42120</v>
      </c>
      <c r="CH17" s="290">
        <f>'РБ ВВ 10(2025) |FIT15'!CH16</f>
        <v>44370</v>
      </c>
      <c r="CI17" s="290">
        <f>'РБ ВВ 10(2025) |FIT15'!CI16</f>
        <v>44370</v>
      </c>
      <c r="CJ17" s="290">
        <f>'РБ ВВ 10(2025) |FIT15'!CJ16</f>
        <v>44370</v>
      </c>
      <c r="CK17" s="290">
        <f>'РБ ВВ 10(2025) |FIT15'!CK16</f>
        <v>44370</v>
      </c>
      <c r="CL17" s="290">
        <f>'РБ ВВ 10(2025) |FIT15'!CL16</f>
        <v>44370</v>
      </c>
      <c r="CM17" s="290">
        <f>'РБ ВВ 10(2025) |FIT15'!CM16</f>
        <v>44370</v>
      </c>
      <c r="CN17" s="290">
        <f>'РБ ВВ 10(2025) |FIT15'!CN16</f>
        <v>49770</v>
      </c>
      <c r="CO17" s="290">
        <f>'РБ ВВ 10(2025) |FIT15'!CO16</f>
        <v>47970</v>
      </c>
      <c r="CP17" s="290">
        <f>'РБ ВВ 10(2025) |FIT15'!CP16</f>
        <v>47970</v>
      </c>
      <c r="CQ17" s="290">
        <f>'РБ ВВ 10(2025) |FIT15'!CQ16</f>
        <v>47970</v>
      </c>
      <c r="CR17" s="290">
        <f>'РБ ВВ 10(2025) |FIT15'!CR16</f>
        <v>47970</v>
      </c>
      <c r="CS17" s="290">
        <f>'РБ ВВ 10(2025) |FIT15'!CS16</f>
        <v>51570</v>
      </c>
      <c r="CT17" s="290">
        <f>'РБ ВВ 10(2025) |FIT15'!CT16</f>
        <v>51570</v>
      </c>
      <c r="CU17" s="290">
        <f>'РБ ВВ 10(2025) |FIT15'!CU16</f>
        <v>47970</v>
      </c>
      <c r="CV17" s="290">
        <f>'РБ ВВ 10(2025) |FIT15'!CV16</f>
        <v>49770</v>
      </c>
      <c r="CW17" s="290">
        <f>'РБ ВВ 10(2025) |FIT15'!CW16</f>
        <v>47970</v>
      </c>
      <c r="CX17" s="290">
        <f>'РБ ВВ 10(2025) |FIT15'!CX16</f>
        <v>47970</v>
      </c>
      <c r="CY17" s="290">
        <f>'РБ ВВ 10(2025) |FIT15'!CY16</f>
        <v>47970</v>
      </c>
      <c r="CZ17" s="290">
        <f>'РБ ВВ 10(2025) |FIT15'!CZ16</f>
        <v>51570</v>
      </c>
      <c r="DA17" s="290">
        <f>'РБ ВВ 10(2025) |FIT15'!DA16</f>
        <v>51570</v>
      </c>
      <c r="DB17" s="290">
        <f>'РБ ВВ 10(2025) |FIT15'!DB16</f>
        <v>56070</v>
      </c>
      <c r="DC17" s="290">
        <f>'РБ ВВ 10(2025) |FIT15'!DC16</f>
        <v>56070</v>
      </c>
      <c r="DD17" s="290">
        <f>'РБ ВВ 10(2025) |FIT15'!DD16</f>
        <v>56070</v>
      </c>
      <c r="DE17" s="290">
        <f>'РБ ВВ 10(2025) |FIT15'!DE16</f>
        <v>56070</v>
      </c>
      <c r="DF17" s="290">
        <f>'РБ ВВ 10(2025) |FIT15'!DF16</f>
        <v>56070</v>
      </c>
      <c r="DG17" s="290">
        <f>'РБ ВВ 10(2025) |FIT15'!DG16</f>
        <v>61470</v>
      </c>
      <c r="DH17" s="290">
        <f>'РБ ВВ 10(2025) |FIT15'!DH16</f>
        <v>61470</v>
      </c>
      <c r="DI17" s="290">
        <f>'РБ ВВ 10(2025) |FIT15'!DI16</f>
        <v>58770</v>
      </c>
      <c r="DJ17" s="290">
        <f>'РБ ВВ 10(2025) |FIT15'!DJ16</f>
        <v>61470</v>
      </c>
      <c r="DK17" s="290">
        <f>'РБ ВВ 10(2025) |FIT15'!DK16</f>
        <v>58770</v>
      </c>
      <c r="DL17" s="290">
        <f>'РБ ВВ 10(2025) |FIT15'!DL16</f>
        <v>61470</v>
      </c>
      <c r="DM17" s="290">
        <f>'РБ ВВ 10(2025) |FIT15'!DM16</f>
        <v>58770</v>
      </c>
      <c r="DN17" s="290">
        <f>'РБ ВВ 10(2025) |FIT15'!DN16</f>
        <v>58770</v>
      </c>
      <c r="DO17" s="290">
        <f>'РБ ВВ 10(2025) |FIT15'!DO16</f>
        <v>53820</v>
      </c>
      <c r="DP17" s="290">
        <f>'РБ ВВ 10(2025) |FIT15'!DP16</f>
        <v>47970</v>
      </c>
      <c r="DQ17" s="290">
        <f>'РБ ВВ 10(2025) |FIT15'!DQ16</f>
        <v>47970</v>
      </c>
      <c r="DR17" s="290">
        <f>'РБ ВВ 10(2025) |FIT15'!DR16</f>
        <v>47970</v>
      </c>
      <c r="DS17" s="290">
        <f>'РБ ВВ 10(2025) |FIT15'!DS16</f>
        <v>46170</v>
      </c>
      <c r="DT17" s="290">
        <f>'РБ ВВ 10(2025) |FIT15'!DT16</f>
        <v>43470</v>
      </c>
      <c r="DU17" s="290">
        <f>'РБ ВВ 10(2025) |FIT15'!DU16</f>
        <v>44820</v>
      </c>
      <c r="DV17" s="290">
        <f>'РБ ВВ 10(2025) |FIT15'!DV16</f>
        <v>44820</v>
      </c>
      <c r="DW17" s="290">
        <f>'РБ ВВ 10(2025) |FIT15'!DW16</f>
        <v>44820</v>
      </c>
      <c r="DX17" s="290">
        <f>'РБ ВВ 10(2025) |FIT15'!DX16</f>
        <v>36720</v>
      </c>
      <c r="DY17" s="290">
        <f>'РБ ВВ 10(2025) |FIT15'!DY16</f>
        <v>36720</v>
      </c>
      <c r="DZ17" s="290">
        <f>'РБ ВВ 10(2025) |FIT15'!DZ16</f>
        <v>36720</v>
      </c>
      <c r="EA17" s="290">
        <f>'РБ ВВ 10(2025) |FIT15'!EA16</f>
        <v>36720</v>
      </c>
      <c r="EB17" s="290">
        <f>'РБ ВВ 10(2025) |FIT15'!EB16</f>
        <v>36720</v>
      </c>
      <c r="EC17" s="290">
        <f>'РБ ВВ 10(2025) |FIT15'!EC16</f>
        <v>36720</v>
      </c>
      <c r="ED17" s="290">
        <f>'РБ ВВ 10(2025) |FIT15'!ED16</f>
        <v>36720</v>
      </c>
      <c r="EE17" s="290">
        <f>'РБ ВВ 10(2025) |FIT15'!EE16</f>
        <v>36720</v>
      </c>
      <c r="EF17" s="290">
        <f>'РБ ВВ 10(2025) |FIT15'!EF16</f>
        <v>36720</v>
      </c>
      <c r="EG17" s="290">
        <f>'РБ ВВ 10(2025) |FIT15'!EG16</f>
        <v>36720</v>
      </c>
      <c r="EH17" s="290">
        <f>'РБ ВВ 10(2025) |FIT15'!EH16</f>
        <v>36720</v>
      </c>
      <c r="EI17" s="290">
        <f>'РБ ВВ 10(2025) |FIT15'!EI16</f>
        <v>36720</v>
      </c>
      <c r="EJ17" s="290">
        <f>'РБ ВВ 10(2025) |FIT15'!EJ16</f>
        <v>36720</v>
      </c>
      <c r="EK17" s="290">
        <f>'РБ ВВ 10(2025) |FIT15'!EK16</f>
        <v>35370</v>
      </c>
      <c r="EL17" s="290">
        <f>'РБ ВВ 10(2025) |FIT15'!EL16</f>
        <v>35370</v>
      </c>
      <c r="EM17" s="290">
        <f>'РБ ВВ 10(2025) |FIT15'!EM16</f>
        <v>35370</v>
      </c>
      <c r="EN17" s="290">
        <f>'РБ ВВ 10(2025) |FIT15'!EN16</f>
        <v>35370</v>
      </c>
      <c r="EO17" s="290">
        <f>'РБ ВВ 10(2025) |FIT15'!EO16</f>
        <v>35370</v>
      </c>
      <c r="EP17" s="290">
        <f>'РБ ВВ 10(2025) |FIT15'!EP16</f>
        <v>35370</v>
      </c>
      <c r="EQ17" s="290">
        <f>'РБ ВВ 10(2025) |FIT15'!EQ16</f>
        <v>35370</v>
      </c>
      <c r="ER17" s="290">
        <f>'РБ ВВ 10(2025) |FIT15'!ER16</f>
        <v>35370</v>
      </c>
      <c r="ES17" s="290">
        <f>'РБ ВВ 10(2025) |FIT15'!ES16</f>
        <v>35370</v>
      </c>
      <c r="ET17" s="290">
        <f>'РБ ВВ 10(2025) |FIT15'!ET16</f>
        <v>35370</v>
      </c>
    </row>
    <row r="18" spans="1:150" x14ac:dyDescent="0.2">
      <c r="A18" s="86" t="s">
        <v>138</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c r="DM18" s="290"/>
      <c r="DN18" s="290"/>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c r="EP18" s="290"/>
      <c r="EQ18" s="290"/>
      <c r="ER18" s="290"/>
      <c r="ES18" s="290"/>
      <c r="ET18" s="290"/>
    </row>
    <row r="19" spans="1:150" x14ac:dyDescent="0.2">
      <c r="A19" s="87" t="s">
        <v>78</v>
      </c>
      <c r="B19" s="290">
        <f>'РБ ВВ 10(2025) |FIT15'!B18</f>
        <v>48240</v>
      </c>
      <c r="C19" s="290">
        <f>'РБ ВВ 10(2025) |FIT15'!C18</f>
        <v>48240</v>
      </c>
      <c r="D19" s="290">
        <f>'РБ ВВ 10(2025) |FIT15'!D18</f>
        <v>48240</v>
      </c>
      <c r="E19" s="290">
        <f>'РБ ВВ 10(2025) |FIT15'!E18</f>
        <v>46080</v>
      </c>
      <c r="F19" s="290">
        <f>'РБ ВВ 10(2025) |FIT15'!F18</f>
        <v>42210</v>
      </c>
      <c r="G19" s="290">
        <f>'РБ ВВ 10(2025) |FIT15'!G18</f>
        <v>42840</v>
      </c>
      <c r="H19" s="290">
        <f>'РБ ВВ 10(2025) |FIT15'!H18</f>
        <v>42210</v>
      </c>
      <c r="I19" s="290">
        <f>'РБ ВВ 10(2025) |FIT15'!I18</f>
        <v>43920</v>
      </c>
      <c r="J19" s="290">
        <f>'РБ ВВ 10(2025) |FIT15'!J18</f>
        <v>43920</v>
      </c>
      <c r="K19" s="290">
        <f>'РБ ВВ 10(2025) |FIT15'!K18</f>
        <v>40950</v>
      </c>
      <c r="L19" s="290">
        <f>'РБ ВВ 10(2025) |FIT15'!L18</f>
        <v>40950</v>
      </c>
      <c r="M19" s="290">
        <f>'РБ ВВ 10(2025) |FIT15'!M18</f>
        <v>40950</v>
      </c>
      <c r="N19" s="290">
        <f>'РБ ВВ 10(2025) |FIT15'!N18</f>
        <v>41580</v>
      </c>
      <c r="O19" s="290">
        <f>'РБ ВВ 10(2025) |FIT15'!O18</f>
        <v>40950</v>
      </c>
      <c r="P19" s="290">
        <f>'РБ ВВ 10(2025) |FIT15'!P18</f>
        <v>41580</v>
      </c>
      <c r="Q19" s="290">
        <f>'РБ ВВ 10(2025) |FIT15'!Q18</f>
        <v>41580</v>
      </c>
      <c r="R19" s="290">
        <f>'РБ ВВ 10(2025) |FIT15'!R18</f>
        <v>42210</v>
      </c>
      <c r="S19" s="290">
        <f>'РБ ВВ 10(2025) |FIT15'!S18</f>
        <v>42840</v>
      </c>
      <c r="T19" s="290">
        <f>'РБ ВВ 10(2025) |FIT15'!T18</f>
        <v>42840</v>
      </c>
      <c r="U19" s="290">
        <f>'РБ ВВ 10(2025) |FIT15'!U18</f>
        <v>43920</v>
      </c>
      <c r="V19" s="290">
        <f>'РБ ВВ 10(2025) |FIT15'!V18</f>
        <v>43920</v>
      </c>
      <c r="W19" s="290">
        <f>'РБ ВВ 10(2025) |FIT15'!W18</f>
        <v>42210</v>
      </c>
      <c r="X19" s="290">
        <f>'РБ ВВ 10(2025) |FIT15'!X18</f>
        <v>42210</v>
      </c>
      <c r="Y19" s="290">
        <f>'РБ ВВ 10(2025) |FIT15'!Y18</f>
        <v>40950</v>
      </c>
      <c r="Z19" s="290">
        <f>'РБ ВВ 10(2025) |FIT15'!Z18</f>
        <v>40950</v>
      </c>
      <c r="AA19" s="290">
        <f>'РБ ВВ 10(2025) |FIT15'!AA18</f>
        <v>40950</v>
      </c>
      <c r="AB19" s="290">
        <f>'РБ ВВ 10(2025) |FIT15'!AB18</f>
        <v>40950</v>
      </c>
      <c r="AC19" s="290">
        <f>'РБ ВВ 10(2025) |FIT15'!AC18</f>
        <v>40950</v>
      </c>
      <c r="AD19" s="290">
        <f>'РБ ВВ 10(2025) |FIT15'!AD18</f>
        <v>41580</v>
      </c>
      <c r="AE19" s="290">
        <f>'РБ ВВ 10(2025) |FIT15'!AE18</f>
        <v>41580</v>
      </c>
      <c r="AF19" s="290">
        <f>'РБ ВВ 10(2025) |FIT15'!AF18</f>
        <v>40950</v>
      </c>
      <c r="AG19" s="290">
        <f>'РБ ВВ 10(2025) |FIT15'!AG18</f>
        <v>51750</v>
      </c>
      <c r="AH19" s="290">
        <f>'РБ ВВ 10(2025) |FIT15'!AH18</f>
        <v>51750</v>
      </c>
      <c r="AI19" s="290">
        <f>'РБ ВВ 10(2025) |FIT15'!AI18</f>
        <v>51750</v>
      </c>
      <c r="AJ19" s="290">
        <f>'РБ ВВ 10(2025) |FIT15'!AJ18</f>
        <v>51750</v>
      </c>
      <c r="AK19" s="290">
        <f>'РБ ВВ 10(2025) |FIT15'!AK18</f>
        <v>51750</v>
      </c>
      <c r="AL19" s="290">
        <f>'РБ ВВ 10(2025) |FIT15'!AL18</f>
        <v>51750</v>
      </c>
      <c r="AM19" s="290">
        <f>'РБ ВВ 10(2025) |FIT15'!AM18</f>
        <v>50130</v>
      </c>
      <c r="AN19" s="290">
        <f>'РБ ВВ 10(2025) |FIT15'!AN18</f>
        <v>50130</v>
      </c>
      <c r="AO19" s="290">
        <f>'РБ ВВ 10(2025) |FIT15'!AO18</f>
        <v>50130</v>
      </c>
      <c r="AP19" s="290">
        <f>'РБ ВВ 10(2025) |FIT15'!AP18</f>
        <v>50130</v>
      </c>
      <c r="AQ19" s="290">
        <f>'РБ ВВ 10(2025) |FIT15'!AQ18</f>
        <v>54000</v>
      </c>
      <c r="AR19" s="290">
        <f>'РБ ВВ 10(2025) |FIT15'!AR18</f>
        <v>55440</v>
      </c>
      <c r="AS19" s="290">
        <f>'РБ ВВ 10(2025) |FIT15'!AS18</f>
        <v>55440</v>
      </c>
      <c r="AT19" s="290">
        <f>'РБ ВВ 10(2025) |FIT15'!AT18</f>
        <v>52560</v>
      </c>
      <c r="AU19" s="290">
        <f>'РБ ВВ 10(2025) |FIT15'!AU18</f>
        <v>54000</v>
      </c>
      <c r="AV19" s="290">
        <f>'РБ ВВ 10(2025) |FIT15'!AV18</f>
        <v>54000</v>
      </c>
      <c r="AW19" s="290">
        <f>'РБ ВВ 10(2025) |FIT15'!AW18</f>
        <v>55440</v>
      </c>
      <c r="AX19" s="290">
        <f>'РБ ВВ 10(2025) |FIT15'!AX18</f>
        <v>55440</v>
      </c>
      <c r="AY19" s="290">
        <f>'РБ ВВ 10(2025) |FIT15'!AY18</f>
        <v>55440</v>
      </c>
      <c r="AZ19" s="290">
        <f>'РБ ВВ 10(2025) |FIT15'!AZ18</f>
        <v>58320</v>
      </c>
      <c r="BA19" s="290">
        <f>'РБ ВВ 10(2025) |FIT15'!BA18</f>
        <v>58320</v>
      </c>
      <c r="BB19" s="290">
        <f>'РБ ВВ 10(2025) |FIT15'!BB18</f>
        <v>59760</v>
      </c>
      <c r="BC19" s="290">
        <f>'РБ ВВ 10(2025) |FIT15'!BC18</f>
        <v>59760</v>
      </c>
      <c r="BD19" s="290">
        <f>'РБ ВВ 10(2025) |FIT15'!BD18</f>
        <v>59760</v>
      </c>
      <c r="BE19" s="290">
        <f>'РБ ВВ 10(2025) |FIT15'!BE18</f>
        <v>56880</v>
      </c>
      <c r="BF19" s="290">
        <f>'РБ ВВ 10(2025) |FIT15'!BF18</f>
        <v>87930</v>
      </c>
      <c r="BG19" s="290">
        <f>'РБ ВВ 10(2025) |FIT15'!BG18</f>
        <v>109080</v>
      </c>
      <c r="BH19" s="290">
        <f>'РБ ВВ 10(2025) |FIT15'!BH18</f>
        <v>129330</v>
      </c>
      <c r="BI19" s="290">
        <f>'РБ ВВ 10(2025) |FIT15'!BI18</f>
        <v>129330</v>
      </c>
      <c r="BJ19" s="290">
        <f>'РБ ВВ 10(2025) |FIT15'!BJ18</f>
        <v>124830</v>
      </c>
      <c r="BK19" s="290">
        <f>'РБ ВВ 10(2025) |FIT15'!BK18</f>
        <v>129330</v>
      </c>
      <c r="BL19" s="290">
        <f>'РБ ВВ 10(2025) |FIT15'!BL18</f>
        <v>124830</v>
      </c>
      <c r="BM19" s="290">
        <f>'РБ ВВ 10(2025) |FIT15'!BM18</f>
        <v>112680</v>
      </c>
      <c r="BN19" s="290">
        <f>'РБ ВВ 10(2025) |FIT15'!BN18</f>
        <v>112680</v>
      </c>
      <c r="BO19" s="290">
        <f>'РБ ВВ 10(2025) |FIT15'!BO18</f>
        <v>112680</v>
      </c>
      <c r="BP19" s="290">
        <f>'РБ ВВ 10(2025) |FIT15'!BP18</f>
        <v>105480</v>
      </c>
      <c r="BQ19" s="290">
        <f>'РБ ВВ 10(2025) |FIT15'!BQ18</f>
        <v>69120</v>
      </c>
      <c r="BR19" s="290">
        <f>'РБ ВВ 10(2025) |FIT15'!BR18</f>
        <v>64620</v>
      </c>
      <c r="BS19" s="290">
        <f>'РБ ВВ 10(2025) |FIT15'!BS18</f>
        <v>62820</v>
      </c>
      <c r="BT19" s="290">
        <f>'РБ ВВ 10(2025) |FIT15'!BT18</f>
        <v>62820</v>
      </c>
      <c r="BU19" s="290">
        <f>'РБ ВВ 10(2025) |FIT15'!BU18</f>
        <v>62820</v>
      </c>
      <c r="BV19" s="290">
        <f>'РБ ВВ 10(2025) |FIT15'!BV18</f>
        <v>64620</v>
      </c>
      <c r="BW19" s="290">
        <f>'РБ ВВ 10(2025) |FIT15'!BW18</f>
        <v>64620</v>
      </c>
      <c r="BX19" s="290">
        <f>'РБ ВВ 10(2025) |FIT15'!BX18</f>
        <v>64620</v>
      </c>
      <c r="BY19" s="290">
        <f>'РБ ВВ 10(2025) |FIT15'!BY18</f>
        <v>62820</v>
      </c>
      <c r="BZ19" s="290">
        <f>'РБ ВВ 10(2025) |FIT15'!BZ18</f>
        <v>62820</v>
      </c>
      <c r="CA19" s="290">
        <f>'РБ ВВ 10(2025) |FIT15'!CA18</f>
        <v>62820</v>
      </c>
      <c r="CB19" s="290">
        <f>'РБ ВВ 10(2025) |FIT15'!CB18</f>
        <v>62820</v>
      </c>
      <c r="CC19" s="290">
        <f>'РБ ВВ 10(2025) |FIT15'!CC18</f>
        <v>62820</v>
      </c>
      <c r="CD19" s="290">
        <f>'РБ ВВ 10(2025) |FIT15'!CD18</f>
        <v>62820</v>
      </c>
      <c r="CE19" s="290">
        <f>'РБ ВВ 10(2025) |FIT15'!CE18</f>
        <v>62820</v>
      </c>
      <c r="CF19" s="290">
        <f>'РБ ВВ 10(2025) |FIT15'!CF18</f>
        <v>64620</v>
      </c>
      <c r="CG19" s="290">
        <f>'РБ ВВ 10(2025) |FIT15'!CG18</f>
        <v>64620</v>
      </c>
      <c r="CH19" s="290">
        <f>'РБ ВВ 10(2025) |FIT15'!CH18</f>
        <v>66870</v>
      </c>
      <c r="CI19" s="290">
        <f>'РБ ВВ 10(2025) |FIT15'!CI18</f>
        <v>66870</v>
      </c>
      <c r="CJ19" s="290">
        <f>'РБ ВВ 10(2025) |FIT15'!CJ18</f>
        <v>66870</v>
      </c>
      <c r="CK19" s="290">
        <f>'РБ ВВ 10(2025) |FIT15'!CK18</f>
        <v>66870</v>
      </c>
      <c r="CL19" s="290">
        <f>'РБ ВВ 10(2025) |FIT15'!CL18</f>
        <v>66870</v>
      </c>
      <c r="CM19" s="290">
        <f>'РБ ВВ 10(2025) |FIT15'!CM18</f>
        <v>66870</v>
      </c>
      <c r="CN19" s="290">
        <f>'РБ ВВ 10(2025) |FIT15'!CN18</f>
        <v>72270</v>
      </c>
      <c r="CO19" s="290">
        <f>'РБ ВВ 10(2025) |FIT15'!CO18</f>
        <v>70470</v>
      </c>
      <c r="CP19" s="290">
        <f>'РБ ВВ 10(2025) |FIT15'!CP18</f>
        <v>70470</v>
      </c>
      <c r="CQ19" s="290">
        <f>'РБ ВВ 10(2025) |FIT15'!CQ18</f>
        <v>70470</v>
      </c>
      <c r="CR19" s="290">
        <f>'РБ ВВ 10(2025) |FIT15'!CR18</f>
        <v>70470</v>
      </c>
      <c r="CS19" s="290">
        <f>'РБ ВВ 10(2025) |FIT15'!CS18</f>
        <v>74070</v>
      </c>
      <c r="CT19" s="290">
        <f>'РБ ВВ 10(2025) |FIT15'!CT18</f>
        <v>74070</v>
      </c>
      <c r="CU19" s="290">
        <f>'РБ ВВ 10(2025) |FIT15'!CU18</f>
        <v>70470</v>
      </c>
      <c r="CV19" s="290">
        <f>'РБ ВВ 10(2025) |FIT15'!CV18</f>
        <v>72270</v>
      </c>
      <c r="CW19" s="290">
        <f>'РБ ВВ 10(2025) |FIT15'!CW18</f>
        <v>70470</v>
      </c>
      <c r="CX19" s="290">
        <f>'РБ ВВ 10(2025) |FIT15'!CX18</f>
        <v>70470</v>
      </c>
      <c r="CY19" s="290">
        <f>'РБ ВВ 10(2025) |FIT15'!CY18</f>
        <v>70470</v>
      </c>
      <c r="CZ19" s="290">
        <f>'РБ ВВ 10(2025) |FIT15'!CZ18</f>
        <v>74070</v>
      </c>
      <c r="DA19" s="290">
        <f>'РБ ВВ 10(2025) |FIT15'!DA18</f>
        <v>74070</v>
      </c>
      <c r="DB19" s="290">
        <f>'РБ ВВ 10(2025) |FIT15'!DB18</f>
        <v>78570</v>
      </c>
      <c r="DC19" s="290">
        <f>'РБ ВВ 10(2025) |FIT15'!DC18</f>
        <v>78570</v>
      </c>
      <c r="DD19" s="290">
        <f>'РБ ВВ 10(2025) |FIT15'!DD18</f>
        <v>78570</v>
      </c>
      <c r="DE19" s="290">
        <f>'РБ ВВ 10(2025) |FIT15'!DE18</f>
        <v>78570</v>
      </c>
      <c r="DF19" s="290">
        <f>'РБ ВВ 10(2025) |FIT15'!DF18</f>
        <v>78570</v>
      </c>
      <c r="DG19" s="290">
        <f>'РБ ВВ 10(2025) |FIT15'!DG18</f>
        <v>83970</v>
      </c>
      <c r="DH19" s="290">
        <f>'РБ ВВ 10(2025) |FIT15'!DH18</f>
        <v>83970</v>
      </c>
      <c r="DI19" s="290">
        <f>'РБ ВВ 10(2025) |FIT15'!DI18</f>
        <v>81270</v>
      </c>
      <c r="DJ19" s="290">
        <f>'РБ ВВ 10(2025) |FIT15'!DJ18</f>
        <v>83970</v>
      </c>
      <c r="DK19" s="290">
        <f>'РБ ВВ 10(2025) |FIT15'!DK18</f>
        <v>81270</v>
      </c>
      <c r="DL19" s="290">
        <f>'РБ ВВ 10(2025) |FIT15'!DL18</f>
        <v>83970</v>
      </c>
      <c r="DM19" s="290">
        <f>'РБ ВВ 10(2025) |FIT15'!DM18</f>
        <v>81270</v>
      </c>
      <c r="DN19" s="290">
        <f>'РБ ВВ 10(2025) |FIT15'!DN18</f>
        <v>81270</v>
      </c>
      <c r="DO19" s="290">
        <f>'РБ ВВ 10(2025) |FIT15'!DO18</f>
        <v>76320</v>
      </c>
      <c r="DP19" s="290">
        <f>'РБ ВВ 10(2025) |FIT15'!DP18</f>
        <v>70470</v>
      </c>
      <c r="DQ19" s="290">
        <f>'РБ ВВ 10(2025) |FIT15'!DQ18</f>
        <v>70470</v>
      </c>
      <c r="DR19" s="290">
        <f>'РБ ВВ 10(2025) |FIT15'!DR18</f>
        <v>70470</v>
      </c>
      <c r="DS19" s="290">
        <f>'РБ ВВ 10(2025) |FIT15'!DS18</f>
        <v>68670</v>
      </c>
      <c r="DT19" s="290">
        <f>'РБ ВВ 10(2025) |FIT15'!DT18</f>
        <v>65970</v>
      </c>
      <c r="DU19" s="290">
        <f>'РБ ВВ 10(2025) |FIT15'!DU18</f>
        <v>67320</v>
      </c>
      <c r="DV19" s="290">
        <f>'РБ ВВ 10(2025) |FIT15'!DV18</f>
        <v>67320</v>
      </c>
      <c r="DW19" s="290">
        <f>'РБ ВВ 10(2025) |FIT15'!DW18</f>
        <v>67320</v>
      </c>
      <c r="DX19" s="290">
        <f>'РБ ВВ 10(2025) |FIT15'!DX18</f>
        <v>59220</v>
      </c>
      <c r="DY19" s="290">
        <f>'РБ ВВ 10(2025) |FIT15'!DY18</f>
        <v>59220</v>
      </c>
      <c r="DZ19" s="290">
        <f>'РБ ВВ 10(2025) |FIT15'!DZ18</f>
        <v>59220</v>
      </c>
      <c r="EA19" s="290">
        <f>'РБ ВВ 10(2025) |FIT15'!EA18</f>
        <v>59220</v>
      </c>
      <c r="EB19" s="290">
        <f>'РБ ВВ 10(2025) |FIT15'!EB18</f>
        <v>59220</v>
      </c>
      <c r="EC19" s="290">
        <f>'РБ ВВ 10(2025) |FIT15'!EC18</f>
        <v>59220</v>
      </c>
      <c r="ED19" s="290">
        <f>'РБ ВВ 10(2025) |FIT15'!ED18</f>
        <v>59220</v>
      </c>
      <c r="EE19" s="290">
        <f>'РБ ВВ 10(2025) |FIT15'!EE18</f>
        <v>59220</v>
      </c>
      <c r="EF19" s="290">
        <f>'РБ ВВ 10(2025) |FIT15'!EF18</f>
        <v>59220</v>
      </c>
      <c r="EG19" s="290">
        <f>'РБ ВВ 10(2025) |FIT15'!EG18</f>
        <v>59220</v>
      </c>
      <c r="EH19" s="290">
        <f>'РБ ВВ 10(2025) |FIT15'!EH18</f>
        <v>59220</v>
      </c>
      <c r="EI19" s="290">
        <f>'РБ ВВ 10(2025) |FIT15'!EI18</f>
        <v>59220</v>
      </c>
      <c r="EJ19" s="290">
        <f>'РБ ВВ 10(2025) |FIT15'!EJ18</f>
        <v>59220</v>
      </c>
      <c r="EK19" s="290">
        <f>'РБ ВВ 10(2025) |FIT15'!EK18</f>
        <v>57870</v>
      </c>
      <c r="EL19" s="290">
        <f>'РБ ВВ 10(2025) |FIT15'!EL18</f>
        <v>57870</v>
      </c>
      <c r="EM19" s="290">
        <f>'РБ ВВ 10(2025) |FIT15'!EM18</f>
        <v>57870</v>
      </c>
      <c r="EN19" s="290">
        <f>'РБ ВВ 10(2025) |FIT15'!EN18</f>
        <v>57870</v>
      </c>
      <c r="EO19" s="290">
        <f>'РБ ВВ 10(2025) |FIT15'!EO18</f>
        <v>57870</v>
      </c>
      <c r="EP19" s="290">
        <f>'РБ ВВ 10(2025) |FIT15'!EP18</f>
        <v>57870</v>
      </c>
      <c r="EQ19" s="290">
        <f>'РБ ВВ 10(2025) |FIT15'!EQ18</f>
        <v>57870</v>
      </c>
      <c r="ER19" s="290">
        <f>'РБ ВВ 10(2025) |FIT15'!ER18</f>
        <v>57870</v>
      </c>
      <c r="ES19" s="290">
        <f>'РБ ВВ 10(2025) |FIT15'!ES18</f>
        <v>57870</v>
      </c>
      <c r="ET19" s="290">
        <f>'РБ ВВ 10(2025) |FIT15'!ET18</f>
        <v>57870</v>
      </c>
    </row>
    <row r="20" spans="1:150" x14ac:dyDescent="0.2">
      <c r="A20" s="86" t="s">
        <v>137</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290"/>
      <c r="CM20" s="290"/>
      <c r="CN20" s="290"/>
      <c r="CO20" s="290"/>
      <c r="CP20" s="290"/>
      <c r="CQ20" s="290"/>
      <c r="CR20" s="290"/>
      <c r="CS20" s="290"/>
      <c r="CT20" s="290"/>
      <c r="CU20" s="290"/>
      <c r="CV20" s="290"/>
      <c r="CW20" s="290"/>
      <c r="CX20" s="290"/>
      <c r="CY20" s="290"/>
      <c r="CZ20" s="290"/>
      <c r="DA20" s="290"/>
      <c r="DB20" s="290"/>
      <c r="DC20" s="290"/>
      <c r="DD20" s="290"/>
      <c r="DE20" s="290"/>
      <c r="DF20" s="290"/>
      <c r="DG20" s="290"/>
      <c r="DH20" s="290"/>
      <c r="DI20" s="290"/>
      <c r="DJ20" s="290"/>
      <c r="DK20" s="290"/>
      <c r="DL20" s="290"/>
      <c r="DM20" s="290"/>
      <c r="DN20" s="290"/>
      <c r="DO20" s="290"/>
      <c r="DP20" s="290"/>
      <c r="DQ20" s="290"/>
      <c r="DR20" s="290"/>
      <c r="DS20" s="290"/>
      <c r="DT20" s="290"/>
      <c r="DU20" s="290"/>
      <c r="DV20" s="290"/>
      <c r="DW20" s="290"/>
      <c r="DX20" s="290"/>
      <c r="DY20" s="290"/>
      <c r="DZ20" s="290"/>
      <c r="EA20" s="290"/>
      <c r="EB20" s="290"/>
      <c r="EC20" s="290"/>
      <c r="ED20" s="290"/>
      <c r="EE20" s="290"/>
      <c r="EF20" s="290"/>
      <c r="EG20" s="290"/>
      <c r="EH20" s="290"/>
      <c r="EI20" s="290"/>
      <c r="EJ20" s="290"/>
      <c r="EK20" s="290"/>
      <c r="EL20" s="290"/>
      <c r="EM20" s="290"/>
      <c r="EN20" s="290"/>
      <c r="EO20" s="290"/>
      <c r="EP20" s="290"/>
      <c r="EQ20" s="290"/>
      <c r="ER20" s="290"/>
      <c r="ES20" s="290"/>
      <c r="ET20" s="290"/>
    </row>
    <row r="21" spans="1:150" x14ac:dyDescent="0.2">
      <c r="A21" s="87" t="s">
        <v>67</v>
      </c>
      <c r="B21" s="290">
        <f>'РБ ВВ 10(2025) |FIT15'!B20</f>
        <v>66240</v>
      </c>
      <c r="C21" s="290">
        <f>'РБ ВВ 10(2025) |FIT15'!C20</f>
        <v>66240</v>
      </c>
      <c r="D21" s="290">
        <f>'РБ ВВ 10(2025) |FIT15'!D20</f>
        <v>66240</v>
      </c>
      <c r="E21" s="290">
        <f>'РБ ВВ 10(2025) |FIT15'!E20</f>
        <v>64080</v>
      </c>
      <c r="F21" s="290">
        <f>'РБ ВВ 10(2025) |FIT15'!F20</f>
        <v>60210</v>
      </c>
      <c r="G21" s="290">
        <f>'РБ ВВ 10(2025) |FIT15'!G20</f>
        <v>60840</v>
      </c>
      <c r="H21" s="290">
        <f>'РБ ВВ 10(2025) |FIT15'!H20</f>
        <v>60210</v>
      </c>
      <c r="I21" s="290">
        <f>'РБ ВВ 10(2025) |FIT15'!I20</f>
        <v>61920</v>
      </c>
      <c r="J21" s="290">
        <f>'РБ ВВ 10(2025) |FIT15'!J20</f>
        <v>61920</v>
      </c>
      <c r="K21" s="290">
        <f>'РБ ВВ 10(2025) |FIT15'!K20</f>
        <v>58950</v>
      </c>
      <c r="L21" s="290">
        <f>'РБ ВВ 10(2025) |FIT15'!L20</f>
        <v>58950</v>
      </c>
      <c r="M21" s="290">
        <f>'РБ ВВ 10(2025) |FIT15'!M20</f>
        <v>58950</v>
      </c>
      <c r="N21" s="290">
        <f>'РБ ВВ 10(2025) |FIT15'!N20</f>
        <v>59580</v>
      </c>
      <c r="O21" s="290">
        <f>'РБ ВВ 10(2025) |FIT15'!O20</f>
        <v>58950</v>
      </c>
      <c r="P21" s="290">
        <f>'РБ ВВ 10(2025) |FIT15'!P20</f>
        <v>59580</v>
      </c>
      <c r="Q21" s="290">
        <f>'РБ ВВ 10(2025) |FIT15'!Q20</f>
        <v>59580</v>
      </c>
      <c r="R21" s="290">
        <f>'РБ ВВ 10(2025) |FIT15'!R20</f>
        <v>60210</v>
      </c>
      <c r="S21" s="290">
        <f>'РБ ВВ 10(2025) |FIT15'!S20</f>
        <v>60840</v>
      </c>
      <c r="T21" s="290">
        <f>'РБ ВВ 10(2025) |FIT15'!T20</f>
        <v>60840</v>
      </c>
      <c r="U21" s="290">
        <f>'РБ ВВ 10(2025) |FIT15'!U20</f>
        <v>61920</v>
      </c>
      <c r="V21" s="290">
        <f>'РБ ВВ 10(2025) |FIT15'!V20</f>
        <v>61920</v>
      </c>
      <c r="W21" s="290">
        <f>'РБ ВВ 10(2025) |FIT15'!W20</f>
        <v>60210</v>
      </c>
      <c r="X21" s="290">
        <f>'РБ ВВ 10(2025) |FIT15'!X20</f>
        <v>60210</v>
      </c>
      <c r="Y21" s="290">
        <f>'РБ ВВ 10(2025) |FIT15'!Y20</f>
        <v>58950</v>
      </c>
      <c r="Z21" s="290">
        <f>'РБ ВВ 10(2025) |FIT15'!Z20</f>
        <v>58950</v>
      </c>
      <c r="AA21" s="290">
        <f>'РБ ВВ 10(2025) |FIT15'!AA20</f>
        <v>58950</v>
      </c>
      <c r="AB21" s="290">
        <f>'РБ ВВ 10(2025) |FIT15'!AB20</f>
        <v>58950</v>
      </c>
      <c r="AC21" s="290">
        <f>'РБ ВВ 10(2025) |FIT15'!AC20</f>
        <v>58950</v>
      </c>
      <c r="AD21" s="290">
        <f>'РБ ВВ 10(2025) |FIT15'!AD20</f>
        <v>59580</v>
      </c>
      <c r="AE21" s="290">
        <f>'РБ ВВ 10(2025) |FIT15'!AE20</f>
        <v>59580</v>
      </c>
      <c r="AF21" s="290">
        <f>'РБ ВВ 10(2025) |FIT15'!AF20</f>
        <v>58950</v>
      </c>
      <c r="AG21" s="290">
        <f>'РБ ВВ 10(2025) |FIT15'!AG20</f>
        <v>74250</v>
      </c>
      <c r="AH21" s="290">
        <f>'РБ ВВ 10(2025) |FIT15'!AH20</f>
        <v>74250</v>
      </c>
      <c r="AI21" s="290">
        <f>'РБ ВВ 10(2025) |FIT15'!AI20</f>
        <v>74250</v>
      </c>
      <c r="AJ21" s="290">
        <f>'РБ ВВ 10(2025) |FIT15'!AJ20</f>
        <v>74250</v>
      </c>
      <c r="AK21" s="290">
        <f>'РБ ВВ 10(2025) |FIT15'!AK20</f>
        <v>74250</v>
      </c>
      <c r="AL21" s="290">
        <f>'РБ ВВ 10(2025) |FIT15'!AL20</f>
        <v>74250</v>
      </c>
      <c r="AM21" s="290">
        <f>'РБ ВВ 10(2025) |FIT15'!AM20</f>
        <v>72630</v>
      </c>
      <c r="AN21" s="290">
        <f>'РБ ВВ 10(2025) |FIT15'!AN20</f>
        <v>72630</v>
      </c>
      <c r="AO21" s="290">
        <f>'РБ ВВ 10(2025) |FIT15'!AO20</f>
        <v>72630</v>
      </c>
      <c r="AP21" s="290">
        <f>'РБ ВВ 10(2025) |FIT15'!AP20</f>
        <v>72630</v>
      </c>
      <c r="AQ21" s="290">
        <f>'РБ ВВ 10(2025) |FIT15'!AQ20</f>
        <v>76500</v>
      </c>
      <c r="AR21" s="290">
        <f>'РБ ВВ 10(2025) |FIT15'!AR20</f>
        <v>77940</v>
      </c>
      <c r="AS21" s="290">
        <f>'РБ ВВ 10(2025) |FIT15'!AS20</f>
        <v>77940</v>
      </c>
      <c r="AT21" s="290">
        <f>'РБ ВВ 10(2025) |FIT15'!AT20</f>
        <v>75060</v>
      </c>
      <c r="AU21" s="290">
        <f>'РБ ВВ 10(2025) |FIT15'!AU20</f>
        <v>76500</v>
      </c>
      <c r="AV21" s="290">
        <f>'РБ ВВ 10(2025) |FIT15'!AV20</f>
        <v>76500</v>
      </c>
      <c r="AW21" s="290">
        <f>'РБ ВВ 10(2025) |FIT15'!AW20</f>
        <v>77940</v>
      </c>
      <c r="AX21" s="290">
        <f>'РБ ВВ 10(2025) |FIT15'!AX20</f>
        <v>77940</v>
      </c>
      <c r="AY21" s="290">
        <f>'РБ ВВ 10(2025) |FIT15'!AY20</f>
        <v>77940</v>
      </c>
      <c r="AZ21" s="290">
        <f>'РБ ВВ 10(2025) |FIT15'!AZ20</f>
        <v>80820</v>
      </c>
      <c r="BA21" s="290">
        <f>'РБ ВВ 10(2025) |FIT15'!BA20</f>
        <v>80820</v>
      </c>
      <c r="BB21" s="290">
        <f>'РБ ВВ 10(2025) |FIT15'!BB20</f>
        <v>82260</v>
      </c>
      <c r="BC21" s="290">
        <f>'РБ ВВ 10(2025) |FIT15'!BC20</f>
        <v>82260</v>
      </c>
      <c r="BD21" s="290">
        <f>'РБ ВВ 10(2025) |FIT15'!BD20</f>
        <v>82260</v>
      </c>
      <c r="BE21" s="290">
        <f>'РБ ВВ 10(2025) |FIT15'!BE20</f>
        <v>79380</v>
      </c>
      <c r="BF21" s="290">
        <f>'РБ ВВ 10(2025) |FIT15'!BF20</f>
        <v>132930</v>
      </c>
      <c r="BG21" s="290">
        <f>'РБ ВВ 10(2025) |FIT15'!BG20</f>
        <v>154080</v>
      </c>
      <c r="BH21" s="290">
        <f>'РБ ВВ 10(2025) |FIT15'!BH20</f>
        <v>174330</v>
      </c>
      <c r="BI21" s="290">
        <f>'РБ ВВ 10(2025) |FIT15'!BI20</f>
        <v>174330</v>
      </c>
      <c r="BJ21" s="290">
        <f>'РБ ВВ 10(2025) |FIT15'!BJ20</f>
        <v>169830</v>
      </c>
      <c r="BK21" s="290">
        <f>'РБ ВВ 10(2025) |FIT15'!BK20</f>
        <v>174330</v>
      </c>
      <c r="BL21" s="290">
        <f>'РБ ВВ 10(2025) |FIT15'!BL20</f>
        <v>169830</v>
      </c>
      <c r="BM21" s="290">
        <f>'РБ ВВ 10(2025) |FIT15'!BM20</f>
        <v>157680</v>
      </c>
      <c r="BN21" s="290">
        <f>'РБ ВВ 10(2025) |FIT15'!BN20</f>
        <v>157680</v>
      </c>
      <c r="BO21" s="290">
        <f>'РБ ВВ 10(2025) |FIT15'!BO20</f>
        <v>157680</v>
      </c>
      <c r="BP21" s="290">
        <f>'РБ ВВ 10(2025) |FIT15'!BP20</f>
        <v>150480</v>
      </c>
      <c r="BQ21" s="290">
        <f>'РБ ВВ 10(2025) |FIT15'!BQ20</f>
        <v>96120</v>
      </c>
      <c r="BR21" s="290">
        <f>'РБ ВВ 10(2025) |FIT15'!BR20</f>
        <v>91620</v>
      </c>
      <c r="BS21" s="290">
        <f>'РБ ВВ 10(2025) |FIT15'!BS20</f>
        <v>89820</v>
      </c>
      <c r="BT21" s="290">
        <f>'РБ ВВ 10(2025) |FIT15'!BT20</f>
        <v>89820</v>
      </c>
      <c r="BU21" s="290">
        <f>'РБ ВВ 10(2025) |FIT15'!BU20</f>
        <v>89820</v>
      </c>
      <c r="BV21" s="290">
        <f>'РБ ВВ 10(2025) |FIT15'!BV20</f>
        <v>91620</v>
      </c>
      <c r="BW21" s="290">
        <f>'РБ ВВ 10(2025) |FIT15'!BW20</f>
        <v>91620</v>
      </c>
      <c r="BX21" s="290">
        <f>'РБ ВВ 10(2025) |FIT15'!BX20</f>
        <v>91620</v>
      </c>
      <c r="BY21" s="290">
        <f>'РБ ВВ 10(2025) |FIT15'!BY20</f>
        <v>89820</v>
      </c>
      <c r="BZ21" s="290">
        <f>'РБ ВВ 10(2025) |FIT15'!BZ20</f>
        <v>89820</v>
      </c>
      <c r="CA21" s="290">
        <f>'РБ ВВ 10(2025) |FIT15'!CA20</f>
        <v>89820</v>
      </c>
      <c r="CB21" s="290">
        <f>'РБ ВВ 10(2025) |FIT15'!CB20</f>
        <v>89820</v>
      </c>
      <c r="CC21" s="290">
        <f>'РБ ВВ 10(2025) |FIT15'!CC20</f>
        <v>89820</v>
      </c>
      <c r="CD21" s="290">
        <f>'РБ ВВ 10(2025) |FIT15'!CD20</f>
        <v>89820</v>
      </c>
      <c r="CE21" s="290">
        <f>'РБ ВВ 10(2025) |FIT15'!CE20</f>
        <v>89820</v>
      </c>
      <c r="CF21" s="290">
        <f>'РБ ВВ 10(2025) |FIT15'!CF20</f>
        <v>91620</v>
      </c>
      <c r="CG21" s="290">
        <f>'РБ ВВ 10(2025) |FIT15'!CG20</f>
        <v>91620</v>
      </c>
      <c r="CH21" s="290">
        <f>'РБ ВВ 10(2025) |FIT15'!CH20</f>
        <v>93870</v>
      </c>
      <c r="CI21" s="290">
        <f>'РБ ВВ 10(2025) |FIT15'!CI20</f>
        <v>93870</v>
      </c>
      <c r="CJ21" s="290">
        <f>'РБ ВВ 10(2025) |FIT15'!CJ20</f>
        <v>93870</v>
      </c>
      <c r="CK21" s="290">
        <f>'РБ ВВ 10(2025) |FIT15'!CK20</f>
        <v>93870</v>
      </c>
      <c r="CL21" s="290">
        <f>'РБ ВВ 10(2025) |FIT15'!CL20</f>
        <v>93870</v>
      </c>
      <c r="CM21" s="290">
        <f>'РБ ВВ 10(2025) |FIT15'!CM20</f>
        <v>93870</v>
      </c>
      <c r="CN21" s="290">
        <f>'РБ ВВ 10(2025) |FIT15'!CN20</f>
        <v>99270</v>
      </c>
      <c r="CO21" s="290">
        <f>'РБ ВВ 10(2025) |FIT15'!CO20</f>
        <v>97470</v>
      </c>
      <c r="CP21" s="290">
        <f>'РБ ВВ 10(2025) |FIT15'!CP20</f>
        <v>97470</v>
      </c>
      <c r="CQ21" s="290">
        <f>'РБ ВВ 10(2025) |FIT15'!CQ20</f>
        <v>97470</v>
      </c>
      <c r="CR21" s="290">
        <f>'РБ ВВ 10(2025) |FIT15'!CR20</f>
        <v>97470</v>
      </c>
      <c r="CS21" s="290">
        <f>'РБ ВВ 10(2025) |FIT15'!CS20</f>
        <v>101070</v>
      </c>
      <c r="CT21" s="290">
        <f>'РБ ВВ 10(2025) |FIT15'!CT20</f>
        <v>101070</v>
      </c>
      <c r="CU21" s="290">
        <f>'РБ ВВ 10(2025) |FIT15'!CU20</f>
        <v>97470</v>
      </c>
      <c r="CV21" s="290">
        <f>'РБ ВВ 10(2025) |FIT15'!CV20</f>
        <v>99270</v>
      </c>
      <c r="CW21" s="290">
        <f>'РБ ВВ 10(2025) |FIT15'!CW20</f>
        <v>97470</v>
      </c>
      <c r="CX21" s="290">
        <f>'РБ ВВ 10(2025) |FIT15'!CX20</f>
        <v>97470</v>
      </c>
      <c r="CY21" s="290">
        <f>'РБ ВВ 10(2025) |FIT15'!CY20</f>
        <v>97470</v>
      </c>
      <c r="CZ21" s="290">
        <f>'РБ ВВ 10(2025) |FIT15'!CZ20</f>
        <v>101070</v>
      </c>
      <c r="DA21" s="290">
        <f>'РБ ВВ 10(2025) |FIT15'!DA20</f>
        <v>101070</v>
      </c>
      <c r="DB21" s="290">
        <f>'РБ ВВ 10(2025) |FIT15'!DB20</f>
        <v>105570</v>
      </c>
      <c r="DC21" s="290">
        <f>'РБ ВВ 10(2025) |FIT15'!DC20</f>
        <v>105570</v>
      </c>
      <c r="DD21" s="290">
        <f>'РБ ВВ 10(2025) |FIT15'!DD20</f>
        <v>105570</v>
      </c>
      <c r="DE21" s="290">
        <f>'РБ ВВ 10(2025) |FIT15'!DE20</f>
        <v>105570</v>
      </c>
      <c r="DF21" s="290">
        <f>'РБ ВВ 10(2025) |FIT15'!DF20</f>
        <v>105570</v>
      </c>
      <c r="DG21" s="290">
        <f>'РБ ВВ 10(2025) |FIT15'!DG20</f>
        <v>110970</v>
      </c>
      <c r="DH21" s="290">
        <f>'РБ ВВ 10(2025) |FIT15'!DH20</f>
        <v>110970</v>
      </c>
      <c r="DI21" s="290">
        <f>'РБ ВВ 10(2025) |FIT15'!DI20</f>
        <v>108270</v>
      </c>
      <c r="DJ21" s="290">
        <f>'РБ ВВ 10(2025) |FIT15'!DJ20</f>
        <v>110970</v>
      </c>
      <c r="DK21" s="290">
        <f>'РБ ВВ 10(2025) |FIT15'!DK20</f>
        <v>108270</v>
      </c>
      <c r="DL21" s="290">
        <f>'РБ ВВ 10(2025) |FIT15'!DL20</f>
        <v>110970</v>
      </c>
      <c r="DM21" s="290">
        <f>'РБ ВВ 10(2025) |FIT15'!DM20</f>
        <v>108270</v>
      </c>
      <c r="DN21" s="290">
        <f>'РБ ВВ 10(2025) |FIT15'!DN20</f>
        <v>108270</v>
      </c>
      <c r="DO21" s="290">
        <f>'РБ ВВ 10(2025) |FIT15'!DO20</f>
        <v>103320</v>
      </c>
      <c r="DP21" s="290">
        <f>'РБ ВВ 10(2025) |FIT15'!DP20</f>
        <v>97470</v>
      </c>
      <c r="DQ21" s="290">
        <f>'РБ ВВ 10(2025) |FIT15'!DQ20</f>
        <v>97470</v>
      </c>
      <c r="DR21" s="290">
        <f>'РБ ВВ 10(2025) |FIT15'!DR20</f>
        <v>97470</v>
      </c>
      <c r="DS21" s="290">
        <f>'РБ ВВ 10(2025) |FIT15'!DS20</f>
        <v>95670</v>
      </c>
      <c r="DT21" s="290">
        <f>'РБ ВВ 10(2025) |FIT15'!DT20</f>
        <v>92970</v>
      </c>
      <c r="DU21" s="290">
        <f>'РБ ВВ 10(2025) |FIT15'!DU20</f>
        <v>94320</v>
      </c>
      <c r="DV21" s="290">
        <f>'РБ ВВ 10(2025) |FIT15'!DV20</f>
        <v>94320</v>
      </c>
      <c r="DW21" s="290">
        <f>'РБ ВВ 10(2025) |FIT15'!DW20</f>
        <v>94320</v>
      </c>
      <c r="DX21" s="290">
        <f>'РБ ВВ 10(2025) |FIT15'!DX20</f>
        <v>86220</v>
      </c>
      <c r="DY21" s="290">
        <f>'РБ ВВ 10(2025) |FIT15'!DY20</f>
        <v>86220</v>
      </c>
      <c r="DZ21" s="290">
        <f>'РБ ВВ 10(2025) |FIT15'!DZ20</f>
        <v>86220</v>
      </c>
      <c r="EA21" s="290">
        <f>'РБ ВВ 10(2025) |FIT15'!EA20</f>
        <v>86220</v>
      </c>
      <c r="EB21" s="290">
        <f>'РБ ВВ 10(2025) |FIT15'!EB20</f>
        <v>86220</v>
      </c>
      <c r="EC21" s="290">
        <f>'РБ ВВ 10(2025) |FIT15'!EC20</f>
        <v>86220</v>
      </c>
      <c r="ED21" s="290">
        <f>'РБ ВВ 10(2025) |FIT15'!ED20</f>
        <v>86220</v>
      </c>
      <c r="EE21" s="290">
        <f>'РБ ВВ 10(2025) |FIT15'!EE20</f>
        <v>86220</v>
      </c>
      <c r="EF21" s="290">
        <f>'РБ ВВ 10(2025) |FIT15'!EF20</f>
        <v>86220</v>
      </c>
      <c r="EG21" s="290">
        <f>'РБ ВВ 10(2025) |FIT15'!EG20</f>
        <v>86220</v>
      </c>
      <c r="EH21" s="290">
        <f>'РБ ВВ 10(2025) |FIT15'!EH20</f>
        <v>86220</v>
      </c>
      <c r="EI21" s="290">
        <f>'РБ ВВ 10(2025) |FIT15'!EI20</f>
        <v>86220</v>
      </c>
      <c r="EJ21" s="290">
        <f>'РБ ВВ 10(2025) |FIT15'!EJ20</f>
        <v>86220</v>
      </c>
      <c r="EK21" s="290">
        <f>'РБ ВВ 10(2025) |FIT15'!EK20</f>
        <v>84870</v>
      </c>
      <c r="EL21" s="290">
        <f>'РБ ВВ 10(2025) |FIT15'!EL20</f>
        <v>84870</v>
      </c>
      <c r="EM21" s="290">
        <f>'РБ ВВ 10(2025) |FIT15'!EM20</f>
        <v>84870</v>
      </c>
      <c r="EN21" s="290">
        <f>'РБ ВВ 10(2025) |FIT15'!EN20</f>
        <v>84870</v>
      </c>
      <c r="EO21" s="290">
        <f>'РБ ВВ 10(2025) |FIT15'!EO20</f>
        <v>84870</v>
      </c>
      <c r="EP21" s="290">
        <f>'РБ ВВ 10(2025) |FIT15'!EP20</f>
        <v>84870</v>
      </c>
      <c r="EQ21" s="290">
        <f>'РБ ВВ 10(2025) |FIT15'!EQ20</f>
        <v>84870</v>
      </c>
      <c r="ER21" s="290">
        <f>'РБ ВВ 10(2025) |FIT15'!ER20</f>
        <v>84870</v>
      </c>
      <c r="ES21" s="290">
        <f>'РБ ВВ 10(2025) |FIT15'!ES20</f>
        <v>84870</v>
      </c>
      <c r="ET21" s="290">
        <f>'РБ ВВ 10(2025) |FIT15'!ET20</f>
        <v>84870</v>
      </c>
    </row>
    <row r="22" spans="1:150" x14ac:dyDescent="0.2">
      <c r="A22" s="147"/>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row>
    <row r="23" spans="1:150" ht="10.35" customHeight="1" x14ac:dyDescent="0.2">
      <c r="A23" s="147"/>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row>
    <row r="24" spans="1:150" ht="10.35" customHeight="1" x14ac:dyDescent="0.2">
      <c r="A24" s="96"/>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row>
    <row r="25" spans="1:150" ht="25.5" customHeight="1" x14ac:dyDescent="0.2">
      <c r="A25" s="146" t="s">
        <v>159</v>
      </c>
      <c r="B25" s="288">
        <f t="shared" ref="B25:BL25" si="0">B4</f>
        <v>45961</v>
      </c>
      <c r="C25" s="288">
        <f t="shared" si="0"/>
        <v>45962</v>
      </c>
      <c r="D25" s="288">
        <f t="shared" si="0"/>
        <v>45963</v>
      </c>
      <c r="E25" s="288">
        <f t="shared" si="0"/>
        <v>45964</v>
      </c>
      <c r="F25" s="288">
        <f t="shared" si="0"/>
        <v>45965</v>
      </c>
      <c r="G25" s="288">
        <f t="shared" si="0"/>
        <v>45966</v>
      </c>
      <c r="H25" s="288">
        <f t="shared" si="0"/>
        <v>45967</v>
      </c>
      <c r="I25" s="288">
        <f t="shared" si="0"/>
        <v>45968</v>
      </c>
      <c r="J25" s="288">
        <f t="shared" si="0"/>
        <v>45969</v>
      </c>
      <c r="K25" s="288">
        <f t="shared" si="0"/>
        <v>45970</v>
      </c>
      <c r="L25" s="288">
        <f t="shared" si="0"/>
        <v>45971</v>
      </c>
      <c r="M25" s="288">
        <f t="shared" si="0"/>
        <v>45972</v>
      </c>
      <c r="N25" s="288">
        <f t="shared" si="0"/>
        <v>45973</v>
      </c>
      <c r="O25" s="288">
        <f t="shared" si="0"/>
        <v>45974</v>
      </c>
      <c r="P25" s="288">
        <f t="shared" si="0"/>
        <v>45975</v>
      </c>
      <c r="Q25" s="288">
        <f t="shared" si="0"/>
        <v>45976</v>
      </c>
      <c r="R25" s="288">
        <f t="shared" si="0"/>
        <v>45977</v>
      </c>
      <c r="S25" s="288">
        <f t="shared" si="0"/>
        <v>45978</v>
      </c>
      <c r="T25" s="288">
        <f t="shared" si="0"/>
        <v>45979</v>
      </c>
      <c r="U25" s="288">
        <f t="shared" si="0"/>
        <v>45980</v>
      </c>
      <c r="V25" s="288">
        <f t="shared" si="0"/>
        <v>45981</v>
      </c>
      <c r="W25" s="288">
        <f t="shared" si="0"/>
        <v>45982</v>
      </c>
      <c r="X25" s="288">
        <f t="shared" si="0"/>
        <v>45983</v>
      </c>
      <c r="Y25" s="288">
        <f t="shared" si="0"/>
        <v>45984</v>
      </c>
      <c r="Z25" s="288">
        <f t="shared" si="0"/>
        <v>45985</v>
      </c>
      <c r="AA25" s="288">
        <f t="shared" si="0"/>
        <v>45986</v>
      </c>
      <c r="AB25" s="288">
        <f t="shared" si="0"/>
        <v>45987</v>
      </c>
      <c r="AC25" s="288">
        <f t="shared" si="0"/>
        <v>45988</v>
      </c>
      <c r="AD25" s="288">
        <f t="shared" si="0"/>
        <v>45989</v>
      </c>
      <c r="AE25" s="288">
        <f t="shared" si="0"/>
        <v>45990</v>
      </c>
      <c r="AF25" s="288">
        <f t="shared" si="0"/>
        <v>45991</v>
      </c>
      <c r="AG25" s="288">
        <f t="shared" si="0"/>
        <v>45992</v>
      </c>
      <c r="AH25" s="288">
        <f t="shared" si="0"/>
        <v>45993</v>
      </c>
      <c r="AI25" s="288">
        <f t="shared" si="0"/>
        <v>45994</v>
      </c>
      <c r="AJ25" s="288">
        <f t="shared" si="0"/>
        <v>45995</v>
      </c>
      <c r="AK25" s="288">
        <f t="shared" si="0"/>
        <v>45996</v>
      </c>
      <c r="AL25" s="288">
        <f t="shared" si="0"/>
        <v>45997</v>
      </c>
      <c r="AM25" s="288">
        <f t="shared" si="0"/>
        <v>45998</v>
      </c>
      <c r="AN25" s="288">
        <f t="shared" si="0"/>
        <v>45999</v>
      </c>
      <c r="AO25" s="288">
        <f t="shared" si="0"/>
        <v>46000</v>
      </c>
      <c r="AP25" s="288">
        <f t="shared" si="0"/>
        <v>46001</v>
      </c>
      <c r="AQ25" s="288">
        <f t="shared" si="0"/>
        <v>46002</v>
      </c>
      <c r="AR25" s="288">
        <f t="shared" si="0"/>
        <v>46003</v>
      </c>
      <c r="AS25" s="288">
        <f t="shared" si="0"/>
        <v>46004</v>
      </c>
      <c r="AT25" s="288">
        <f t="shared" si="0"/>
        <v>46005</v>
      </c>
      <c r="AU25" s="288">
        <f t="shared" si="0"/>
        <v>46006</v>
      </c>
      <c r="AV25" s="288">
        <f t="shared" si="0"/>
        <v>46010</v>
      </c>
      <c r="AW25" s="288">
        <f t="shared" si="0"/>
        <v>46011</v>
      </c>
      <c r="AX25" s="288">
        <f t="shared" si="0"/>
        <v>46012</v>
      </c>
      <c r="AY25" s="288">
        <f t="shared" si="0"/>
        <v>46013</v>
      </c>
      <c r="AZ25" s="288">
        <f t="shared" si="0"/>
        <v>46014</v>
      </c>
      <c r="BA25" s="288">
        <f t="shared" si="0"/>
        <v>46015</v>
      </c>
      <c r="BB25" s="288">
        <f t="shared" si="0"/>
        <v>46016</v>
      </c>
      <c r="BC25" s="288">
        <f t="shared" si="0"/>
        <v>46017</v>
      </c>
      <c r="BD25" s="288">
        <f t="shared" si="0"/>
        <v>46018</v>
      </c>
      <c r="BE25" s="288">
        <f t="shared" si="0"/>
        <v>46019</v>
      </c>
      <c r="BF25" s="288">
        <f t="shared" si="0"/>
        <v>46020</v>
      </c>
      <c r="BG25" s="288">
        <f t="shared" si="0"/>
        <v>46021</v>
      </c>
      <c r="BH25" s="288">
        <f t="shared" si="0"/>
        <v>46022</v>
      </c>
      <c r="BI25" s="288">
        <f t="shared" si="0"/>
        <v>46023</v>
      </c>
      <c r="BJ25" s="288">
        <f t="shared" si="0"/>
        <v>46024</v>
      </c>
      <c r="BK25" s="288">
        <f t="shared" si="0"/>
        <v>46025</v>
      </c>
      <c r="BL25" s="288">
        <f t="shared" si="0"/>
        <v>46026</v>
      </c>
      <c r="BM25" s="288">
        <f t="shared" ref="BM25:DX25" si="1">BM4</f>
        <v>46027</v>
      </c>
      <c r="BN25" s="288">
        <f t="shared" si="1"/>
        <v>46028</v>
      </c>
      <c r="BO25" s="288">
        <f t="shared" si="1"/>
        <v>46029</v>
      </c>
      <c r="BP25" s="288">
        <f t="shared" si="1"/>
        <v>46030</v>
      </c>
      <c r="BQ25" s="288">
        <f t="shared" si="1"/>
        <v>46031</v>
      </c>
      <c r="BR25" s="288">
        <f t="shared" si="1"/>
        <v>46032</v>
      </c>
      <c r="BS25" s="288">
        <f t="shared" si="1"/>
        <v>46033</v>
      </c>
      <c r="BT25" s="288">
        <f t="shared" si="1"/>
        <v>46034</v>
      </c>
      <c r="BU25" s="288">
        <f t="shared" si="1"/>
        <v>46035</v>
      </c>
      <c r="BV25" s="288">
        <f t="shared" si="1"/>
        <v>46036</v>
      </c>
      <c r="BW25" s="288">
        <f t="shared" si="1"/>
        <v>46037</v>
      </c>
      <c r="BX25" s="288">
        <f t="shared" si="1"/>
        <v>46038</v>
      </c>
      <c r="BY25" s="288">
        <f t="shared" si="1"/>
        <v>46039</v>
      </c>
      <c r="BZ25" s="288">
        <f t="shared" si="1"/>
        <v>46040</v>
      </c>
      <c r="CA25" s="288">
        <f t="shared" si="1"/>
        <v>46041</v>
      </c>
      <c r="CB25" s="288">
        <f t="shared" si="1"/>
        <v>46042</v>
      </c>
      <c r="CC25" s="288">
        <f t="shared" si="1"/>
        <v>46043</v>
      </c>
      <c r="CD25" s="288">
        <f t="shared" si="1"/>
        <v>46044</v>
      </c>
      <c r="CE25" s="288">
        <f t="shared" si="1"/>
        <v>46045</v>
      </c>
      <c r="CF25" s="288">
        <f t="shared" si="1"/>
        <v>46046</v>
      </c>
      <c r="CG25" s="288">
        <f t="shared" si="1"/>
        <v>46047</v>
      </c>
      <c r="CH25" s="288">
        <f t="shared" si="1"/>
        <v>46048</v>
      </c>
      <c r="CI25" s="288">
        <f t="shared" si="1"/>
        <v>46049</v>
      </c>
      <c r="CJ25" s="288">
        <f t="shared" si="1"/>
        <v>46050</v>
      </c>
      <c r="CK25" s="288">
        <f t="shared" si="1"/>
        <v>46051</v>
      </c>
      <c r="CL25" s="288">
        <f t="shared" si="1"/>
        <v>46052</v>
      </c>
      <c r="CM25" s="288">
        <f t="shared" si="1"/>
        <v>46053</v>
      </c>
      <c r="CN25" s="288">
        <f t="shared" si="1"/>
        <v>46054</v>
      </c>
      <c r="CO25" s="288">
        <f t="shared" si="1"/>
        <v>46055</v>
      </c>
      <c r="CP25" s="288">
        <f t="shared" si="1"/>
        <v>46056</v>
      </c>
      <c r="CQ25" s="288">
        <f t="shared" si="1"/>
        <v>46057</v>
      </c>
      <c r="CR25" s="288">
        <f t="shared" si="1"/>
        <v>46058</v>
      </c>
      <c r="CS25" s="288">
        <f t="shared" si="1"/>
        <v>46059</v>
      </c>
      <c r="CT25" s="288">
        <f t="shared" si="1"/>
        <v>46060</v>
      </c>
      <c r="CU25" s="288">
        <f t="shared" si="1"/>
        <v>46061</v>
      </c>
      <c r="CV25" s="288">
        <f t="shared" si="1"/>
        <v>46062</v>
      </c>
      <c r="CW25" s="288">
        <f t="shared" si="1"/>
        <v>46063</v>
      </c>
      <c r="CX25" s="288">
        <f t="shared" si="1"/>
        <v>46064</v>
      </c>
      <c r="CY25" s="288">
        <f t="shared" si="1"/>
        <v>46065</v>
      </c>
      <c r="CZ25" s="288">
        <f t="shared" si="1"/>
        <v>46066</v>
      </c>
      <c r="DA25" s="288">
        <f t="shared" si="1"/>
        <v>46067</v>
      </c>
      <c r="DB25" s="288">
        <f t="shared" si="1"/>
        <v>46068</v>
      </c>
      <c r="DC25" s="288">
        <f t="shared" si="1"/>
        <v>46069</v>
      </c>
      <c r="DD25" s="288">
        <f t="shared" si="1"/>
        <v>46070</v>
      </c>
      <c r="DE25" s="288">
        <f t="shared" si="1"/>
        <v>46071</v>
      </c>
      <c r="DF25" s="288">
        <f t="shared" si="1"/>
        <v>46072</v>
      </c>
      <c r="DG25" s="288">
        <f t="shared" si="1"/>
        <v>46073</v>
      </c>
      <c r="DH25" s="288">
        <f t="shared" si="1"/>
        <v>46074</v>
      </c>
      <c r="DI25" s="288">
        <f t="shared" si="1"/>
        <v>46075</v>
      </c>
      <c r="DJ25" s="288">
        <f t="shared" si="1"/>
        <v>46076</v>
      </c>
      <c r="DK25" s="288">
        <f t="shared" si="1"/>
        <v>46077</v>
      </c>
      <c r="DL25" s="288">
        <f t="shared" si="1"/>
        <v>46078</v>
      </c>
      <c r="DM25" s="288">
        <f t="shared" si="1"/>
        <v>46079</v>
      </c>
      <c r="DN25" s="288">
        <f t="shared" si="1"/>
        <v>46080</v>
      </c>
      <c r="DO25" s="288">
        <f t="shared" si="1"/>
        <v>46081</v>
      </c>
      <c r="DP25" s="288">
        <f t="shared" si="1"/>
        <v>46082</v>
      </c>
      <c r="DQ25" s="288">
        <f t="shared" si="1"/>
        <v>46083</v>
      </c>
      <c r="DR25" s="288">
        <f t="shared" si="1"/>
        <v>46084</v>
      </c>
      <c r="DS25" s="288">
        <f t="shared" si="1"/>
        <v>46085</v>
      </c>
      <c r="DT25" s="288">
        <f t="shared" si="1"/>
        <v>46086</v>
      </c>
      <c r="DU25" s="288">
        <f t="shared" si="1"/>
        <v>46087</v>
      </c>
      <c r="DV25" s="288">
        <f t="shared" si="1"/>
        <v>46088</v>
      </c>
      <c r="DW25" s="288">
        <f t="shared" si="1"/>
        <v>46089</v>
      </c>
      <c r="DX25" s="288">
        <f t="shared" si="1"/>
        <v>46090</v>
      </c>
      <c r="DY25" s="288">
        <f t="shared" ref="DY25:ET25" si="2">DY4</f>
        <v>46091</v>
      </c>
      <c r="DZ25" s="288">
        <f t="shared" si="2"/>
        <v>46092</v>
      </c>
      <c r="EA25" s="288">
        <f t="shared" si="2"/>
        <v>46093</v>
      </c>
      <c r="EB25" s="288">
        <f t="shared" si="2"/>
        <v>46094</v>
      </c>
      <c r="EC25" s="288">
        <f t="shared" si="2"/>
        <v>46095</v>
      </c>
      <c r="ED25" s="288">
        <f t="shared" si="2"/>
        <v>46096</v>
      </c>
      <c r="EE25" s="288">
        <f t="shared" si="2"/>
        <v>46097</v>
      </c>
      <c r="EF25" s="288">
        <f t="shared" si="2"/>
        <v>46098</v>
      </c>
      <c r="EG25" s="288">
        <f t="shared" si="2"/>
        <v>46099</v>
      </c>
      <c r="EH25" s="288">
        <f t="shared" si="2"/>
        <v>46100</v>
      </c>
      <c r="EI25" s="288">
        <f t="shared" si="2"/>
        <v>46101</v>
      </c>
      <c r="EJ25" s="288">
        <f t="shared" si="2"/>
        <v>46102</v>
      </c>
      <c r="EK25" s="288">
        <f t="shared" si="2"/>
        <v>46103</v>
      </c>
      <c r="EL25" s="288">
        <f t="shared" si="2"/>
        <v>46104</v>
      </c>
      <c r="EM25" s="288">
        <f t="shared" si="2"/>
        <v>46105</v>
      </c>
      <c r="EN25" s="288">
        <f t="shared" si="2"/>
        <v>46106</v>
      </c>
      <c r="EO25" s="288">
        <f t="shared" si="2"/>
        <v>46107</v>
      </c>
      <c r="EP25" s="288">
        <f t="shared" si="2"/>
        <v>46108</v>
      </c>
      <c r="EQ25" s="288">
        <f t="shared" si="2"/>
        <v>46109</v>
      </c>
      <c r="ER25" s="288">
        <f t="shared" si="2"/>
        <v>46110</v>
      </c>
      <c r="ES25" s="288">
        <f t="shared" si="2"/>
        <v>46111</v>
      </c>
      <c r="ET25" s="288">
        <f t="shared" si="2"/>
        <v>46112</v>
      </c>
    </row>
    <row r="26" spans="1:150" s="34" customFormat="1" ht="24.6" customHeight="1" x14ac:dyDescent="0.2">
      <c r="A26" s="67" t="s">
        <v>124</v>
      </c>
      <c r="B26" s="288">
        <f t="shared" ref="B26:BL26" si="3">B5</f>
        <v>45961</v>
      </c>
      <c r="C26" s="288">
        <f t="shared" si="3"/>
        <v>45962</v>
      </c>
      <c r="D26" s="288">
        <f t="shared" si="3"/>
        <v>45963</v>
      </c>
      <c r="E26" s="288">
        <f t="shared" si="3"/>
        <v>45964</v>
      </c>
      <c r="F26" s="288">
        <f t="shared" si="3"/>
        <v>45965</v>
      </c>
      <c r="G26" s="288">
        <f t="shared" si="3"/>
        <v>45966</v>
      </c>
      <c r="H26" s="288">
        <f t="shared" si="3"/>
        <v>45967</v>
      </c>
      <c r="I26" s="288">
        <f t="shared" si="3"/>
        <v>45968</v>
      </c>
      <c r="J26" s="288">
        <f t="shared" si="3"/>
        <v>45969</v>
      </c>
      <c r="K26" s="288">
        <f t="shared" si="3"/>
        <v>45970</v>
      </c>
      <c r="L26" s="288">
        <f t="shared" si="3"/>
        <v>45971</v>
      </c>
      <c r="M26" s="288">
        <f t="shared" si="3"/>
        <v>45972</v>
      </c>
      <c r="N26" s="288">
        <f t="shared" si="3"/>
        <v>45973</v>
      </c>
      <c r="O26" s="288">
        <f t="shared" si="3"/>
        <v>45974</v>
      </c>
      <c r="P26" s="288">
        <f t="shared" si="3"/>
        <v>45975</v>
      </c>
      <c r="Q26" s="288">
        <f t="shared" si="3"/>
        <v>45976</v>
      </c>
      <c r="R26" s="288">
        <f t="shared" si="3"/>
        <v>45977</v>
      </c>
      <c r="S26" s="288">
        <f t="shared" si="3"/>
        <v>45978</v>
      </c>
      <c r="T26" s="288">
        <f t="shared" si="3"/>
        <v>45979</v>
      </c>
      <c r="U26" s="288">
        <f t="shared" si="3"/>
        <v>45980</v>
      </c>
      <c r="V26" s="288">
        <f t="shared" si="3"/>
        <v>45981</v>
      </c>
      <c r="W26" s="288">
        <f t="shared" si="3"/>
        <v>45982</v>
      </c>
      <c r="X26" s="288">
        <f t="shared" si="3"/>
        <v>45983</v>
      </c>
      <c r="Y26" s="288">
        <f t="shared" si="3"/>
        <v>45984</v>
      </c>
      <c r="Z26" s="288">
        <f t="shared" si="3"/>
        <v>45985</v>
      </c>
      <c r="AA26" s="288">
        <f t="shared" si="3"/>
        <v>45986</v>
      </c>
      <c r="AB26" s="288">
        <f t="shared" si="3"/>
        <v>45987</v>
      </c>
      <c r="AC26" s="288">
        <f t="shared" si="3"/>
        <v>45988</v>
      </c>
      <c r="AD26" s="288">
        <f t="shared" si="3"/>
        <v>45989</v>
      </c>
      <c r="AE26" s="288">
        <f t="shared" si="3"/>
        <v>45990</v>
      </c>
      <c r="AF26" s="288">
        <f t="shared" si="3"/>
        <v>45991</v>
      </c>
      <c r="AG26" s="288">
        <f t="shared" si="3"/>
        <v>45992</v>
      </c>
      <c r="AH26" s="288">
        <f t="shared" si="3"/>
        <v>45993</v>
      </c>
      <c r="AI26" s="288">
        <f t="shared" si="3"/>
        <v>45994</v>
      </c>
      <c r="AJ26" s="288">
        <f t="shared" si="3"/>
        <v>45995</v>
      </c>
      <c r="AK26" s="288">
        <f t="shared" si="3"/>
        <v>45996</v>
      </c>
      <c r="AL26" s="288">
        <f t="shared" si="3"/>
        <v>45997</v>
      </c>
      <c r="AM26" s="288">
        <f t="shared" si="3"/>
        <v>45998</v>
      </c>
      <c r="AN26" s="288">
        <f t="shared" si="3"/>
        <v>45999</v>
      </c>
      <c r="AO26" s="288">
        <f t="shared" si="3"/>
        <v>46000</v>
      </c>
      <c r="AP26" s="288">
        <f t="shared" si="3"/>
        <v>46001</v>
      </c>
      <c r="AQ26" s="288">
        <f t="shared" si="3"/>
        <v>46002</v>
      </c>
      <c r="AR26" s="288">
        <f t="shared" si="3"/>
        <v>46003</v>
      </c>
      <c r="AS26" s="288">
        <f t="shared" si="3"/>
        <v>46004</v>
      </c>
      <c r="AT26" s="288">
        <f t="shared" si="3"/>
        <v>46005</v>
      </c>
      <c r="AU26" s="288">
        <f t="shared" si="3"/>
        <v>46006</v>
      </c>
      <c r="AV26" s="288">
        <f t="shared" si="3"/>
        <v>46010</v>
      </c>
      <c r="AW26" s="288">
        <f t="shared" si="3"/>
        <v>46011</v>
      </c>
      <c r="AX26" s="288">
        <f t="shared" si="3"/>
        <v>46012</v>
      </c>
      <c r="AY26" s="288">
        <f t="shared" si="3"/>
        <v>46013</v>
      </c>
      <c r="AZ26" s="288">
        <f t="shared" si="3"/>
        <v>46014</v>
      </c>
      <c r="BA26" s="288">
        <f t="shared" si="3"/>
        <v>46015</v>
      </c>
      <c r="BB26" s="288">
        <f t="shared" si="3"/>
        <v>46016</v>
      </c>
      <c r="BC26" s="288">
        <f t="shared" si="3"/>
        <v>46017</v>
      </c>
      <c r="BD26" s="288">
        <f t="shared" si="3"/>
        <v>46018</v>
      </c>
      <c r="BE26" s="288">
        <f t="shared" si="3"/>
        <v>46019</v>
      </c>
      <c r="BF26" s="288">
        <f t="shared" si="3"/>
        <v>46020</v>
      </c>
      <c r="BG26" s="288">
        <f t="shared" si="3"/>
        <v>46021</v>
      </c>
      <c r="BH26" s="288">
        <f t="shared" si="3"/>
        <v>46022</v>
      </c>
      <c r="BI26" s="288">
        <f t="shared" si="3"/>
        <v>46023</v>
      </c>
      <c r="BJ26" s="288">
        <f t="shared" si="3"/>
        <v>46024</v>
      </c>
      <c r="BK26" s="288">
        <f t="shared" si="3"/>
        <v>46025</v>
      </c>
      <c r="BL26" s="288">
        <f t="shared" si="3"/>
        <v>46026</v>
      </c>
      <c r="BM26" s="288">
        <f t="shared" ref="BM26:DX26" si="4">BM5</f>
        <v>46027</v>
      </c>
      <c r="BN26" s="288">
        <f t="shared" si="4"/>
        <v>46028</v>
      </c>
      <c r="BO26" s="288">
        <f t="shared" si="4"/>
        <v>46029</v>
      </c>
      <c r="BP26" s="288">
        <f t="shared" si="4"/>
        <v>46030</v>
      </c>
      <c r="BQ26" s="288">
        <f t="shared" si="4"/>
        <v>46031</v>
      </c>
      <c r="BR26" s="288">
        <f t="shared" si="4"/>
        <v>46032</v>
      </c>
      <c r="BS26" s="288">
        <f t="shared" si="4"/>
        <v>46033</v>
      </c>
      <c r="BT26" s="288">
        <f t="shared" si="4"/>
        <v>46034</v>
      </c>
      <c r="BU26" s="288">
        <f t="shared" si="4"/>
        <v>46035</v>
      </c>
      <c r="BV26" s="288">
        <f t="shared" si="4"/>
        <v>46036</v>
      </c>
      <c r="BW26" s="288">
        <f t="shared" si="4"/>
        <v>46037</v>
      </c>
      <c r="BX26" s="288">
        <f t="shared" si="4"/>
        <v>46038</v>
      </c>
      <c r="BY26" s="288">
        <f t="shared" si="4"/>
        <v>46039</v>
      </c>
      <c r="BZ26" s="288">
        <f t="shared" si="4"/>
        <v>46040</v>
      </c>
      <c r="CA26" s="288">
        <f t="shared" si="4"/>
        <v>46041</v>
      </c>
      <c r="CB26" s="288">
        <f t="shared" si="4"/>
        <v>46042</v>
      </c>
      <c r="CC26" s="288">
        <f t="shared" si="4"/>
        <v>46043</v>
      </c>
      <c r="CD26" s="288">
        <f t="shared" si="4"/>
        <v>46044</v>
      </c>
      <c r="CE26" s="288">
        <f t="shared" si="4"/>
        <v>46045</v>
      </c>
      <c r="CF26" s="288">
        <f t="shared" si="4"/>
        <v>46046</v>
      </c>
      <c r="CG26" s="288">
        <f t="shared" si="4"/>
        <v>46047</v>
      </c>
      <c r="CH26" s="288">
        <f t="shared" si="4"/>
        <v>46048</v>
      </c>
      <c r="CI26" s="288">
        <f t="shared" si="4"/>
        <v>46049</v>
      </c>
      <c r="CJ26" s="288">
        <f t="shared" si="4"/>
        <v>46050</v>
      </c>
      <c r="CK26" s="288">
        <f t="shared" si="4"/>
        <v>46051</v>
      </c>
      <c r="CL26" s="288">
        <f t="shared" si="4"/>
        <v>46052</v>
      </c>
      <c r="CM26" s="288">
        <f t="shared" si="4"/>
        <v>46053</v>
      </c>
      <c r="CN26" s="288">
        <f t="shared" si="4"/>
        <v>46054</v>
      </c>
      <c r="CO26" s="288">
        <f t="shared" si="4"/>
        <v>46055</v>
      </c>
      <c r="CP26" s="288">
        <f t="shared" si="4"/>
        <v>46056</v>
      </c>
      <c r="CQ26" s="288">
        <f t="shared" si="4"/>
        <v>46057</v>
      </c>
      <c r="CR26" s="288">
        <f t="shared" si="4"/>
        <v>46058</v>
      </c>
      <c r="CS26" s="288">
        <f t="shared" si="4"/>
        <v>46059</v>
      </c>
      <c r="CT26" s="288">
        <f t="shared" si="4"/>
        <v>46060</v>
      </c>
      <c r="CU26" s="288">
        <f t="shared" si="4"/>
        <v>46061</v>
      </c>
      <c r="CV26" s="288">
        <f t="shared" si="4"/>
        <v>46062</v>
      </c>
      <c r="CW26" s="288">
        <f t="shared" si="4"/>
        <v>46063</v>
      </c>
      <c r="CX26" s="288">
        <f t="shared" si="4"/>
        <v>46064</v>
      </c>
      <c r="CY26" s="288">
        <f t="shared" si="4"/>
        <v>46065</v>
      </c>
      <c r="CZ26" s="288">
        <f t="shared" si="4"/>
        <v>46066</v>
      </c>
      <c r="DA26" s="288">
        <f t="shared" si="4"/>
        <v>46067</v>
      </c>
      <c r="DB26" s="288">
        <f t="shared" si="4"/>
        <v>46068</v>
      </c>
      <c r="DC26" s="288">
        <f t="shared" si="4"/>
        <v>46069</v>
      </c>
      <c r="DD26" s="288">
        <f t="shared" si="4"/>
        <v>46070</v>
      </c>
      <c r="DE26" s="288">
        <f t="shared" si="4"/>
        <v>46071</v>
      </c>
      <c r="DF26" s="288">
        <f t="shared" si="4"/>
        <v>46072</v>
      </c>
      <c r="DG26" s="288">
        <f t="shared" si="4"/>
        <v>46073</v>
      </c>
      <c r="DH26" s="288">
        <f t="shared" si="4"/>
        <v>46074</v>
      </c>
      <c r="DI26" s="288">
        <f t="shared" si="4"/>
        <v>46075</v>
      </c>
      <c r="DJ26" s="288">
        <f t="shared" si="4"/>
        <v>46076</v>
      </c>
      <c r="DK26" s="288">
        <f t="shared" si="4"/>
        <v>46077</v>
      </c>
      <c r="DL26" s="288">
        <f t="shared" si="4"/>
        <v>46078</v>
      </c>
      <c r="DM26" s="288">
        <f t="shared" si="4"/>
        <v>46079</v>
      </c>
      <c r="DN26" s="288">
        <f t="shared" si="4"/>
        <v>46080</v>
      </c>
      <c r="DO26" s="288">
        <f t="shared" si="4"/>
        <v>46081</v>
      </c>
      <c r="DP26" s="288">
        <f t="shared" si="4"/>
        <v>46082</v>
      </c>
      <c r="DQ26" s="288">
        <f t="shared" si="4"/>
        <v>46083</v>
      </c>
      <c r="DR26" s="288">
        <f t="shared" si="4"/>
        <v>46084</v>
      </c>
      <c r="DS26" s="288">
        <f t="shared" si="4"/>
        <v>46085</v>
      </c>
      <c r="DT26" s="288">
        <f t="shared" si="4"/>
        <v>46086</v>
      </c>
      <c r="DU26" s="288">
        <f t="shared" si="4"/>
        <v>46087</v>
      </c>
      <c r="DV26" s="288">
        <f t="shared" si="4"/>
        <v>46088</v>
      </c>
      <c r="DW26" s="288">
        <f t="shared" si="4"/>
        <v>46089</v>
      </c>
      <c r="DX26" s="288">
        <f t="shared" si="4"/>
        <v>46090</v>
      </c>
      <c r="DY26" s="288">
        <f t="shared" ref="DY26:ET26" si="5">DY5</f>
        <v>46091</v>
      </c>
      <c r="DZ26" s="288">
        <f t="shared" si="5"/>
        <v>46092</v>
      </c>
      <c r="EA26" s="288">
        <f t="shared" si="5"/>
        <v>46093</v>
      </c>
      <c r="EB26" s="288">
        <f t="shared" si="5"/>
        <v>46094</v>
      </c>
      <c r="EC26" s="288">
        <f t="shared" si="5"/>
        <v>46095</v>
      </c>
      <c r="ED26" s="288">
        <f t="shared" si="5"/>
        <v>46096</v>
      </c>
      <c r="EE26" s="288">
        <f t="shared" si="5"/>
        <v>46097</v>
      </c>
      <c r="EF26" s="288">
        <f t="shared" si="5"/>
        <v>46098</v>
      </c>
      <c r="EG26" s="288">
        <f t="shared" si="5"/>
        <v>46099</v>
      </c>
      <c r="EH26" s="288">
        <f t="shared" si="5"/>
        <v>46100</v>
      </c>
      <c r="EI26" s="288">
        <f t="shared" si="5"/>
        <v>46101</v>
      </c>
      <c r="EJ26" s="288">
        <f t="shared" si="5"/>
        <v>46102</v>
      </c>
      <c r="EK26" s="288">
        <f t="shared" si="5"/>
        <v>46103</v>
      </c>
      <c r="EL26" s="288">
        <f t="shared" si="5"/>
        <v>46104</v>
      </c>
      <c r="EM26" s="288">
        <f t="shared" si="5"/>
        <v>46105</v>
      </c>
      <c r="EN26" s="288">
        <f t="shared" si="5"/>
        <v>46106</v>
      </c>
      <c r="EO26" s="288">
        <f t="shared" si="5"/>
        <v>46107</v>
      </c>
      <c r="EP26" s="288">
        <f t="shared" si="5"/>
        <v>46108</v>
      </c>
      <c r="EQ26" s="288">
        <f t="shared" si="5"/>
        <v>46109</v>
      </c>
      <c r="ER26" s="288">
        <f t="shared" si="5"/>
        <v>46110</v>
      </c>
      <c r="ES26" s="288">
        <f t="shared" si="5"/>
        <v>46111</v>
      </c>
      <c r="ET26" s="288">
        <f t="shared" si="5"/>
        <v>46112</v>
      </c>
    </row>
    <row r="27" spans="1:150" x14ac:dyDescent="0.2">
      <c r="A27" s="86" t="s">
        <v>135</v>
      </c>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row>
    <row r="28" spans="1:150" x14ac:dyDescent="0.2">
      <c r="A28" s="87">
        <v>1</v>
      </c>
      <c r="B28" s="290">
        <f t="shared" ref="B28:BL28" si="6">ROUND(B7*0.85,)</f>
        <v>12776</v>
      </c>
      <c r="C28" s="290">
        <f t="shared" si="6"/>
        <v>12776</v>
      </c>
      <c r="D28" s="290">
        <f t="shared" si="6"/>
        <v>12776</v>
      </c>
      <c r="E28" s="290">
        <f t="shared" si="6"/>
        <v>10940</v>
      </c>
      <c r="F28" s="290">
        <f t="shared" si="6"/>
        <v>7650</v>
      </c>
      <c r="G28" s="290">
        <f t="shared" si="6"/>
        <v>8186</v>
      </c>
      <c r="H28" s="290">
        <f t="shared" si="6"/>
        <v>7650</v>
      </c>
      <c r="I28" s="290">
        <f t="shared" si="6"/>
        <v>9104</v>
      </c>
      <c r="J28" s="290">
        <f t="shared" si="6"/>
        <v>9104</v>
      </c>
      <c r="K28" s="290">
        <f t="shared" si="6"/>
        <v>6579</v>
      </c>
      <c r="L28" s="290">
        <f t="shared" si="6"/>
        <v>6579</v>
      </c>
      <c r="M28" s="290">
        <f t="shared" si="6"/>
        <v>6579</v>
      </c>
      <c r="N28" s="290">
        <f t="shared" si="6"/>
        <v>7115</v>
      </c>
      <c r="O28" s="290">
        <f t="shared" si="6"/>
        <v>6579</v>
      </c>
      <c r="P28" s="290">
        <f t="shared" si="6"/>
        <v>7115</v>
      </c>
      <c r="Q28" s="290">
        <f t="shared" si="6"/>
        <v>7115</v>
      </c>
      <c r="R28" s="290">
        <f t="shared" si="6"/>
        <v>7650</v>
      </c>
      <c r="S28" s="290">
        <f t="shared" si="6"/>
        <v>8186</v>
      </c>
      <c r="T28" s="290">
        <f t="shared" si="6"/>
        <v>8186</v>
      </c>
      <c r="U28" s="290">
        <f t="shared" si="6"/>
        <v>9104</v>
      </c>
      <c r="V28" s="290">
        <f t="shared" si="6"/>
        <v>9104</v>
      </c>
      <c r="W28" s="290">
        <f t="shared" si="6"/>
        <v>7650</v>
      </c>
      <c r="X28" s="290">
        <f t="shared" si="6"/>
        <v>7650</v>
      </c>
      <c r="Y28" s="290">
        <f t="shared" si="6"/>
        <v>6579</v>
      </c>
      <c r="Z28" s="290">
        <f t="shared" si="6"/>
        <v>6579</v>
      </c>
      <c r="AA28" s="290">
        <f t="shared" si="6"/>
        <v>6579</v>
      </c>
      <c r="AB28" s="290">
        <f t="shared" si="6"/>
        <v>6579</v>
      </c>
      <c r="AC28" s="290">
        <f t="shared" si="6"/>
        <v>6579</v>
      </c>
      <c r="AD28" s="290">
        <f t="shared" si="6"/>
        <v>7115</v>
      </c>
      <c r="AE28" s="290">
        <f t="shared" si="6"/>
        <v>7115</v>
      </c>
      <c r="AF28" s="290">
        <f t="shared" si="6"/>
        <v>6579</v>
      </c>
      <c r="AG28" s="290">
        <f t="shared" si="6"/>
        <v>8109</v>
      </c>
      <c r="AH28" s="290">
        <f t="shared" si="6"/>
        <v>8109</v>
      </c>
      <c r="AI28" s="290">
        <f t="shared" si="6"/>
        <v>8109</v>
      </c>
      <c r="AJ28" s="290">
        <f t="shared" si="6"/>
        <v>8109</v>
      </c>
      <c r="AK28" s="290">
        <f t="shared" si="6"/>
        <v>8109</v>
      </c>
      <c r="AL28" s="290">
        <f t="shared" si="6"/>
        <v>8109</v>
      </c>
      <c r="AM28" s="290">
        <f t="shared" si="6"/>
        <v>6732</v>
      </c>
      <c r="AN28" s="290">
        <f t="shared" si="6"/>
        <v>6732</v>
      </c>
      <c r="AO28" s="290">
        <f t="shared" si="6"/>
        <v>6732</v>
      </c>
      <c r="AP28" s="290">
        <f t="shared" si="6"/>
        <v>6732</v>
      </c>
      <c r="AQ28" s="290">
        <f t="shared" si="6"/>
        <v>10022</v>
      </c>
      <c r="AR28" s="290">
        <f t="shared" si="6"/>
        <v>11246</v>
      </c>
      <c r="AS28" s="290">
        <f t="shared" si="6"/>
        <v>11246</v>
      </c>
      <c r="AT28" s="290">
        <f t="shared" si="6"/>
        <v>8798</v>
      </c>
      <c r="AU28" s="290">
        <f t="shared" si="6"/>
        <v>10022</v>
      </c>
      <c r="AV28" s="290">
        <f t="shared" si="6"/>
        <v>10022</v>
      </c>
      <c r="AW28" s="290">
        <f t="shared" si="6"/>
        <v>11246</v>
      </c>
      <c r="AX28" s="290">
        <f t="shared" si="6"/>
        <v>11246</v>
      </c>
      <c r="AY28" s="290">
        <f t="shared" si="6"/>
        <v>11246</v>
      </c>
      <c r="AZ28" s="290">
        <f t="shared" si="6"/>
        <v>13694</v>
      </c>
      <c r="BA28" s="290">
        <f t="shared" si="6"/>
        <v>13694</v>
      </c>
      <c r="BB28" s="290">
        <f t="shared" si="6"/>
        <v>14918</v>
      </c>
      <c r="BC28" s="290">
        <f t="shared" si="6"/>
        <v>14918</v>
      </c>
      <c r="BD28" s="290">
        <f t="shared" si="6"/>
        <v>14918</v>
      </c>
      <c r="BE28" s="290">
        <f t="shared" si="6"/>
        <v>12470</v>
      </c>
      <c r="BF28" s="290">
        <f t="shared" si="6"/>
        <v>19010</v>
      </c>
      <c r="BG28" s="290">
        <f t="shared" si="6"/>
        <v>36988</v>
      </c>
      <c r="BH28" s="290">
        <f t="shared" si="6"/>
        <v>54200</v>
      </c>
      <c r="BI28" s="290">
        <f t="shared" si="6"/>
        <v>54200</v>
      </c>
      <c r="BJ28" s="290">
        <f t="shared" si="6"/>
        <v>50375</v>
      </c>
      <c r="BK28" s="290">
        <f t="shared" si="6"/>
        <v>54200</v>
      </c>
      <c r="BL28" s="290">
        <f t="shared" si="6"/>
        <v>50375</v>
      </c>
      <c r="BM28" s="290">
        <f t="shared" ref="BM28:DX28" si="7">ROUND(BM7*0.85,)</f>
        <v>40048</v>
      </c>
      <c r="BN28" s="290">
        <f t="shared" si="7"/>
        <v>40048</v>
      </c>
      <c r="BO28" s="290">
        <f t="shared" si="7"/>
        <v>40048</v>
      </c>
      <c r="BP28" s="290">
        <f t="shared" si="7"/>
        <v>33928</v>
      </c>
      <c r="BQ28" s="290">
        <f t="shared" si="7"/>
        <v>22300</v>
      </c>
      <c r="BR28" s="290">
        <f t="shared" si="7"/>
        <v>18475</v>
      </c>
      <c r="BS28" s="290">
        <f t="shared" si="7"/>
        <v>16945</v>
      </c>
      <c r="BT28" s="290">
        <f t="shared" si="7"/>
        <v>16945</v>
      </c>
      <c r="BU28" s="290">
        <f t="shared" si="7"/>
        <v>16945</v>
      </c>
      <c r="BV28" s="290">
        <f t="shared" si="7"/>
        <v>18475</v>
      </c>
      <c r="BW28" s="290">
        <f t="shared" si="7"/>
        <v>18475</v>
      </c>
      <c r="BX28" s="290">
        <f t="shared" si="7"/>
        <v>18475</v>
      </c>
      <c r="BY28" s="290">
        <f t="shared" si="7"/>
        <v>16945</v>
      </c>
      <c r="BZ28" s="290">
        <f t="shared" si="7"/>
        <v>16945</v>
      </c>
      <c r="CA28" s="290">
        <f t="shared" si="7"/>
        <v>16945</v>
      </c>
      <c r="CB28" s="290">
        <f t="shared" si="7"/>
        <v>16945</v>
      </c>
      <c r="CC28" s="290">
        <f t="shared" si="7"/>
        <v>16945</v>
      </c>
      <c r="CD28" s="290">
        <f t="shared" si="7"/>
        <v>16945</v>
      </c>
      <c r="CE28" s="290">
        <f t="shared" si="7"/>
        <v>16945</v>
      </c>
      <c r="CF28" s="290">
        <f t="shared" si="7"/>
        <v>18475</v>
      </c>
      <c r="CG28" s="290">
        <f t="shared" si="7"/>
        <v>18475</v>
      </c>
      <c r="CH28" s="290">
        <f t="shared" si="7"/>
        <v>20387</v>
      </c>
      <c r="CI28" s="290">
        <f t="shared" si="7"/>
        <v>20387</v>
      </c>
      <c r="CJ28" s="290">
        <f t="shared" si="7"/>
        <v>20387</v>
      </c>
      <c r="CK28" s="290">
        <f t="shared" si="7"/>
        <v>20387</v>
      </c>
      <c r="CL28" s="290">
        <f t="shared" si="7"/>
        <v>20387</v>
      </c>
      <c r="CM28" s="290">
        <f t="shared" si="7"/>
        <v>20387</v>
      </c>
      <c r="CN28" s="290">
        <f t="shared" si="7"/>
        <v>21152</v>
      </c>
      <c r="CO28" s="290">
        <f t="shared" si="7"/>
        <v>19622</v>
      </c>
      <c r="CP28" s="290">
        <f t="shared" si="7"/>
        <v>19622</v>
      </c>
      <c r="CQ28" s="290">
        <f t="shared" si="7"/>
        <v>19622</v>
      </c>
      <c r="CR28" s="290">
        <f t="shared" si="7"/>
        <v>19622</v>
      </c>
      <c r="CS28" s="290">
        <f t="shared" si="7"/>
        <v>22682</v>
      </c>
      <c r="CT28" s="290">
        <f t="shared" si="7"/>
        <v>22682</v>
      </c>
      <c r="CU28" s="290">
        <f t="shared" si="7"/>
        <v>19622</v>
      </c>
      <c r="CV28" s="290">
        <f t="shared" si="7"/>
        <v>21152</v>
      </c>
      <c r="CW28" s="290">
        <f t="shared" si="7"/>
        <v>19622</v>
      </c>
      <c r="CX28" s="290">
        <f t="shared" si="7"/>
        <v>19622</v>
      </c>
      <c r="CY28" s="290">
        <f t="shared" si="7"/>
        <v>19622</v>
      </c>
      <c r="CZ28" s="290">
        <f t="shared" si="7"/>
        <v>22682</v>
      </c>
      <c r="DA28" s="290">
        <f t="shared" si="7"/>
        <v>22682</v>
      </c>
      <c r="DB28" s="290">
        <f t="shared" si="7"/>
        <v>26507</v>
      </c>
      <c r="DC28" s="290">
        <f t="shared" si="7"/>
        <v>26507</v>
      </c>
      <c r="DD28" s="290">
        <f t="shared" si="7"/>
        <v>26507</v>
      </c>
      <c r="DE28" s="290">
        <f t="shared" si="7"/>
        <v>26507</v>
      </c>
      <c r="DF28" s="290">
        <f t="shared" si="7"/>
        <v>26507</v>
      </c>
      <c r="DG28" s="290">
        <f t="shared" si="7"/>
        <v>31097</v>
      </c>
      <c r="DH28" s="290">
        <f t="shared" si="7"/>
        <v>31097</v>
      </c>
      <c r="DI28" s="290">
        <f t="shared" si="7"/>
        <v>28802</v>
      </c>
      <c r="DJ28" s="290">
        <f t="shared" si="7"/>
        <v>31097</v>
      </c>
      <c r="DK28" s="290">
        <f t="shared" si="7"/>
        <v>28802</v>
      </c>
      <c r="DL28" s="290">
        <f t="shared" si="7"/>
        <v>31097</v>
      </c>
      <c r="DM28" s="290">
        <f t="shared" si="7"/>
        <v>28802</v>
      </c>
      <c r="DN28" s="290">
        <f t="shared" si="7"/>
        <v>28802</v>
      </c>
      <c r="DO28" s="290">
        <f t="shared" si="7"/>
        <v>24595</v>
      </c>
      <c r="DP28" s="290">
        <f t="shared" si="7"/>
        <v>19622</v>
      </c>
      <c r="DQ28" s="290">
        <f t="shared" si="7"/>
        <v>19622</v>
      </c>
      <c r="DR28" s="290">
        <f t="shared" si="7"/>
        <v>19622</v>
      </c>
      <c r="DS28" s="290">
        <f t="shared" si="7"/>
        <v>18092</v>
      </c>
      <c r="DT28" s="290">
        <f t="shared" si="7"/>
        <v>15797</v>
      </c>
      <c r="DU28" s="290">
        <f t="shared" si="7"/>
        <v>16945</v>
      </c>
      <c r="DV28" s="290">
        <f t="shared" si="7"/>
        <v>16945</v>
      </c>
      <c r="DW28" s="290">
        <f t="shared" si="7"/>
        <v>16945</v>
      </c>
      <c r="DX28" s="290">
        <f t="shared" si="7"/>
        <v>13885</v>
      </c>
      <c r="DY28" s="290">
        <f t="shared" ref="DY28:ET28" si="8">ROUND(DY7*0.85,)</f>
        <v>13885</v>
      </c>
      <c r="DZ28" s="290">
        <f t="shared" si="8"/>
        <v>13885</v>
      </c>
      <c r="EA28" s="290">
        <f t="shared" si="8"/>
        <v>13885</v>
      </c>
      <c r="EB28" s="290">
        <f t="shared" si="8"/>
        <v>13885</v>
      </c>
      <c r="EC28" s="290">
        <f t="shared" si="8"/>
        <v>13885</v>
      </c>
      <c r="ED28" s="290">
        <f t="shared" si="8"/>
        <v>13885</v>
      </c>
      <c r="EE28" s="290">
        <f t="shared" si="8"/>
        <v>13885</v>
      </c>
      <c r="EF28" s="290">
        <f t="shared" si="8"/>
        <v>13885</v>
      </c>
      <c r="EG28" s="290">
        <f t="shared" si="8"/>
        <v>13885</v>
      </c>
      <c r="EH28" s="290">
        <f t="shared" si="8"/>
        <v>13885</v>
      </c>
      <c r="EI28" s="290">
        <f t="shared" si="8"/>
        <v>13885</v>
      </c>
      <c r="EJ28" s="290">
        <f t="shared" si="8"/>
        <v>13885</v>
      </c>
      <c r="EK28" s="290">
        <f t="shared" si="8"/>
        <v>12737</v>
      </c>
      <c r="EL28" s="290">
        <f t="shared" si="8"/>
        <v>12737</v>
      </c>
      <c r="EM28" s="290">
        <f t="shared" si="8"/>
        <v>12737</v>
      </c>
      <c r="EN28" s="290">
        <f t="shared" si="8"/>
        <v>12737</v>
      </c>
      <c r="EO28" s="290">
        <f t="shared" si="8"/>
        <v>12737</v>
      </c>
      <c r="EP28" s="290">
        <f t="shared" si="8"/>
        <v>12737</v>
      </c>
      <c r="EQ28" s="290">
        <f t="shared" si="8"/>
        <v>12737</v>
      </c>
      <c r="ER28" s="290">
        <f t="shared" si="8"/>
        <v>12737</v>
      </c>
      <c r="ES28" s="290">
        <f t="shared" si="8"/>
        <v>12737</v>
      </c>
      <c r="ET28" s="290">
        <f t="shared" si="8"/>
        <v>12737</v>
      </c>
    </row>
    <row r="29" spans="1:150" x14ac:dyDescent="0.2">
      <c r="A29" s="87">
        <v>2</v>
      </c>
      <c r="B29" s="290">
        <f t="shared" ref="B29:BL29" si="9">ROUND(B8*0.85,)</f>
        <v>14229</v>
      </c>
      <c r="C29" s="290">
        <f t="shared" si="9"/>
        <v>14229</v>
      </c>
      <c r="D29" s="290">
        <f t="shared" si="9"/>
        <v>14229</v>
      </c>
      <c r="E29" s="290">
        <f t="shared" si="9"/>
        <v>12393</v>
      </c>
      <c r="F29" s="290">
        <f t="shared" si="9"/>
        <v>9104</v>
      </c>
      <c r="G29" s="290">
        <f t="shared" si="9"/>
        <v>9639</v>
      </c>
      <c r="H29" s="290">
        <f t="shared" si="9"/>
        <v>9104</v>
      </c>
      <c r="I29" s="290">
        <f t="shared" si="9"/>
        <v>10557</v>
      </c>
      <c r="J29" s="290">
        <f t="shared" si="9"/>
        <v>10557</v>
      </c>
      <c r="K29" s="290">
        <f t="shared" si="9"/>
        <v>8033</v>
      </c>
      <c r="L29" s="290">
        <f t="shared" si="9"/>
        <v>8033</v>
      </c>
      <c r="M29" s="290">
        <f t="shared" si="9"/>
        <v>8033</v>
      </c>
      <c r="N29" s="290">
        <f t="shared" si="9"/>
        <v>8568</v>
      </c>
      <c r="O29" s="290">
        <f t="shared" si="9"/>
        <v>8033</v>
      </c>
      <c r="P29" s="290">
        <f t="shared" si="9"/>
        <v>8568</v>
      </c>
      <c r="Q29" s="290">
        <f t="shared" si="9"/>
        <v>8568</v>
      </c>
      <c r="R29" s="290">
        <f t="shared" si="9"/>
        <v>9104</v>
      </c>
      <c r="S29" s="290">
        <f t="shared" si="9"/>
        <v>9639</v>
      </c>
      <c r="T29" s="290">
        <f t="shared" si="9"/>
        <v>9639</v>
      </c>
      <c r="U29" s="290">
        <f t="shared" si="9"/>
        <v>10557</v>
      </c>
      <c r="V29" s="290">
        <f t="shared" si="9"/>
        <v>10557</v>
      </c>
      <c r="W29" s="290">
        <f t="shared" si="9"/>
        <v>9104</v>
      </c>
      <c r="X29" s="290">
        <f t="shared" si="9"/>
        <v>9104</v>
      </c>
      <c r="Y29" s="290">
        <f t="shared" si="9"/>
        <v>8033</v>
      </c>
      <c r="Z29" s="290">
        <f t="shared" si="9"/>
        <v>8033</v>
      </c>
      <c r="AA29" s="290">
        <f t="shared" si="9"/>
        <v>8033</v>
      </c>
      <c r="AB29" s="290">
        <f t="shared" si="9"/>
        <v>8033</v>
      </c>
      <c r="AC29" s="290">
        <f t="shared" si="9"/>
        <v>8033</v>
      </c>
      <c r="AD29" s="290">
        <f t="shared" si="9"/>
        <v>8568</v>
      </c>
      <c r="AE29" s="290">
        <f t="shared" si="9"/>
        <v>8568</v>
      </c>
      <c r="AF29" s="290">
        <f t="shared" si="9"/>
        <v>8033</v>
      </c>
      <c r="AG29" s="290">
        <f t="shared" si="9"/>
        <v>9563</v>
      </c>
      <c r="AH29" s="290">
        <f t="shared" si="9"/>
        <v>9563</v>
      </c>
      <c r="AI29" s="290">
        <f t="shared" si="9"/>
        <v>9563</v>
      </c>
      <c r="AJ29" s="290">
        <f t="shared" si="9"/>
        <v>9563</v>
      </c>
      <c r="AK29" s="290">
        <f t="shared" si="9"/>
        <v>9563</v>
      </c>
      <c r="AL29" s="290">
        <f t="shared" si="9"/>
        <v>9563</v>
      </c>
      <c r="AM29" s="290">
        <f t="shared" si="9"/>
        <v>8186</v>
      </c>
      <c r="AN29" s="290">
        <f t="shared" si="9"/>
        <v>8186</v>
      </c>
      <c r="AO29" s="290">
        <f t="shared" si="9"/>
        <v>8186</v>
      </c>
      <c r="AP29" s="290">
        <f t="shared" si="9"/>
        <v>8186</v>
      </c>
      <c r="AQ29" s="290">
        <f t="shared" si="9"/>
        <v>11475</v>
      </c>
      <c r="AR29" s="290">
        <f t="shared" si="9"/>
        <v>12699</v>
      </c>
      <c r="AS29" s="290">
        <f t="shared" si="9"/>
        <v>12699</v>
      </c>
      <c r="AT29" s="290">
        <f t="shared" si="9"/>
        <v>10251</v>
      </c>
      <c r="AU29" s="290">
        <f t="shared" si="9"/>
        <v>11475</v>
      </c>
      <c r="AV29" s="290">
        <f t="shared" si="9"/>
        <v>11475</v>
      </c>
      <c r="AW29" s="290">
        <f t="shared" si="9"/>
        <v>12699</v>
      </c>
      <c r="AX29" s="290">
        <f t="shared" si="9"/>
        <v>12699</v>
      </c>
      <c r="AY29" s="290">
        <f t="shared" si="9"/>
        <v>12699</v>
      </c>
      <c r="AZ29" s="290">
        <f t="shared" si="9"/>
        <v>15147</v>
      </c>
      <c r="BA29" s="290">
        <f t="shared" si="9"/>
        <v>15147</v>
      </c>
      <c r="BB29" s="290">
        <f t="shared" si="9"/>
        <v>16371</v>
      </c>
      <c r="BC29" s="290">
        <f t="shared" si="9"/>
        <v>16371</v>
      </c>
      <c r="BD29" s="290">
        <f t="shared" si="9"/>
        <v>16371</v>
      </c>
      <c r="BE29" s="290">
        <f t="shared" si="9"/>
        <v>13923</v>
      </c>
      <c r="BF29" s="290">
        <f t="shared" si="9"/>
        <v>21191</v>
      </c>
      <c r="BG29" s="290">
        <f t="shared" si="9"/>
        <v>39168</v>
      </c>
      <c r="BH29" s="290">
        <f t="shared" si="9"/>
        <v>56381</v>
      </c>
      <c r="BI29" s="290">
        <f t="shared" si="9"/>
        <v>56381</v>
      </c>
      <c r="BJ29" s="290">
        <f t="shared" si="9"/>
        <v>52556</v>
      </c>
      <c r="BK29" s="290">
        <f t="shared" si="9"/>
        <v>56381</v>
      </c>
      <c r="BL29" s="290">
        <f t="shared" si="9"/>
        <v>52556</v>
      </c>
      <c r="BM29" s="290">
        <f t="shared" ref="BM29:DX29" si="10">ROUND(BM8*0.85,)</f>
        <v>42228</v>
      </c>
      <c r="BN29" s="290">
        <f t="shared" si="10"/>
        <v>42228</v>
      </c>
      <c r="BO29" s="290">
        <f t="shared" si="10"/>
        <v>42228</v>
      </c>
      <c r="BP29" s="290">
        <f t="shared" si="10"/>
        <v>36108</v>
      </c>
      <c r="BQ29" s="290">
        <f t="shared" si="10"/>
        <v>24327</v>
      </c>
      <c r="BR29" s="290">
        <f t="shared" si="10"/>
        <v>20502</v>
      </c>
      <c r="BS29" s="290">
        <f t="shared" si="10"/>
        <v>18972</v>
      </c>
      <c r="BT29" s="290">
        <f t="shared" si="10"/>
        <v>18972</v>
      </c>
      <c r="BU29" s="290">
        <f t="shared" si="10"/>
        <v>18972</v>
      </c>
      <c r="BV29" s="290">
        <f t="shared" si="10"/>
        <v>20502</v>
      </c>
      <c r="BW29" s="290">
        <f t="shared" si="10"/>
        <v>20502</v>
      </c>
      <c r="BX29" s="290">
        <f t="shared" si="10"/>
        <v>20502</v>
      </c>
      <c r="BY29" s="290">
        <f t="shared" si="10"/>
        <v>18972</v>
      </c>
      <c r="BZ29" s="290">
        <f t="shared" si="10"/>
        <v>18972</v>
      </c>
      <c r="CA29" s="290">
        <f t="shared" si="10"/>
        <v>18972</v>
      </c>
      <c r="CB29" s="290">
        <f t="shared" si="10"/>
        <v>18972</v>
      </c>
      <c r="CC29" s="290">
        <f t="shared" si="10"/>
        <v>18972</v>
      </c>
      <c r="CD29" s="290">
        <f t="shared" si="10"/>
        <v>18972</v>
      </c>
      <c r="CE29" s="290">
        <f t="shared" si="10"/>
        <v>18972</v>
      </c>
      <c r="CF29" s="290">
        <f t="shared" si="10"/>
        <v>20502</v>
      </c>
      <c r="CG29" s="290">
        <f t="shared" si="10"/>
        <v>20502</v>
      </c>
      <c r="CH29" s="290">
        <f t="shared" si="10"/>
        <v>22415</v>
      </c>
      <c r="CI29" s="290">
        <f t="shared" si="10"/>
        <v>22415</v>
      </c>
      <c r="CJ29" s="290">
        <f t="shared" si="10"/>
        <v>22415</v>
      </c>
      <c r="CK29" s="290">
        <f t="shared" si="10"/>
        <v>22415</v>
      </c>
      <c r="CL29" s="290">
        <f t="shared" si="10"/>
        <v>22415</v>
      </c>
      <c r="CM29" s="290">
        <f t="shared" si="10"/>
        <v>22415</v>
      </c>
      <c r="CN29" s="290">
        <f t="shared" si="10"/>
        <v>23180</v>
      </c>
      <c r="CO29" s="290">
        <f t="shared" si="10"/>
        <v>21650</v>
      </c>
      <c r="CP29" s="290">
        <f t="shared" si="10"/>
        <v>21650</v>
      </c>
      <c r="CQ29" s="290">
        <f t="shared" si="10"/>
        <v>21650</v>
      </c>
      <c r="CR29" s="290">
        <f t="shared" si="10"/>
        <v>21650</v>
      </c>
      <c r="CS29" s="290">
        <f t="shared" si="10"/>
        <v>24710</v>
      </c>
      <c r="CT29" s="290">
        <f t="shared" si="10"/>
        <v>24710</v>
      </c>
      <c r="CU29" s="290">
        <f t="shared" si="10"/>
        <v>21650</v>
      </c>
      <c r="CV29" s="290">
        <f t="shared" si="10"/>
        <v>23180</v>
      </c>
      <c r="CW29" s="290">
        <f t="shared" si="10"/>
        <v>21650</v>
      </c>
      <c r="CX29" s="290">
        <f t="shared" si="10"/>
        <v>21650</v>
      </c>
      <c r="CY29" s="290">
        <f t="shared" si="10"/>
        <v>21650</v>
      </c>
      <c r="CZ29" s="290">
        <f t="shared" si="10"/>
        <v>24710</v>
      </c>
      <c r="DA29" s="290">
        <f t="shared" si="10"/>
        <v>24710</v>
      </c>
      <c r="DB29" s="290">
        <f t="shared" si="10"/>
        <v>28535</v>
      </c>
      <c r="DC29" s="290">
        <f t="shared" si="10"/>
        <v>28535</v>
      </c>
      <c r="DD29" s="290">
        <f t="shared" si="10"/>
        <v>28535</v>
      </c>
      <c r="DE29" s="290">
        <f t="shared" si="10"/>
        <v>28535</v>
      </c>
      <c r="DF29" s="290">
        <f t="shared" si="10"/>
        <v>28535</v>
      </c>
      <c r="DG29" s="290">
        <f t="shared" si="10"/>
        <v>33125</v>
      </c>
      <c r="DH29" s="290">
        <f t="shared" si="10"/>
        <v>33125</v>
      </c>
      <c r="DI29" s="290">
        <f t="shared" si="10"/>
        <v>30830</v>
      </c>
      <c r="DJ29" s="290">
        <f t="shared" si="10"/>
        <v>33125</v>
      </c>
      <c r="DK29" s="290">
        <f t="shared" si="10"/>
        <v>30830</v>
      </c>
      <c r="DL29" s="290">
        <f t="shared" si="10"/>
        <v>33125</v>
      </c>
      <c r="DM29" s="290">
        <f t="shared" si="10"/>
        <v>30830</v>
      </c>
      <c r="DN29" s="290">
        <f t="shared" si="10"/>
        <v>30830</v>
      </c>
      <c r="DO29" s="290">
        <f t="shared" si="10"/>
        <v>26622</v>
      </c>
      <c r="DP29" s="290">
        <f t="shared" si="10"/>
        <v>21650</v>
      </c>
      <c r="DQ29" s="290">
        <f t="shared" si="10"/>
        <v>21650</v>
      </c>
      <c r="DR29" s="290">
        <f t="shared" si="10"/>
        <v>21650</v>
      </c>
      <c r="DS29" s="290">
        <f t="shared" si="10"/>
        <v>20120</v>
      </c>
      <c r="DT29" s="290">
        <f t="shared" si="10"/>
        <v>17825</v>
      </c>
      <c r="DU29" s="290">
        <f t="shared" si="10"/>
        <v>18972</v>
      </c>
      <c r="DV29" s="290">
        <f t="shared" si="10"/>
        <v>18972</v>
      </c>
      <c r="DW29" s="290">
        <f t="shared" si="10"/>
        <v>18972</v>
      </c>
      <c r="DX29" s="290">
        <f t="shared" si="10"/>
        <v>15912</v>
      </c>
      <c r="DY29" s="290">
        <f t="shared" ref="DY29:ET29" si="11">ROUND(DY8*0.85,)</f>
        <v>15912</v>
      </c>
      <c r="DZ29" s="290">
        <f t="shared" si="11"/>
        <v>15912</v>
      </c>
      <c r="EA29" s="290">
        <f t="shared" si="11"/>
        <v>15912</v>
      </c>
      <c r="EB29" s="290">
        <f t="shared" si="11"/>
        <v>15912</v>
      </c>
      <c r="EC29" s="290">
        <f t="shared" si="11"/>
        <v>15912</v>
      </c>
      <c r="ED29" s="290">
        <f t="shared" si="11"/>
        <v>15912</v>
      </c>
      <c r="EE29" s="290">
        <f t="shared" si="11"/>
        <v>15912</v>
      </c>
      <c r="EF29" s="290">
        <f t="shared" si="11"/>
        <v>15912</v>
      </c>
      <c r="EG29" s="290">
        <f t="shared" si="11"/>
        <v>15912</v>
      </c>
      <c r="EH29" s="290">
        <f t="shared" si="11"/>
        <v>15912</v>
      </c>
      <c r="EI29" s="290">
        <f t="shared" si="11"/>
        <v>15912</v>
      </c>
      <c r="EJ29" s="290">
        <f t="shared" si="11"/>
        <v>15912</v>
      </c>
      <c r="EK29" s="290">
        <f t="shared" si="11"/>
        <v>14765</v>
      </c>
      <c r="EL29" s="290">
        <f t="shared" si="11"/>
        <v>14765</v>
      </c>
      <c r="EM29" s="290">
        <f t="shared" si="11"/>
        <v>14765</v>
      </c>
      <c r="EN29" s="290">
        <f t="shared" si="11"/>
        <v>14765</v>
      </c>
      <c r="EO29" s="290">
        <f t="shared" si="11"/>
        <v>14765</v>
      </c>
      <c r="EP29" s="290">
        <f t="shared" si="11"/>
        <v>14765</v>
      </c>
      <c r="EQ29" s="290">
        <f t="shared" si="11"/>
        <v>14765</v>
      </c>
      <c r="ER29" s="290">
        <f t="shared" si="11"/>
        <v>14765</v>
      </c>
      <c r="ES29" s="290">
        <f t="shared" si="11"/>
        <v>14765</v>
      </c>
      <c r="ET29" s="290">
        <f t="shared" si="11"/>
        <v>14765</v>
      </c>
    </row>
    <row r="30" spans="1:150" x14ac:dyDescent="0.2">
      <c r="A30" s="95" t="s">
        <v>143</v>
      </c>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c r="BK30" s="290"/>
      <c r="BL30" s="290"/>
      <c r="BM30" s="290"/>
      <c r="BN30" s="290"/>
      <c r="BO30" s="290"/>
      <c r="BP30" s="290"/>
      <c r="BQ30" s="290"/>
      <c r="BR30" s="290"/>
      <c r="BS30" s="290"/>
      <c r="BT30" s="290"/>
      <c r="BU30" s="290"/>
      <c r="BV30" s="290"/>
      <c r="BW30" s="290"/>
      <c r="BX30" s="290"/>
      <c r="BY30" s="290"/>
      <c r="BZ30" s="290"/>
      <c r="CA30" s="290"/>
      <c r="CB30" s="290"/>
      <c r="CC30" s="290"/>
      <c r="CD30" s="290"/>
      <c r="CE30" s="290"/>
      <c r="CF30" s="290"/>
      <c r="CG30" s="290"/>
      <c r="CH30" s="290"/>
      <c r="CI30" s="290"/>
      <c r="CJ30" s="290"/>
      <c r="CK30" s="290"/>
      <c r="CL30" s="290"/>
      <c r="CM30" s="290"/>
      <c r="CN30" s="290"/>
      <c r="CO30" s="290"/>
      <c r="CP30" s="290"/>
      <c r="CQ30" s="290"/>
      <c r="CR30" s="290"/>
      <c r="CS30" s="290"/>
      <c r="CT30" s="290"/>
      <c r="CU30" s="290"/>
      <c r="CV30" s="290"/>
      <c r="CW30" s="290"/>
      <c r="CX30" s="290"/>
      <c r="CY30" s="290"/>
      <c r="CZ30" s="290"/>
      <c r="DA30" s="290"/>
      <c r="DB30" s="290"/>
      <c r="DC30" s="290"/>
      <c r="DD30" s="290"/>
      <c r="DE30" s="290"/>
      <c r="DF30" s="290"/>
      <c r="DG30" s="290"/>
      <c r="DH30" s="290"/>
      <c r="DI30" s="290"/>
      <c r="DJ30" s="290"/>
      <c r="DK30" s="290"/>
      <c r="DL30" s="290"/>
      <c r="DM30" s="290"/>
      <c r="DN30" s="290"/>
      <c r="DO30" s="290"/>
      <c r="DP30" s="290"/>
      <c r="DQ30" s="290"/>
      <c r="DR30" s="290"/>
      <c r="DS30" s="290"/>
      <c r="DT30" s="290"/>
      <c r="DU30" s="290"/>
      <c r="DV30" s="290"/>
      <c r="DW30" s="290"/>
      <c r="DX30" s="290"/>
      <c r="DY30" s="290"/>
      <c r="DZ30" s="290"/>
      <c r="EA30" s="290"/>
      <c r="EB30" s="290"/>
      <c r="EC30" s="290"/>
      <c r="ED30" s="290"/>
      <c r="EE30" s="290"/>
      <c r="EF30" s="290"/>
      <c r="EG30" s="290"/>
      <c r="EH30" s="290"/>
      <c r="EI30" s="290"/>
      <c r="EJ30" s="290"/>
      <c r="EK30" s="290"/>
      <c r="EL30" s="290"/>
      <c r="EM30" s="290"/>
      <c r="EN30" s="290"/>
      <c r="EO30" s="290"/>
      <c r="EP30" s="290"/>
      <c r="EQ30" s="290"/>
      <c r="ER30" s="290"/>
      <c r="ES30" s="290"/>
      <c r="ET30" s="290"/>
    </row>
    <row r="31" spans="1:150" x14ac:dyDescent="0.2">
      <c r="A31" s="87">
        <v>1</v>
      </c>
      <c r="B31" s="290">
        <f t="shared" ref="B31:BL31" si="12">ROUND(B10*0.85,)</f>
        <v>14306</v>
      </c>
      <c r="C31" s="290">
        <f t="shared" si="12"/>
        <v>14306</v>
      </c>
      <c r="D31" s="290">
        <f t="shared" si="12"/>
        <v>14306</v>
      </c>
      <c r="E31" s="290">
        <f t="shared" si="12"/>
        <v>12470</v>
      </c>
      <c r="F31" s="290">
        <f t="shared" si="12"/>
        <v>9180</v>
      </c>
      <c r="G31" s="290">
        <f t="shared" si="12"/>
        <v>9716</v>
      </c>
      <c r="H31" s="290">
        <f t="shared" si="12"/>
        <v>9180</v>
      </c>
      <c r="I31" s="290">
        <f t="shared" si="12"/>
        <v>10634</v>
      </c>
      <c r="J31" s="290">
        <f t="shared" si="12"/>
        <v>10634</v>
      </c>
      <c r="K31" s="290">
        <f t="shared" si="12"/>
        <v>8109</v>
      </c>
      <c r="L31" s="290">
        <f t="shared" si="12"/>
        <v>8109</v>
      </c>
      <c r="M31" s="290">
        <f t="shared" si="12"/>
        <v>8109</v>
      </c>
      <c r="N31" s="290">
        <f t="shared" si="12"/>
        <v>8645</v>
      </c>
      <c r="O31" s="290">
        <f t="shared" si="12"/>
        <v>8109</v>
      </c>
      <c r="P31" s="290">
        <f t="shared" si="12"/>
        <v>8645</v>
      </c>
      <c r="Q31" s="290">
        <f t="shared" si="12"/>
        <v>8645</v>
      </c>
      <c r="R31" s="290">
        <f t="shared" si="12"/>
        <v>9180</v>
      </c>
      <c r="S31" s="290">
        <f t="shared" si="12"/>
        <v>9716</v>
      </c>
      <c r="T31" s="290">
        <f t="shared" si="12"/>
        <v>9716</v>
      </c>
      <c r="U31" s="290">
        <f t="shared" si="12"/>
        <v>10634</v>
      </c>
      <c r="V31" s="290">
        <f t="shared" si="12"/>
        <v>10634</v>
      </c>
      <c r="W31" s="290">
        <f t="shared" si="12"/>
        <v>9180</v>
      </c>
      <c r="X31" s="290">
        <f t="shared" si="12"/>
        <v>9180</v>
      </c>
      <c r="Y31" s="290">
        <f t="shared" si="12"/>
        <v>8109</v>
      </c>
      <c r="Z31" s="290">
        <f t="shared" si="12"/>
        <v>8109</v>
      </c>
      <c r="AA31" s="290">
        <f t="shared" si="12"/>
        <v>8109</v>
      </c>
      <c r="AB31" s="290">
        <f t="shared" si="12"/>
        <v>8109</v>
      </c>
      <c r="AC31" s="290">
        <f t="shared" si="12"/>
        <v>8109</v>
      </c>
      <c r="AD31" s="290">
        <f t="shared" si="12"/>
        <v>8645</v>
      </c>
      <c r="AE31" s="290">
        <f t="shared" si="12"/>
        <v>8645</v>
      </c>
      <c r="AF31" s="290">
        <f t="shared" si="12"/>
        <v>8109</v>
      </c>
      <c r="AG31" s="290">
        <f t="shared" si="12"/>
        <v>10404</v>
      </c>
      <c r="AH31" s="290">
        <f t="shared" si="12"/>
        <v>10404</v>
      </c>
      <c r="AI31" s="290">
        <f t="shared" si="12"/>
        <v>10404</v>
      </c>
      <c r="AJ31" s="290">
        <f t="shared" si="12"/>
        <v>10404</v>
      </c>
      <c r="AK31" s="290">
        <f t="shared" si="12"/>
        <v>10404</v>
      </c>
      <c r="AL31" s="290">
        <f t="shared" si="12"/>
        <v>10404</v>
      </c>
      <c r="AM31" s="290">
        <f t="shared" si="12"/>
        <v>9027</v>
      </c>
      <c r="AN31" s="290">
        <f t="shared" si="12"/>
        <v>9027</v>
      </c>
      <c r="AO31" s="290">
        <f t="shared" si="12"/>
        <v>9027</v>
      </c>
      <c r="AP31" s="290">
        <f t="shared" si="12"/>
        <v>9027</v>
      </c>
      <c r="AQ31" s="290">
        <f t="shared" si="12"/>
        <v>12317</v>
      </c>
      <c r="AR31" s="290">
        <f t="shared" si="12"/>
        <v>13541</v>
      </c>
      <c r="AS31" s="290">
        <f t="shared" si="12"/>
        <v>13541</v>
      </c>
      <c r="AT31" s="290">
        <f t="shared" si="12"/>
        <v>11093</v>
      </c>
      <c r="AU31" s="290">
        <f t="shared" si="12"/>
        <v>12317</v>
      </c>
      <c r="AV31" s="290">
        <f t="shared" si="12"/>
        <v>12317</v>
      </c>
      <c r="AW31" s="290">
        <f t="shared" si="12"/>
        <v>13541</v>
      </c>
      <c r="AX31" s="290">
        <f t="shared" si="12"/>
        <v>13541</v>
      </c>
      <c r="AY31" s="290">
        <f t="shared" si="12"/>
        <v>13541</v>
      </c>
      <c r="AZ31" s="290">
        <f t="shared" si="12"/>
        <v>15989</v>
      </c>
      <c r="BA31" s="290">
        <f t="shared" si="12"/>
        <v>15989</v>
      </c>
      <c r="BB31" s="290">
        <f t="shared" si="12"/>
        <v>17213</v>
      </c>
      <c r="BC31" s="290">
        <f t="shared" si="12"/>
        <v>17213</v>
      </c>
      <c r="BD31" s="290">
        <f t="shared" si="12"/>
        <v>17213</v>
      </c>
      <c r="BE31" s="290">
        <f t="shared" si="12"/>
        <v>14765</v>
      </c>
      <c r="BF31" s="290">
        <f t="shared" si="12"/>
        <v>22835</v>
      </c>
      <c r="BG31" s="290">
        <f t="shared" si="12"/>
        <v>40813</v>
      </c>
      <c r="BH31" s="290">
        <f t="shared" si="12"/>
        <v>58025</v>
      </c>
      <c r="BI31" s="290">
        <f t="shared" si="12"/>
        <v>58025</v>
      </c>
      <c r="BJ31" s="290">
        <f t="shared" si="12"/>
        <v>54200</v>
      </c>
      <c r="BK31" s="290">
        <f t="shared" si="12"/>
        <v>58025</v>
      </c>
      <c r="BL31" s="290">
        <f t="shared" si="12"/>
        <v>54200</v>
      </c>
      <c r="BM31" s="290">
        <f t="shared" ref="BM31:DX31" si="13">ROUND(BM10*0.85,)</f>
        <v>43873</v>
      </c>
      <c r="BN31" s="290">
        <f t="shared" si="13"/>
        <v>43873</v>
      </c>
      <c r="BO31" s="290">
        <f t="shared" si="13"/>
        <v>43873</v>
      </c>
      <c r="BP31" s="290">
        <f t="shared" si="13"/>
        <v>37753</v>
      </c>
      <c r="BQ31" s="290">
        <f t="shared" si="13"/>
        <v>25360</v>
      </c>
      <c r="BR31" s="290">
        <f t="shared" si="13"/>
        <v>21535</v>
      </c>
      <c r="BS31" s="290">
        <f t="shared" si="13"/>
        <v>20005</v>
      </c>
      <c r="BT31" s="290">
        <f t="shared" si="13"/>
        <v>20005</v>
      </c>
      <c r="BU31" s="290">
        <f t="shared" si="13"/>
        <v>20005</v>
      </c>
      <c r="BV31" s="290">
        <f t="shared" si="13"/>
        <v>21535</v>
      </c>
      <c r="BW31" s="290">
        <f t="shared" si="13"/>
        <v>21535</v>
      </c>
      <c r="BX31" s="290">
        <f t="shared" si="13"/>
        <v>21535</v>
      </c>
      <c r="BY31" s="290">
        <f t="shared" si="13"/>
        <v>20005</v>
      </c>
      <c r="BZ31" s="290">
        <f t="shared" si="13"/>
        <v>20005</v>
      </c>
      <c r="CA31" s="290">
        <f t="shared" si="13"/>
        <v>20005</v>
      </c>
      <c r="CB31" s="290">
        <f t="shared" si="13"/>
        <v>20005</v>
      </c>
      <c r="CC31" s="290">
        <f t="shared" si="13"/>
        <v>20005</v>
      </c>
      <c r="CD31" s="290">
        <f t="shared" si="13"/>
        <v>20005</v>
      </c>
      <c r="CE31" s="290">
        <f t="shared" si="13"/>
        <v>20005</v>
      </c>
      <c r="CF31" s="290">
        <f t="shared" si="13"/>
        <v>21535</v>
      </c>
      <c r="CG31" s="290">
        <f t="shared" si="13"/>
        <v>21535</v>
      </c>
      <c r="CH31" s="290">
        <f t="shared" si="13"/>
        <v>23447</v>
      </c>
      <c r="CI31" s="290">
        <f t="shared" si="13"/>
        <v>23447</v>
      </c>
      <c r="CJ31" s="290">
        <f t="shared" si="13"/>
        <v>23447</v>
      </c>
      <c r="CK31" s="290">
        <f t="shared" si="13"/>
        <v>23447</v>
      </c>
      <c r="CL31" s="290">
        <f t="shared" si="13"/>
        <v>23447</v>
      </c>
      <c r="CM31" s="290">
        <f t="shared" si="13"/>
        <v>23447</v>
      </c>
      <c r="CN31" s="290">
        <f t="shared" si="13"/>
        <v>24977</v>
      </c>
      <c r="CO31" s="290">
        <f t="shared" si="13"/>
        <v>23447</v>
      </c>
      <c r="CP31" s="290">
        <f t="shared" si="13"/>
        <v>23447</v>
      </c>
      <c r="CQ31" s="290">
        <f t="shared" si="13"/>
        <v>23447</v>
      </c>
      <c r="CR31" s="290">
        <f t="shared" si="13"/>
        <v>23447</v>
      </c>
      <c r="CS31" s="290">
        <f t="shared" si="13"/>
        <v>26507</v>
      </c>
      <c r="CT31" s="290">
        <f t="shared" si="13"/>
        <v>26507</v>
      </c>
      <c r="CU31" s="290">
        <f t="shared" si="13"/>
        <v>23447</v>
      </c>
      <c r="CV31" s="290">
        <f t="shared" si="13"/>
        <v>24977</v>
      </c>
      <c r="CW31" s="290">
        <f t="shared" si="13"/>
        <v>23447</v>
      </c>
      <c r="CX31" s="290">
        <f t="shared" si="13"/>
        <v>23447</v>
      </c>
      <c r="CY31" s="290">
        <f t="shared" si="13"/>
        <v>23447</v>
      </c>
      <c r="CZ31" s="290">
        <f t="shared" si="13"/>
        <v>26507</v>
      </c>
      <c r="DA31" s="290">
        <f t="shared" si="13"/>
        <v>26507</v>
      </c>
      <c r="DB31" s="290">
        <f t="shared" si="13"/>
        <v>30332</v>
      </c>
      <c r="DC31" s="290">
        <f t="shared" si="13"/>
        <v>30332</v>
      </c>
      <c r="DD31" s="290">
        <f t="shared" si="13"/>
        <v>30332</v>
      </c>
      <c r="DE31" s="290">
        <f t="shared" si="13"/>
        <v>30332</v>
      </c>
      <c r="DF31" s="290">
        <f t="shared" si="13"/>
        <v>30332</v>
      </c>
      <c r="DG31" s="290">
        <f t="shared" si="13"/>
        <v>34922</v>
      </c>
      <c r="DH31" s="290">
        <f t="shared" si="13"/>
        <v>34922</v>
      </c>
      <c r="DI31" s="290">
        <f t="shared" si="13"/>
        <v>32627</v>
      </c>
      <c r="DJ31" s="290">
        <f t="shared" si="13"/>
        <v>34922</v>
      </c>
      <c r="DK31" s="290">
        <f t="shared" si="13"/>
        <v>32627</v>
      </c>
      <c r="DL31" s="290">
        <f t="shared" si="13"/>
        <v>34922</v>
      </c>
      <c r="DM31" s="290">
        <f t="shared" si="13"/>
        <v>32627</v>
      </c>
      <c r="DN31" s="290">
        <f t="shared" si="13"/>
        <v>32627</v>
      </c>
      <c r="DO31" s="290">
        <f t="shared" si="13"/>
        <v>28420</v>
      </c>
      <c r="DP31" s="290">
        <f t="shared" si="13"/>
        <v>23447</v>
      </c>
      <c r="DQ31" s="290">
        <f t="shared" si="13"/>
        <v>23447</v>
      </c>
      <c r="DR31" s="290">
        <f t="shared" si="13"/>
        <v>23447</v>
      </c>
      <c r="DS31" s="290">
        <f t="shared" si="13"/>
        <v>21917</v>
      </c>
      <c r="DT31" s="290">
        <f t="shared" si="13"/>
        <v>19622</v>
      </c>
      <c r="DU31" s="290">
        <f t="shared" si="13"/>
        <v>20770</v>
      </c>
      <c r="DV31" s="290">
        <f t="shared" si="13"/>
        <v>20770</v>
      </c>
      <c r="DW31" s="290">
        <f t="shared" si="13"/>
        <v>20770</v>
      </c>
      <c r="DX31" s="290">
        <f t="shared" si="13"/>
        <v>16945</v>
      </c>
      <c r="DY31" s="290">
        <f t="shared" ref="DY31:ET31" si="14">ROUND(DY10*0.85,)</f>
        <v>16945</v>
      </c>
      <c r="DZ31" s="290">
        <f t="shared" si="14"/>
        <v>16945</v>
      </c>
      <c r="EA31" s="290">
        <f t="shared" si="14"/>
        <v>16945</v>
      </c>
      <c r="EB31" s="290">
        <f t="shared" si="14"/>
        <v>16945</v>
      </c>
      <c r="EC31" s="290">
        <f t="shared" si="14"/>
        <v>16945</v>
      </c>
      <c r="ED31" s="290">
        <f t="shared" si="14"/>
        <v>16945</v>
      </c>
      <c r="EE31" s="290">
        <f t="shared" si="14"/>
        <v>16945</v>
      </c>
      <c r="EF31" s="290">
        <f t="shared" si="14"/>
        <v>16945</v>
      </c>
      <c r="EG31" s="290">
        <f t="shared" si="14"/>
        <v>16945</v>
      </c>
      <c r="EH31" s="290">
        <f t="shared" si="14"/>
        <v>16945</v>
      </c>
      <c r="EI31" s="290">
        <f t="shared" si="14"/>
        <v>16945</v>
      </c>
      <c r="EJ31" s="290">
        <f t="shared" si="14"/>
        <v>16945</v>
      </c>
      <c r="EK31" s="290">
        <f t="shared" si="14"/>
        <v>15797</v>
      </c>
      <c r="EL31" s="290">
        <f t="shared" si="14"/>
        <v>15797</v>
      </c>
      <c r="EM31" s="290">
        <f t="shared" si="14"/>
        <v>15797</v>
      </c>
      <c r="EN31" s="290">
        <f t="shared" si="14"/>
        <v>15797</v>
      </c>
      <c r="EO31" s="290">
        <f t="shared" si="14"/>
        <v>15797</v>
      </c>
      <c r="EP31" s="290">
        <f t="shared" si="14"/>
        <v>15797</v>
      </c>
      <c r="EQ31" s="290">
        <f t="shared" si="14"/>
        <v>15797</v>
      </c>
      <c r="ER31" s="290">
        <f t="shared" si="14"/>
        <v>15797</v>
      </c>
      <c r="ES31" s="290">
        <f t="shared" si="14"/>
        <v>15797</v>
      </c>
      <c r="ET31" s="290">
        <f t="shared" si="14"/>
        <v>15797</v>
      </c>
    </row>
    <row r="32" spans="1:150" x14ac:dyDescent="0.2">
      <c r="A32" s="87">
        <v>2</v>
      </c>
      <c r="B32" s="290">
        <f t="shared" ref="B32:BL32" si="15">ROUND(B11*0.85,)</f>
        <v>15759</v>
      </c>
      <c r="C32" s="290">
        <f t="shared" si="15"/>
        <v>15759</v>
      </c>
      <c r="D32" s="290">
        <f t="shared" si="15"/>
        <v>15759</v>
      </c>
      <c r="E32" s="290">
        <f t="shared" si="15"/>
        <v>13923</v>
      </c>
      <c r="F32" s="290">
        <f t="shared" si="15"/>
        <v>10634</v>
      </c>
      <c r="G32" s="290">
        <f t="shared" si="15"/>
        <v>11169</v>
      </c>
      <c r="H32" s="290">
        <f t="shared" si="15"/>
        <v>10634</v>
      </c>
      <c r="I32" s="290">
        <f t="shared" si="15"/>
        <v>12087</v>
      </c>
      <c r="J32" s="290">
        <f t="shared" si="15"/>
        <v>12087</v>
      </c>
      <c r="K32" s="290">
        <f t="shared" si="15"/>
        <v>9563</v>
      </c>
      <c r="L32" s="290">
        <f t="shared" si="15"/>
        <v>9563</v>
      </c>
      <c r="M32" s="290">
        <f t="shared" si="15"/>
        <v>9563</v>
      </c>
      <c r="N32" s="290">
        <f t="shared" si="15"/>
        <v>10098</v>
      </c>
      <c r="O32" s="290">
        <f t="shared" si="15"/>
        <v>9563</v>
      </c>
      <c r="P32" s="290">
        <f t="shared" si="15"/>
        <v>10098</v>
      </c>
      <c r="Q32" s="290">
        <f t="shared" si="15"/>
        <v>10098</v>
      </c>
      <c r="R32" s="290">
        <f t="shared" si="15"/>
        <v>10634</v>
      </c>
      <c r="S32" s="290">
        <f t="shared" si="15"/>
        <v>11169</v>
      </c>
      <c r="T32" s="290">
        <f t="shared" si="15"/>
        <v>11169</v>
      </c>
      <c r="U32" s="290">
        <f t="shared" si="15"/>
        <v>12087</v>
      </c>
      <c r="V32" s="290">
        <f t="shared" si="15"/>
        <v>12087</v>
      </c>
      <c r="W32" s="290">
        <f t="shared" si="15"/>
        <v>10634</v>
      </c>
      <c r="X32" s="290">
        <f t="shared" si="15"/>
        <v>10634</v>
      </c>
      <c r="Y32" s="290">
        <f t="shared" si="15"/>
        <v>9563</v>
      </c>
      <c r="Z32" s="290">
        <f t="shared" si="15"/>
        <v>9563</v>
      </c>
      <c r="AA32" s="290">
        <f t="shared" si="15"/>
        <v>9563</v>
      </c>
      <c r="AB32" s="290">
        <f t="shared" si="15"/>
        <v>9563</v>
      </c>
      <c r="AC32" s="290">
        <f t="shared" si="15"/>
        <v>9563</v>
      </c>
      <c r="AD32" s="290">
        <f t="shared" si="15"/>
        <v>10098</v>
      </c>
      <c r="AE32" s="290">
        <f t="shared" si="15"/>
        <v>10098</v>
      </c>
      <c r="AF32" s="290">
        <f t="shared" si="15"/>
        <v>9563</v>
      </c>
      <c r="AG32" s="290">
        <f t="shared" si="15"/>
        <v>11858</v>
      </c>
      <c r="AH32" s="290">
        <f t="shared" si="15"/>
        <v>11858</v>
      </c>
      <c r="AI32" s="290">
        <f t="shared" si="15"/>
        <v>11858</v>
      </c>
      <c r="AJ32" s="290">
        <f t="shared" si="15"/>
        <v>11858</v>
      </c>
      <c r="AK32" s="290">
        <f t="shared" si="15"/>
        <v>11858</v>
      </c>
      <c r="AL32" s="290">
        <f t="shared" si="15"/>
        <v>11858</v>
      </c>
      <c r="AM32" s="290">
        <f t="shared" si="15"/>
        <v>10481</v>
      </c>
      <c r="AN32" s="290">
        <f t="shared" si="15"/>
        <v>10481</v>
      </c>
      <c r="AO32" s="290">
        <f t="shared" si="15"/>
        <v>10481</v>
      </c>
      <c r="AP32" s="290">
        <f t="shared" si="15"/>
        <v>10481</v>
      </c>
      <c r="AQ32" s="290">
        <f t="shared" si="15"/>
        <v>13770</v>
      </c>
      <c r="AR32" s="290">
        <f t="shared" si="15"/>
        <v>14994</v>
      </c>
      <c r="AS32" s="290">
        <f t="shared" si="15"/>
        <v>14994</v>
      </c>
      <c r="AT32" s="290">
        <f t="shared" si="15"/>
        <v>12546</v>
      </c>
      <c r="AU32" s="290">
        <f t="shared" si="15"/>
        <v>13770</v>
      </c>
      <c r="AV32" s="290">
        <f t="shared" si="15"/>
        <v>13770</v>
      </c>
      <c r="AW32" s="290">
        <f t="shared" si="15"/>
        <v>14994</v>
      </c>
      <c r="AX32" s="290">
        <f t="shared" si="15"/>
        <v>14994</v>
      </c>
      <c r="AY32" s="290">
        <f t="shared" si="15"/>
        <v>14994</v>
      </c>
      <c r="AZ32" s="290">
        <f t="shared" si="15"/>
        <v>17442</v>
      </c>
      <c r="BA32" s="290">
        <f t="shared" si="15"/>
        <v>17442</v>
      </c>
      <c r="BB32" s="290">
        <f t="shared" si="15"/>
        <v>18666</v>
      </c>
      <c r="BC32" s="290">
        <f t="shared" si="15"/>
        <v>18666</v>
      </c>
      <c r="BD32" s="290">
        <f t="shared" si="15"/>
        <v>18666</v>
      </c>
      <c r="BE32" s="290">
        <f t="shared" si="15"/>
        <v>16218</v>
      </c>
      <c r="BF32" s="290">
        <f t="shared" si="15"/>
        <v>25016</v>
      </c>
      <c r="BG32" s="290">
        <f t="shared" si="15"/>
        <v>42993</v>
      </c>
      <c r="BH32" s="290">
        <f t="shared" si="15"/>
        <v>60206</v>
      </c>
      <c r="BI32" s="290">
        <f t="shared" si="15"/>
        <v>60206</v>
      </c>
      <c r="BJ32" s="290">
        <f t="shared" si="15"/>
        <v>56381</v>
      </c>
      <c r="BK32" s="290">
        <f t="shared" si="15"/>
        <v>60206</v>
      </c>
      <c r="BL32" s="290">
        <f t="shared" si="15"/>
        <v>56381</v>
      </c>
      <c r="BM32" s="290">
        <f t="shared" ref="BM32:DX32" si="16">ROUND(BM11*0.85,)</f>
        <v>46053</v>
      </c>
      <c r="BN32" s="290">
        <f t="shared" si="16"/>
        <v>46053</v>
      </c>
      <c r="BO32" s="290">
        <f t="shared" si="16"/>
        <v>46053</v>
      </c>
      <c r="BP32" s="290">
        <f t="shared" si="16"/>
        <v>39933</v>
      </c>
      <c r="BQ32" s="290">
        <f t="shared" si="16"/>
        <v>27387</v>
      </c>
      <c r="BR32" s="290">
        <f t="shared" si="16"/>
        <v>23562</v>
      </c>
      <c r="BS32" s="290">
        <f t="shared" si="16"/>
        <v>22032</v>
      </c>
      <c r="BT32" s="290">
        <f t="shared" si="16"/>
        <v>22032</v>
      </c>
      <c r="BU32" s="290">
        <f t="shared" si="16"/>
        <v>22032</v>
      </c>
      <c r="BV32" s="290">
        <f t="shared" si="16"/>
        <v>23562</v>
      </c>
      <c r="BW32" s="290">
        <f t="shared" si="16"/>
        <v>23562</v>
      </c>
      <c r="BX32" s="290">
        <f t="shared" si="16"/>
        <v>23562</v>
      </c>
      <c r="BY32" s="290">
        <f t="shared" si="16"/>
        <v>22032</v>
      </c>
      <c r="BZ32" s="290">
        <f t="shared" si="16"/>
        <v>22032</v>
      </c>
      <c r="CA32" s="290">
        <f t="shared" si="16"/>
        <v>22032</v>
      </c>
      <c r="CB32" s="290">
        <f t="shared" si="16"/>
        <v>22032</v>
      </c>
      <c r="CC32" s="290">
        <f t="shared" si="16"/>
        <v>22032</v>
      </c>
      <c r="CD32" s="290">
        <f t="shared" si="16"/>
        <v>22032</v>
      </c>
      <c r="CE32" s="290">
        <f t="shared" si="16"/>
        <v>22032</v>
      </c>
      <c r="CF32" s="290">
        <f t="shared" si="16"/>
        <v>23562</v>
      </c>
      <c r="CG32" s="290">
        <f t="shared" si="16"/>
        <v>23562</v>
      </c>
      <c r="CH32" s="290">
        <f t="shared" si="16"/>
        <v>25475</v>
      </c>
      <c r="CI32" s="290">
        <f t="shared" si="16"/>
        <v>25475</v>
      </c>
      <c r="CJ32" s="290">
        <f t="shared" si="16"/>
        <v>25475</v>
      </c>
      <c r="CK32" s="290">
        <f t="shared" si="16"/>
        <v>25475</v>
      </c>
      <c r="CL32" s="290">
        <f t="shared" si="16"/>
        <v>25475</v>
      </c>
      <c r="CM32" s="290">
        <f t="shared" si="16"/>
        <v>25475</v>
      </c>
      <c r="CN32" s="290">
        <f t="shared" si="16"/>
        <v>27005</v>
      </c>
      <c r="CO32" s="290">
        <f t="shared" si="16"/>
        <v>25475</v>
      </c>
      <c r="CP32" s="290">
        <f t="shared" si="16"/>
        <v>25475</v>
      </c>
      <c r="CQ32" s="290">
        <f t="shared" si="16"/>
        <v>25475</v>
      </c>
      <c r="CR32" s="290">
        <f t="shared" si="16"/>
        <v>25475</v>
      </c>
      <c r="CS32" s="290">
        <f t="shared" si="16"/>
        <v>28535</v>
      </c>
      <c r="CT32" s="290">
        <f t="shared" si="16"/>
        <v>28535</v>
      </c>
      <c r="CU32" s="290">
        <f t="shared" si="16"/>
        <v>25475</v>
      </c>
      <c r="CV32" s="290">
        <f t="shared" si="16"/>
        <v>27005</v>
      </c>
      <c r="CW32" s="290">
        <f t="shared" si="16"/>
        <v>25475</v>
      </c>
      <c r="CX32" s="290">
        <f t="shared" si="16"/>
        <v>25475</v>
      </c>
      <c r="CY32" s="290">
        <f t="shared" si="16"/>
        <v>25475</v>
      </c>
      <c r="CZ32" s="290">
        <f t="shared" si="16"/>
        <v>28535</v>
      </c>
      <c r="DA32" s="290">
        <f t="shared" si="16"/>
        <v>28535</v>
      </c>
      <c r="DB32" s="290">
        <f t="shared" si="16"/>
        <v>32360</v>
      </c>
      <c r="DC32" s="290">
        <f t="shared" si="16"/>
        <v>32360</v>
      </c>
      <c r="DD32" s="290">
        <f t="shared" si="16"/>
        <v>32360</v>
      </c>
      <c r="DE32" s="290">
        <f t="shared" si="16"/>
        <v>32360</v>
      </c>
      <c r="DF32" s="290">
        <f t="shared" si="16"/>
        <v>32360</v>
      </c>
      <c r="DG32" s="290">
        <f t="shared" si="16"/>
        <v>36950</v>
      </c>
      <c r="DH32" s="290">
        <f t="shared" si="16"/>
        <v>36950</v>
      </c>
      <c r="DI32" s="290">
        <f t="shared" si="16"/>
        <v>34655</v>
      </c>
      <c r="DJ32" s="290">
        <f t="shared" si="16"/>
        <v>36950</v>
      </c>
      <c r="DK32" s="290">
        <f t="shared" si="16"/>
        <v>34655</v>
      </c>
      <c r="DL32" s="290">
        <f t="shared" si="16"/>
        <v>36950</v>
      </c>
      <c r="DM32" s="290">
        <f t="shared" si="16"/>
        <v>34655</v>
      </c>
      <c r="DN32" s="290">
        <f t="shared" si="16"/>
        <v>34655</v>
      </c>
      <c r="DO32" s="290">
        <f t="shared" si="16"/>
        <v>30447</v>
      </c>
      <c r="DP32" s="290">
        <f t="shared" si="16"/>
        <v>25475</v>
      </c>
      <c r="DQ32" s="290">
        <f t="shared" si="16"/>
        <v>25475</v>
      </c>
      <c r="DR32" s="290">
        <f t="shared" si="16"/>
        <v>25475</v>
      </c>
      <c r="DS32" s="290">
        <f t="shared" si="16"/>
        <v>23945</v>
      </c>
      <c r="DT32" s="290">
        <f t="shared" si="16"/>
        <v>21650</v>
      </c>
      <c r="DU32" s="290">
        <f t="shared" si="16"/>
        <v>22797</v>
      </c>
      <c r="DV32" s="290">
        <f t="shared" si="16"/>
        <v>22797</v>
      </c>
      <c r="DW32" s="290">
        <f t="shared" si="16"/>
        <v>22797</v>
      </c>
      <c r="DX32" s="290">
        <f t="shared" si="16"/>
        <v>18972</v>
      </c>
      <c r="DY32" s="290">
        <f t="shared" ref="DY32:ET32" si="17">ROUND(DY11*0.85,)</f>
        <v>18972</v>
      </c>
      <c r="DZ32" s="290">
        <f t="shared" si="17"/>
        <v>18972</v>
      </c>
      <c r="EA32" s="290">
        <f t="shared" si="17"/>
        <v>18972</v>
      </c>
      <c r="EB32" s="290">
        <f t="shared" si="17"/>
        <v>18972</v>
      </c>
      <c r="EC32" s="290">
        <f t="shared" si="17"/>
        <v>18972</v>
      </c>
      <c r="ED32" s="290">
        <f t="shared" si="17"/>
        <v>18972</v>
      </c>
      <c r="EE32" s="290">
        <f t="shared" si="17"/>
        <v>18972</v>
      </c>
      <c r="EF32" s="290">
        <f t="shared" si="17"/>
        <v>18972</v>
      </c>
      <c r="EG32" s="290">
        <f t="shared" si="17"/>
        <v>18972</v>
      </c>
      <c r="EH32" s="290">
        <f t="shared" si="17"/>
        <v>18972</v>
      </c>
      <c r="EI32" s="290">
        <f t="shared" si="17"/>
        <v>18972</v>
      </c>
      <c r="EJ32" s="290">
        <f t="shared" si="17"/>
        <v>18972</v>
      </c>
      <c r="EK32" s="290">
        <f t="shared" si="17"/>
        <v>17825</v>
      </c>
      <c r="EL32" s="290">
        <f t="shared" si="17"/>
        <v>17825</v>
      </c>
      <c r="EM32" s="290">
        <f t="shared" si="17"/>
        <v>17825</v>
      </c>
      <c r="EN32" s="290">
        <f t="shared" si="17"/>
        <v>17825</v>
      </c>
      <c r="EO32" s="290">
        <f t="shared" si="17"/>
        <v>17825</v>
      </c>
      <c r="EP32" s="290">
        <f t="shared" si="17"/>
        <v>17825</v>
      </c>
      <c r="EQ32" s="290">
        <f t="shared" si="17"/>
        <v>17825</v>
      </c>
      <c r="ER32" s="290">
        <f t="shared" si="17"/>
        <v>17825</v>
      </c>
      <c r="ES32" s="290">
        <f t="shared" si="17"/>
        <v>17825</v>
      </c>
      <c r="ET32" s="290">
        <f t="shared" si="17"/>
        <v>17825</v>
      </c>
    </row>
    <row r="33" spans="1:150" x14ac:dyDescent="0.2">
      <c r="A33" s="86" t="s">
        <v>134</v>
      </c>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0"/>
      <c r="CF33" s="290"/>
      <c r="CG33" s="290"/>
      <c r="CH33" s="290"/>
      <c r="CI33" s="290"/>
      <c r="CJ33" s="290"/>
      <c r="CK33" s="290"/>
      <c r="CL33" s="290"/>
      <c r="CM33" s="290"/>
      <c r="CN33" s="290"/>
      <c r="CO33" s="290"/>
      <c r="CP33" s="290"/>
      <c r="CQ33" s="290"/>
      <c r="CR33" s="290"/>
      <c r="CS33" s="290"/>
      <c r="CT33" s="290"/>
      <c r="CU33" s="290"/>
      <c r="CV33" s="290"/>
      <c r="CW33" s="290"/>
      <c r="CX33" s="290"/>
      <c r="CY33" s="290"/>
      <c r="CZ33" s="290"/>
      <c r="DA33" s="290"/>
      <c r="DB33" s="290"/>
      <c r="DC33" s="290"/>
      <c r="DD33" s="290"/>
      <c r="DE33" s="290"/>
      <c r="DF33" s="290"/>
      <c r="DG33" s="290"/>
      <c r="DH33" s="290"/>
      <c r="DI33" s="290"/>
      <c r="DJ33" s="290"/>
      <c r="DK33" s="290"/>
      <c r="DL33" s="290"/>
      <c r="DM33" s="290"/>
      <c r="DN33" s="290"/>
      <c r="DO33" s="290"/>
      <c r="DP33" s="290"/>
      <c r="DQ33" s="290"/>
      <c r="DR33" s="290"/>
      <c r="DS33" s="290"/>
      <c r="DT33" s="290"/>
      <c r="DU33" s="290"/>
      <c r="DV33" s="290"/>
      <c r="DW33" s="290"/>
      <c r="DX33" s="290"/>
      <c r="DY33" s="290"/>
      <c r="DZ33" s="290"/>
      <c r="EA33" s="290"/>
      <c r="EB33" s="290"/>
      <c r="EC33" s="290"/>
      <c r="ED33" s="290"/>
      <c r="EE33" s="290"/>
      <c r="EF33" s="290"/>
      <c r="EG33" s="290"/>
      <c r="EH33" s="290"/>
      <c r="EI33" s="290"/>
      <c r="EJ33" s="290"/>
      <c r="EK33" s="290"/>
      <c r="EL33" s="290"/>
      <c r="EM33" s="290"/>
      <c r="EN33" s="290"/>
      <c r="EO33" s="290"/>
      <c r="EP33" s="290"/>
      <c r="EQ33" s="290"/>
      <c r="ER33" s="290"/>
      <c r="ES33" s="290"/>
      <c r="ET33" s="290"/>
    </row>
    <row r="34" spans="1:150" x14ac:dyDescent="0.2">
      <c r="A34" s="88">
        <v>1</v>
      </c>
      <c r="B34" s="290">
        <f t="shared" ref="B34:BL34" si="18">ROUND(B13*0.85,)</f>
        <v>19661</v>
      </c>
      <c r="C34" s="290">
        <f t="shared" si="18"/>
        <v>19661</v>
      </c>
      <c r="D34" s="290">
        <f t="shared" si="18"/>
        <v>19661</v>
      </c>
      <c r="E34" s="290">
        <f t="shared" si="18"/>
        <v>17825</v>
      </c>
      <c r="F34" s="290">
        <f t="shared" si="18"/>
        <v>14535</v>
      </c>
      <c r="G34" s="290">
        <f t="shared" si="18"/>
        <v>15071</v>
      </c>
      <c r="H34" s="290">
        <f t="shared" si="18"/>
        <v>14535</v>
      </c>
      <c r="I34" s="290">
        <f t="shared" si="18"/>
        <v>15989</v>
      </c>
      <c r="J34" s="290">
        <f t="shared" si="18"/>
        <v>15989</v>
      </c>
      <c r="K34" s="290">
        <f t="shared" si="18"/>
        <v>13464</v>
      </c>
      <c r="L34" s="290">
        <f t="shared" si="18"/>
        <v>13464</v>
      </c>
      <c r="M34" s="290">
        <f t="shared" si="18"/>
        <v>13464</v>
      </c>
      <c r="N34" s="290">
        <f t="shared" si="18"/>
        <v>14000</v>
      </c>
      <c r="O34" s="290">
        <f t="shared" si="18"/>
        <v>13464</v>
      </c>
      <c r="P34" s="290">
        <f t="shared" si="18"/>
        <v>14000</v>
      </c>
      <c r="Q34" s="290">
        <f t="shared" si="18"/>
        <v>14000</v>
      </c>
      <c r="R34" s="290">
        <f t="shared" si="18"/>
        <v>14535</v>
      </c>
      <c r="S34" s="290">
        <f t="shared" si="18"/>
        <v>15071</v>
      </c>
      <c r="T34" s="290">
        <f t="shared" si="18"/>
        <v>15071</v>
      </c>
      <c r="U34" s="290">
        <f t="shared" si="18"/>
        <v>15989</v>
      </c>
      <c r="V34" s="290">
        <f t="shared" si="18"/>
        <v>15989</v>
      </c>
      <c r="W34" s="290">
        <f t="shared" si="18"/>
        <v>14535</v>
      </c>
      <c r="X34" s="290">
        <f t="shared" si="18"/>
        <v>14535</v>
      </c>
      <c r="Y34" s="290">
        <f t="shared" si="18"/>
        <v>13464</v>
      </c>
      <c r="Z34" s="290">
        <f t="shared" si="18"/>
        <v>13464</v>
      </c>
      <c r="AA34" s="290">
        <f t="shared" si="18"/>
        <v>13464</v>
      </c>
      <c r="AB34" s="290">
        <f t="shared" si="18"/>
        <v>13464</v>
      </c>
      <c r="AC34" s="290">
        <f t="shared" si="18"/>
        <v>13464</v>
      </c>
      <c r="AD34" s="290">
        <f t="shared" si="18"/>
        <v>14000</v>
      </c>
      <c r="AE34" s="290">
        <f t="shared" si="18"/>
        <v>14000</v>
      </c>
      <c r="AF34" s="290">
        <f t="shared" si="18"/>
        <v>13464</v>
      </c>
      <c r="AG34" s="290">
        <f t="shared" si="18"/>
        <v>14994</v>
      </c>
      <c r="AH34" s="290">
        <f t="shared" si="18"/>
        <v>14994</v>
      </c>
      <c r="AI34" s="290">
        <f t="shared" si="18"/>
        <v>14994</v>
      </c>
      <c r="AJ34" s="290">
        <f t="shared" si="18"/>
        <v>14994</v>
      </c>
      <c r="AK34" s="290">
        <f t="shared" si="18"/>
        <v>14994</v>
      </c>
      <c r="AL34" s="290">
        <f t="shared" si="18"/>
        <v>14994</v>
      </c>
      <c r="AM34" s="290">
        <f t="shared" si="18"/>
        <v>13617</v>
      </c>
      <c r="AN34" s="290">
        <f t="shared" si="18"/>
        <v>13617</v>
      </c>
      <c r="AO34" s="290">
        <f t="shared" si="18"/>
        <v>13617</v>
      </c>
      <c r="AP34" s="290">
        <f t="shared" si="18"/>
        <v>13617</v>
      </c>
      <c r="AQ34" s="290">
        <f t="shared" si="18"/>
        <v>16907</v>
      </c>
      <c r="AR34" s="290">
        <f t="shared" si="18"/>
        <v>18131</v>
      </c>
      <c r="AS34" s="290">
        <f t="shared" si="18"/>
        <v>18131</v>
      </c>
      <c r="AT34" s="290">
        <f t="shared" si="18"/>
        <v>15683</v>
      </c>
      <c r="AU34" s="290">
        <f t="shared" si="18"/>
        <v>16907</v>
      </c>
      <c r="AV34" s="290">
        <f t="shared" si="18"/>
        <v>16907</v>
      </c>
      <c r="AW34" s="290">
        <f t="shared" si="18"/>
        <v>18131</v>
      </c>
      <c r="AX34" s="290">
        <f t="shared" si="18"/>
        <v>18131</v>
      </c>
      <c r="AY34" s="290">
        <f t="shared" si="18"/>
        <v>18131</v>
      </c>
      <c r="AZ34" s="290">
        <f t="shared" si="18"/>
        <v>20579</v>
      </c>
      <c r="BA34" s="290">
        <f t="shared" si="18"/>
        <v>20579</v>
      </c>
      <c r="BB34" s="290">
        <f t="shared" si="18"/>
        <v>21803</v>
      </c>
      <c r="BC34" s="290">
        <f t="shared" si="18"/>
        <v>21803</v>
      </c>
      <c r="BD34" s="290">
        <f t="shared" si="18"/>
        <v>21803</v>
      </c>
      <c r="BE34" s="290">
        <f t="shared" si="18"/>
        <v>19355</v>
      </c>
      <c r="BF34" s="290">
        <f t="shared" si="18"/>
        <v>31250</v>
      </c>
      <c r="BG34" s="290">
        <f t="shared" si="18"/>
        <v>49228</v>
      </c>
      <c r="BH34" s="290">
        <f t="shared" si="18"/>
        <v>66440</v>
      </c>
      <c r="BI34" s="290">
        <f t="shared" si="18"/>
        <v>66440</v>
      </c>
      <c r="BJ34" s="290">
        <f t="shared" si="18"/>
        <v>62615</v>
      </c>
      <c r="BK34" s="290">
        <f t="shared" si="18"/>
        <v>66440</v>
      </c>
      <c r="BL34" s="290">
        <f t="shared" si="18"/>
        <v>62615</v>
      </c>
      <c r="BM34" s="290">
        <f t="shared" ref="BM34:DX34" si="19">ROUND(BM13*0.85,)</f>
        <v>52288</v>
      </c>
      <c r="BN34" s="290">
        <f t="shared" si="19"/>
        <v>52288</v>
      </c>
      <c r="BO34" s="290">
        <f t="shared" si="19"/>
        <v>52288</v>
      </c>
      <c r="BP34" s="290">
        <f t="shared" si="19"/>
        <v>46168</v>
      </c>
      <c r="BQ34" s="290">
        <f t="shared" si="19"/>
        <v>33010</v>
      </c>
      <c r="BR34" s="290">
        <f t="shared" si="19"/>
        <v>29185</v>
      </c>
      <c r="BS34" s="290">
        <f t="shared" si="19"/>
        <v>27655</v>
      </c>
      <c r="BT34" s="290">
        <f t="shared" si="19"/>
        <v>27655</v>
      </c>
      <c r="BU34" s="290">
        <f t="shared" si="19"/>
        <v>27655</v>
      </c>
      <c r="BV34" s="290">
        <f t="shared" si="19"/>
        <v>29185</v>
      </c>
      <c r="BW34" s="290">
        <f t="shared" si="19"/>
        <v>29185</v>
      </c>
      <c r="BX34" s="290">
        <f t="shared" si="19"/>
        <v>29185</v>
      </c>
      <c r="BY34" s="290">
        <f t="shared" si="19"/>
        <v>27655</v>
      </c>
      <c r="BZ34" s="290">
        <f t="shared" si="19"/>
        <v>27655</v>
      </c>
      <c r="CA34" s="290">
        <f t="shared" si="19"/>
        <v>27655</v>
      </c>
      <c r="CB34" s="290">
        <f t="shared" si="19"/>
        <v>27655</v>
      </c>
      <c r="CC34" s="290">
        <f t="shared" si="19"/>
        <v>27655</v>
      </c>
      <c r="CD34" s="290">
        <f t="shared" si="19"/>
        <v>27655</v>
      </c>
      <c r="CE34" s="290">
        <f t="shared" si="19"/>
        <v>27655</v>
      </c>
      <c r="CF34" s="290">
        <f t="shared" si="19"/>
        <v>29185</v>
      </c>
      <c r="CG34" s="290">
        <f t="shared" si="19"/>
        <v>29185</v>
      </c>
      <c r="CH34" s="290">
        <f t="shared" si="19"/>
        <v>31097</v>
      </c>
      <c r="CI34" s="290">
        <f t="shared" si="19"/>
        <v>31097</v>
      </c>
      <c r="CJ34" s="290">
        <f t="shared" si="19"/>
        <v>31097</v>
      </c>
      <c r="CK34" s="290">
        <f t="shared" si="19"/>
        <v>31097</v>
      </c>
      <c r="CL34" s="290">
        <f t="shared" si="19"/>
        <v>31097</v>
      </c>
      <c r="CM34" s="290">
        <f t="shared" si="19"/>
        <v>31097</v>
      </c>
      <c r="CN34" s="290">
        <f t="shared" si="19"/>
        <v>33392</v>
      </c>
      <c r="CO34" s="290">
        <f t="shared" si="19"/>
        <v>31862</v>
      </c>
      <c r="CP34" s="290">
        <f t="shared" si="19"/>
        <v>31862</v>
      </c>
      <c r="CQ34" s="290">
        <f t="shared" si="19"/>
        <v>31862</v>
      </c>
      <c r="CR34" s="290">
        <f t="shared" si="19"/>
        <v>31862</v>
      </c>
      <c r="CS34" s="290">
        <f t="shared" si="19"/>
        <v>34922</v>
      </c>
      <c r="CT34" s="290">
        <f t="shared" si="19"/>
        <v>34922</v>
      </c>
      <c r="CU34" s="290">
        <f t="shared" si="19"/>
        <v>31862</v>
      </c>
      <c r="CV34" s="290">
        <f t="shared" si="19"/>
        <v>33392</v>
      </c>
      <c r="CW34" s="290">
        <f t="shared" si="19"/>
        <v>31862</v>
      </c>
      <c r="CX34" s="290">
        <f t="shared" si="19"/>
        <v>31862</v>
      </c>
      <c r="CY34" s="290">
        <f t="shared" si="19"/>
        <v>31862</v>
      </c>
      <c r="CZ34" s="290">
        <f t="shared" si="19"/>
        <v>34922</v>
      </c>
      <c r="DA34" s="290">
        <f t="shared" si="19"/>
        <v>34922</v>
      </c>
      <c r="DB34" s="290">
        <f t="shared" si="19"/>
        <v>38747</v>
      </c>
      <c r="DC34" s="290">
        <f t="shared" si="19"/>
        <v>38747</v>
      </c>
      <c r="DD34" s="290">
        <f t="shared" si="19"/>
        <v>38747</v>
      </c>
      <c r="DE34" s="290">
        <f t="shared" si="19"/>
        <v>38747</v>
      </c>
      <c r="DF34" s="290">
        <f t="shared" si="19"/>
        <v>38747</v>
      </c>
      <c r="DG34" s="290">
        <f t="shared" si="19"/>
        <v>43337</v>
      </c>
      <c r="DH34" s="290">
        <f t="shared" si="19"/>
        <v>43337</v>
      </c>
      <c r="DI34" s="290">
        <f t="shared" si="19"/>
        <v>41042</v>
      </c>
      <c r="DJ34" s="290">
        <f t="shared" si="19"/>
        <v>43337</v>
      </c>
      <c r="DK34" s="290">
        <f t="shared" si="19"/>
        <v>41042</v>
      </c>
      <c r="DL34" s="290">
        <f t="shared" si="19"/>
        <v>43337</v>
      </c>
      <c r="DM34" s="290">
        <f t="shared" si="19"/>
        <v>41042</v>
      </c>
      <c r="DN34" s="290">
        <f t="shared" si="19"/>
        <v>41042</v>
      </c>
      <c r="DO34" s="290">
        <f t="shared" si="19"/>
        <v>36835</v>
      </c>
      <c r="DP34" s="290">
        <f t="shared" si="19"/>
        <v>31862</v>
      </c>
      <c r="DQ34" s="290">
        <f t="shared" si="19"/>
        <v>31862</v>
      </c>
      <c r="DR34" s="290">
        <f t="shared" si="19"/>
        <v>31862</v>
      </c>
      <c r="DS34" s="290">
        <f t="shared" si="19"/>
        <v>30332</v>
      </c>
      <c r="DT34" s="290">
        <f t="shared" si="19"/>
        <v>28037</v>
      </c>
      <c r="DU34" s="290">
        <f t="shared" si="19"/>
        <v>29185</v>
      </c>
      <c r="DV34" s="290">
        <f t="shared" si="19"/>
        <v>29185</v>
      </c>
      <c r="DW34" s="290">
        <f t="shared" si="19"/>
        <v>29185</v>
      </c>
      <c r="DX34" s="290">
        <f t="shared" si="19"/>
        <v>24595</v>
      </c>
      <c r="DY34" s="290">
        <f t="shared" ref="DY34:ET34" si="20">ROUND(DY13*0.85,)</f>
        <v>24595</v>
      </c>
      <c r="DZ34" s="290">
        <f t="shared" si="20"/>
        <v>24595</v>
      </c>
      <c r="EA34" s="290">
        <f t="shared" si="20"/>
        <v>24595</v>
      </c>
      <c r="EB34" s="290">
        <f t="shared" si="20"/>
        <v>24595</v>
      </c>
      <c r="EC34" s="290">
        <f t="shared" si="20"/>
        <v>24595</v>
      </c>
      <c r="ED34" s="290">
        <f t="shared" si="20"/>
        <v>24595</v>
      </c>
      <c r="EE34" s="290">
        <f t="shared" si="20"/>
        <v>24595</v>
      </c>
      <c r="EF34" s="290">
        <f t="shared" si="20"/>
        <v>24595</v>
      </c>
      <c r="EG34" s="290">
        <f t="shared" si="20"/>
        <v>24595</v>
      </c>
      <c r="EH34" s="290">
        <f t="shared" si="20"/>
        <v>24595</v>
      </c>
      <c r="EI34" s="290">
        <f t="shared" si="20"/>
        <v>24595</v>
      </c>
      <c r="EJ34" s="290">
        <f t="shared" si="20"/>
        <v>24595</v>
      </c>
      <c r="EK34" s="290">
        <f t="shared" si="20"/>
        <v>23447</v>
      </c>
      <c r="EL34" s="290">
        <f t="shared" si="20"/>
        <v>23447</v>
      </c>
      <c r="EM34" s="290">
        <f t="shared" si="20"/>
        <v>23447</v>
      </c>
      <c r="EN34" s="290">
        <f t="shared" si="20"/>
        <v>23447</v>
      </c>
      <c r="EO34" s="290">
        <f t="shared" si="20"/>
        <v>23447</v>
      </c>
      <c r="EP34" s="290">
        <f t="shared" si="20"/>
        <v>23447</v>
      </c>
      <c r="EQ34" s="290">
        <f t="shared" si="20"/>
        <v>23447</v>
      </c>
      <c r="ER34" s="290">
        <f t="shared" si="20"/>
        <v>23447</v>
      </c>
      <c r="ES34" s="290">
        <f t="shared" si="20"/>
        <v>23447</v>
      </c>
      <c r="ET34" s="290">
        <f t="shared" si="20"/>
        <v>23447</v>
      </c>
    </row>
    <row r="35" spans="1:150" x14ac:dyDescent="0.2">
      <c r="A35" s="88">
        <v>2</v>
      </c>
      <c r="B35" s="290">
        <f t="shared" ref="B35:BL35" si="21">ROUND(B14*0.85,)</f>
        <v>21114</v>
      </c>
      <c r="C35" s="290">
        <f t="shared" si="21"/>
        <v>21114</v>
      </c>
      <c r="D35" s="290">
        <f t="shared" si="21"/>
        <v>21114</v>
      </c>
      <c r="E35" s="290">
        <f t="shared" si="21"/>
        <v>19278</v>
      </c>
      <c r="F35" s="290">
        <f t="shared" si="21"/>
        <v>15989</v>
      </c>
      <c r="G35" s="290">
        <f t="shared" si="21"/>
        <v>16524</v>
      </c>
      <c r="H35" s="290">
        <f t="shared" si="21"/>
        <v>15989</v>
      </c>
      <c r="I35" s="290">
        <f t="shared" si="21"/>
        <v>17442</v>
      </c>
      <c r="J35" s="290">
        <f t="shared" si="21"/>
        <v>17442</v>
      </c>
      <c r="K35" s="290">
        <f t="shared" si="21"/>
        <v>14918</v>
      </c>
      <c r="L35" s="290">
        <f t="shared" si="21"/>
        <v>14918</v>
      </c>
      <c r="M35" s="290">
        <f t="shared" si="21"/>
        <v>14918</v>
      </c>
      <c r="N35" s="290">
        <f t="shared" si="21"/>
        <v>15453</v>
      </c>
      <c r="O35" s="290">
        <f t="shared" si="21"/>
        <v>14918</v>
      </c>
      <c r="P35" s="290">
        <f t="shared" si="21"/>
        <v>15453</v>
      </c>
      <c r="Q35" s="290">
        <f t="shared" si="21"/>
        <v>15453</v>
      </c>
      <c r="R35" s="290">
        <f t="shared" si="21"/>
        <v>15989</v>
      </c>
      <c r="S35" s="290">
        <f t="shared" si="21"/>
        <v>16524</v>
      </c>
      <c r="T35" s="290">
        <f t="shared" si="21"/>
        <v>16524</v>
      </c>
      <c r="U35" s="290">
        <f t="shared" si="21"/>
        <v>17442</v>
      </c>
      <c r="V35" s="290">
        <f t="shared" si="21"/>
        <v>17442</v>
      </c>
      <c r="W35" s="290">
        <f t="shared" si="21"/>
        <v>15989</v>
      </c>
      <c r="X35" s="290">
        <f t="shared" si="21"/>
        <v>15989</v>
      </c>
      <c r="Y35" s="290">
        <f t="shared" si="21"/>
        <v>14918</v>
      </c>
      <c r="Z35" s="290">
        <f t="shared" si="21"/>
        <v>14918</v>
      </c>
      <c r="AA35" s="290">
        <f t="shared" si="21"/>
        <v>14918</v>
      </c>
      <c r="AB35" s="290">
        <f t="shared" si="21"/>
        <v>14918</v>
      </c>
      <c r="AC35" s="290">
        <f t="shared" si="21"/>
        <v>14918</v>
      </c>
      <c r="AD35" s="290">
        <f t="shared" si="21"/>
        <v>15453</v>
      </c>
      <c r="AE35" s="290">
        <f t="shared" si="21"/>
        <v>15453</v>
      </c>
      <c r="AF35" s="290">
        <f t="shared" si="21"/>
        <v>14918</v>
      </c>
      <c r="AG35" s="290">
        <f t="shared" si="21"/>
        <v>16448</v>
      </c>
      <c r="AH35" s="290">
        <f t="shared" si="21"/>
        <v>16448</v>
      </c>
      <c r="AI35" s="290">
        <f t="shared" si="21"/>
        <v>16448</v>
      </c>
      <c r="AJ35" s="290">
        <f t="shared" si="21"/>
        <v>16448</v>
      </c>
      <c r="AK35" s="290">
        <f t="shared" si="21"/>
        <v>16448</v>
      </c>
      <c r="AL35" s="290">
        <f t="shared" si="21"/>
        <v>16448</v>
      </c>
      <c r="AM35" s="290">
        <f t="shared" si="21"/>
        <v>15071</v>
      </c>
      <c r="AN35" s="290">
        <f t="shared" si="21"/>
        <v>15071</v>
      </c>
      <c r="AO35" s="290">
        <f t="shared" si="21"/>
        <v>15071</v>
      </c>
      <c r="AP35" s="290">
        <f t="shared" si="21"/>
        <v>15071</v>
      </c>
      <c r="AQ35" s="290">
        <f t="shared" si="21"/>
        <v>18360</v>
      </c>
      <c r="AR35" s="290">
        <f t="shared" si="21"/>
        <v>19584</v>
      </c>
      <c r="AS35" s="290">
        <f t="shared" si="21"/>
        <v>19584</v>
      </c>
      <c r="AT35" s="290">
        <f t="shared" si="21"/>
        <v>17136</v>
      </c>
      <c r="AU35" s="290">
        <f t="shared" si="21"/>
        <v>18360</v>
      </c>
      <c r="AV35" s="290">
        <f t="shared" si="21"/>
        <v>18360</v>
      </c>
      <c r="AW35" s="290">
        <f t="shared" si="21"/>
        <v>19584</v>
      </c>
      <c r="AX35" s="290">
        <f t="shared" si="21"/>
        <v>19584</v>
      </c>
      <c r="AY35" s="290">
        <f t="shared" si="21"/>
        <v>19584</v>
      </c>
      <c r="AZ35" s="290">
        <f t="shared" si="21"/>
        <v>22032</v>
      </c>
      <c r="BA35" s="290">
        <f t="shared" si="21"/>
        <v>22032</v>
      </c>
      <c r="BB35" s="290">
        <f t="shared" si="21"/>
        <v>23256</v>
      </c>
      <c r="BC35" s="290">
        <f t="shared" si="21"/>
        <v>23256</v>
      </c>
      <c r="BD35" s="290">
        <f t="shared" si="21"/>
        <v>23256</v>
      </c>
      <c r="BE35" s="290">
        <f t="shared" si="21"/>
        <v>20808</v>
      </c>
      <c r="BF35" s="290">
        <f t="shared" si="21"/>
        <v>33431</v>
      </c>
      <c r="BG35" s="290">
        <f t="shared" si="21"/>
        <v>51408</v>
      </c>
      <c r="BH35" s="290">
        <f t="shared" si="21"/>
        <v>68621</v>
      </c>
      <c r="BI35" s="290">
        <f t="shared" si="21"/>
        <v>68621</v>
      </c>
      <c r="BJ35" s="290">
        <f t="shared" si="21"/>
        <v>64796</v>
      </c>
      <c r="BK35" s="290">
        <f t="shared" si="21"/>
        <v>68621</v>
      </c>
      <c r="BL35" s="290">
        <f t="shared" si="21"/>
        <v>64796</v>
      </c>
      <c r="BM35" s="290">
        <f t="shared" ref="BM35:DX35" si="22">ROUND(BM14*0.85,)</f>
        <v>54468</v>
      </c>
      <c r="BN35" s="290">
        <f t="shared" si="22"/>
        <v>54468</v>
      </c>
      <c r="BO35" s="290">
        <f t="shared" si="22"/>
        <v>54468</v>
      </c>
      <c r="BP35" s="290">
        <f t="shared" si="22"/>
        <v>48348</v>
      </c>
      <c r="BQ35" s="290">
        <f t="shared" si="22"/>
        <v>35037</v>
      </c>
      <c r="BR35" s="290">
        <f t="shared" si="22"/>
        <v>31212</v>
      </c>
      <c r="BS35" s="290">
        <f t="shared" si="22"/>
        <v>29682</v>
      </c>
      <c r="BT35" s="290">
        <f t="shared" si="22"/>
        <v>29682</v>
      </c>
      <c r="BU35" s="290">
        <f t="shared" si="22"/>
        <v>29682</v>
      </c>
      <c r="BV35" s="290">
        <f t="shared" si="22"/>
        <v>31212</v>
      </c>
      <c r="BW35" s="290">
        <f t="shared" si="22"/>
        <v>31212</v>
      </c>
      <c r="BX35" s="290">
        <f t="shared" si="22"/>
        <v>31212</v>
      </c>
      <c r="BY35" s="290">
        <f t="shared" si="22"/>
        <v>29682</v>
      </c>
      <c r="BZ35" s="290">
        <f t="shared" si="22"/>
        <v>29682</v>
      </c>
      <c r="CA35" s="290">
        <f t="shared" si="22"/>
        <v>29682</v>
      </c>
      <c r="CB35" s="290">
        <f t="shared" si="22"/>
        <v>29682</v>
      </c>
      <c r="CC35" s="290">
        <f t="shared" si="22"/>
        <v>29682</v>
      </c>
      <c r="CD35" s="290">
        <f t="shared" si="22"/>
        <v>29682</v>
      </c>
      <c r="CE35" s="290">
        <f t="shared" si="22"/>
        <v>29682</v>
      </c>
      <c r="CF35" s="290">
        <f t="shared" si="22"/>
        <v>31212</v>
      </c>
      <c r="CG35" s="290">
        <f t="shared" si="22"/>
        <v>31212</v>
      </c>
      <c r="CH35" s="290">
        <f t="shared" si="22"/>
        <v>33125</v>
      </c>
      <c r="CI35" s="290">
        <f t="shared" si="22"/>
        <v>33125</v>
      </c>
      <c r="CJ35" s="290">
        <f t="shared" si="22"/>
        <v>33125</v>
      </c>
      <c r="CK35" s="290">
        <f t="shared" si="22"/>
        <v>33125</v>
      </c>
      <c r="CL35" s="290">
        <f t="shared" si="22"/>
        <v>33125</v>
      </c>
      <c r="CM35" s="290">
        <f t="shared" si="22"/>
        <v>33125</v>
      </c>
      <c r="CN35" s="290">
        <f t="shared" si="22"/>
        <v>35420</v>
      </c>
      <c r="CO35" s="290">
        <f t="shared" si="22"/>
        <v>33890</v>
      </c>
      <c r="CP35" s="290">
        <f t="shared" si="22"/>
        <v>33890</v>
      </c>
      <c r="CQ35" s="290">
        <f t="shared" si="22"/>
        <v>33890</v>
      </c>
      <c r="CR35" s="290">
        <f t="shared" si="22"/>
        <v>33890</v>
      </c>
      <c r="CS35" s="290">
        <f t="shared" si="22"/>
        <v>36950</v>
      </c>
      <c r="CT35" s="290">
        <f t="shared" si="22"/>
        <v>36950</v>
      </c>
      <c r="CU35" s="290">
        <f t="shared" si="22"/>
        <v>33890</v>
      </c>
      <c r="CV35" s="290">
        <f t="shared" si="22"/>
        <v>35420</v>
      </c>
      <c r="CW35" s="290">
        <f t="shared" si="22"/>
        <v>33890</v>
      </c>
      <c r="CX35" s="290">
        <f t="shared" si="22"/>
        <v>33890</v>
      </c>
      <c r="CY35" s="290">
        <f t="shared" si="22"/>
        <v>33890</v>
      </c>
      <c r="CZ35" s="290">
        <f t="shared" si="22"/>
        <v>36950</v>
      </c>
      <c r="DA35" s="290">
        <f t="shared" si="22"/>
        <v>36950</v>
      </c>
      <c r="DB35" s="290">
        <f t="shared" si="22"/>
        <v>40775</v>
      </c>
      <c r="DC35" s="290">
        <f t="shared" si="22"/>
        <v>40775</v>
      </c>
      <c r="DD35" s="290">
        <f t="shared" si="22"/>
        <v>40775</v>
      </c>
      <c r="DE35" s="290">
        <f t="shared" si="22"/>
        <v>40775</v>
      </c>
      <c r="DF35" s="290">
        <f t="shared" si="22"/>
        <v>40775</v>
      </c>
      <c r="DG35" s="290">
        <f t="shared" si="22"/>
        <v>45365</v>
      </c>
      <c r="DH35" s="290">
        <f t="shared" si="22"/>
        <v>45365</v>
      </c>
      <c r="DI35" s="290">
        <f t="shared" si="22"/>
        <v>43070</v>
      </c>
      <c r="DJ35" s="290">
        <f t="shared" si="22"/>
        <v>45365</v>
      </c>
      <c r="DK35" s="290">
        <f t="shared" si="22"/>
        <v>43070</v>
      </c>
      <c r="DL35" s="290">
        <f t="shared" si="22"/>
        <v>45365</v>
      </c>
      <c r="DM35" s="290">
        <f t="shared" si="22"/>
        <v>43070</v>
      </c>
      <c r="DN35" s="290">
        <f t="shared" si="22"/>
        <v>43070</v>
      </c>
      <c r="DO35" s="290">
        <f t="shared" si="22"/>
        <v>38862</v>
      </c>
      <c r="DP35" s="290">
        <f t="shared" si="22"/>
        <v>33890</v>
      </c>
      <c r="DQ35" s="290">
        <f t="shared" si="22"/>
        <v>33890</v>
      </c>
      <c r="DR35" s="290">
        <f t="shared" si="22"/>
        <v>33890</v>
      </c>
      <c r="DS35" s="290">
        <f t="shared" si="22"/>
        <v>32360</v>
      </c>
      <c r="DT35" s="290">
        <f t="shared" si="22"/>
        <v>30065</v>
      </c>
      <c r="DU35" s="290">
        <f t="shared" si="22"/>
        <v>31212</v>
      </c>
      <c r="DV35" s="290">
        <f t="shared" si="22"/>
        <v>31212</v>
      </c>
      <c r="DW35" s="290">
        <f t="shared" si="22"/>
        <v>31212</v>
      </c>
      <c r="DX35" s="290">
        <f t="shared" si="22"/>
        <v>26622</v>
      </c>
      <c r="DY35" s="290">
        <f t="shared" ref="DY35:ET35" si="23">ROUND(DY14*0.85,)</f>
        <v>26622</v>
      </c>
      <c r="DZ35" s="290">
        <f t="shared" si="23"/>
        <v>26622</v>
      </c>
      <c r="EA35" s="290">
        <f t="shared" si="23"/>
        <v>26622</v>
      </c>
      <c r="EB35" s="290">
        <f t="shared" si="23"/>
        <v>26622</v>
      </c>
      <c r="EC35" s="290">
        <f t="shared" si="23"/>
        <v>26622</v>
      </c>
      <c r="ED35" s="290">
        <f t="shared" si="23"/>
        <v>26622</v>
      </c>
      <c r="EE35" s="290">
        <f t="shared" si="23"/>
        <v>26622</v>
      </c>
      <c r="EF35" s="290">
        <f t="shared" si="23"/>
        <v>26622</v>
      </c>
      <c r="EG35" s="290">
        <f t="shared" si="23"/>
        <v>26622</v>
      </c>
      <c r="EH35" s="290">
        <f t="shared" si="23"/>
        <v>26622</v>
      </c>
      <c r="EI35" s="290">
        <f t="shared" si="23"/>
        <v>26622</v>
      </c>
      <c r="EJ35" s="290">
        <f t="shared" si="23"/>
        <v>26622</v>
      </c>
      <c r="EK35" s="290">
        <f t="shared" si="23"/>
        <v>25475</v>
      </c>
      <c r="EL35" s="290">
        <f t="shared" si="23"/>
        <v>25475</v>
      </c>
      <c r="EM35" s="290">
        <f t="shared" si="23"/>
        <v>25475</v>
      </c>
      <c r="EN35" s="290">
        <f t="shared" si="23"/>
        <v>25475</v>
      </c>
      <c r="EO35" s="290">
        <f t="shared" si="23"/>
        <v>25475</v>
      </c>
      <c r="EP35" s="290">
        <f t="shared" si="23"/>
        <v>25475</v>
      </c>
      <c r="EQ35" s="290">
        <f t="shared" si="23"/>
        <v>25475</v>
      </c>
      <c r="ER35" s="290">
        <f t="shared" si="23"/>
        <v>25475</v>
      </c>
      <c r="ES35" s="290">
        <f t="shared" si="23"/>
        <v>25475</v>
      </c>
      <c r="ET35" s="290">
        <f t="shared" si="23"/>
        <v>25475</v>
      </c>
    </row>
    <row r="36" spans="1:150" x14ac:dyDescent="0.2">
      <c r="A36" s="86" t="s">
        <v>136</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0"/>
      <c r="CF36" s="290"/>
      <c r="CG36" s="290"/>
      <c r="CH36" s="290"/>
      <c r="CI36" s="290"/>
      <c r="CJ36" s="290"/>
      <c r="CK36" s="290"/>
      <c r="CL36" s="290"/>
      <c r="CM36" s="290"/>
      <c r="CN36" s="290"/>
      <c r="CO36" s="290"/>
      <c r="CP36" s="290"/>
      <c r="CQ36" s="290"/>
      <c r="CR36" s="290"/>
      <c r="CS36" s="290"/>
      <c r="CT36" s="290"/>
      <c r="CU36" s="290"/>
      <c r="CV36" s="290"/>
      <c r="CW36" s="290"/>
      <c r="CX36" s="290"/>
      <c r="CY36" s="290"/>
      <c r="CZ36" s="290"/>
      <c r="DA36" s="290"/>
      <c r="DB36" s="290"/>
      <c r="DC36" s="290"/>
      <c r="DD36" s="290"/>
      <c r="DE36" s="290"/>
      <c r="DF36" s="290"/>
      <c r="DG36" s="290"/>
      <c r="DH36" s="290"/>
      <c r="DI36" s="290"/>
      <c r="DJ36" s="290"/>
      <c r="DK36" s="290"/>
      <c r="DL36" s="290"/>
      <c r="DM36" s="290"/>
      <c r="DN36" s="290"/>
      <c r="DO36" s="290"/>
      <c r="DP36" s="290"/>
      <c r="DQ36" s="290"/>
      <c r="DR36" s="290"/>
      <c r="DS36" s="290"/>
      <c r="DT36" s="290"/>
      <c r="DU36" s="290"/>
      <c r="DV36" s="290"/>
      <c r="DW36" s="290"/>
      <c r="DX36" s="290"/>
      <c r="DY36" s="290"/>
      <c r="DZ36" s="290"/>
      <c r="EA36" s="290"/>
      <c r="EB36" s="290"/>
      <c r="EC36" s="290"/>
      <c r="ED36" s="290"/>
      <c r="EE36" s="290"/>
      <c r="EF36" s="290"/>
      <c r="EG36" s="290"/>
      <c r="EH36" s="290"/>
      <c r="EI36" s="290"/>
      <c r="EJ36" s="290"/>
      <c r="EK36" s="290"/>
      <c r="EL36" s="290"/>
      <c r="EM36" s="290"/>
      <c r="EN36" s="290"/>
      <c r="EO36" s="290"/>
      <c r="EP36" s="290"/>
      <c r="EQ36" s="290"/>
      <c r="ER36" s="290"/>
      <c r="ES36" s="290"/>
      <c r="ET36" s="290"/>
    </row>
    <row r="37" spans="1:150" x14ac:dyDescent="0.2">
      <c r="A37" s="88">
        <v>1</v>
      </c>
      <c r="B37" s="290">
        <f t="shared" ref="B37:BL37" si="24">ROUND(B16*0.85,)</f>
        <v>23486</v>
      </c>
      <c r="C37" s="290">
        <f t="shared" si="24"/>
        <v>23486</v>
      </c>
      <c r="D37" s="290">
        <f t="shared" si="24"/>
        <v>23486</v>
      </c>
      <c r="E37" s="290">
        <f t="shared" si="24"/>
        <v>21650</v>
      </c>
      <c r="F37" s="290">
        <f t="shared" si="24"/>
        <v>18360</v>
      </c>
      <c r="G37" s="290">
        <f t="shared" si="24"/>
        <v>18896</v>
      </c>
      <c r="H37" s="290">
        <f t="shared" si="24"/>
        <v>18360</v>
      </c>
      <c r="I37" s="290">
        <f t="shared" si="24"/>
        <v>19814</v>
      </c>
      <c r="J37" s="290">
        <f t="shared" si="24"/>
        <v>19814</v>
      </c>
      <c r="K37" s="290">
        <f t="shared" si="24"/>
        <v>17289</v>
      </c>
      <c r="L37" s="290">
        <f t="shared" si="24"/>
        <v>17289</v>
      </c>
      <c r="M37" s="290">
        <f t="shared" si="24"/>
        <v>17289</v>
      </c>
      <c r="N37" s="290">
        <f t="shared" si="24"/>
        <v>17825</v>
      </c>
      <c r="O37" s="290">
        <f t="shared" si="24"/>
        <v>17289</v>
      </c>
      <c r="P37" s="290">
        <f t="shared" si="24"/>
        <v>17825</v>
      </c>
      <c r="Q37" s="290">
        <f t="shared" si="24"/>
        <v>17825</v>
      </c>
      <c r="R37" s="290">
        <f t="shared" si="24"/>
        <v>18360</v>
      </c>
      <c r="S37" s="290">
        <f t="shared" si="24"/>
        <v>18896</v>
      </c>
      <c r="T37" s="290">
        <f t="shared" si="24"/>
        <v>18896</v>
      </c>
      <c r="U37" s="290">
        <f t="shared" si="24"/>
        <v>19814</v>
      </c>
      <c r="V37" s="290">
        <f t="shared" si="24"/>
        <v>19814</v>
      </c>
      <c r="W37" s="290">
        <f t="shared" si="24"/>
        <v>18360</v>
      </c>
      <c r="X37" s="290">
        <f t="shared" si="24"/>
        <v>18360</v>
      </c>
      <c r="Y37" s="290">
        <f t="shared" si="24"/>
        <v>17289</v>
      </c>
      <c r="Z37" s="290">
        <f t="shared" si="24"/>
        <v>17289</v>
      </c>
      <c r="AA37" s="290">
        <f t="shared" si="24"/>
        <v>17289</v>
      </c>
      <c r="AB37" s="290">
        <f t="shared" si="24"/>
        <v>17289</v>
      </c>
      <c r="AC37" s="290">
        <f t="shared" si="24"/>
        <v>17289</v>
      </c>
      <c r="AD37" s="290">
        <f t="shared" si="24"/>
        <v>17825</v>
      </c>
      <c r="AE37" s="290">
        <f t="shared" si="24"/>
        <v>17825</v>
      </c>
      <c r="AF37" s="290">
        <f t="shared" si="24"/>
        <v>17289</v>
      </c>
      <c r="AG37" s="290">
        <f t="shared" si="24"/>
        <v>18819</v>
      </c>
      <c r="AH37" s="290">
        <f t="shared" si="24"/>
        <v>18819</v>
      </c>
      <c r="AI37" s="290">
        <f t="shared" si="24"/>
        <v>18819</v>
      </c>
      <c r="AJ37" s="290">
        <f t="shared" si="24"/>
        <v>18819</v>
      </c>
      <c r="AK37" s="290">
        <f t="shared" si="24"/>
        <v>18819</v>
      </c>
      <c r="AL37" s="290">
        <f t="shared" si="24"/>
        <v>18819</v>
      </c>
      <c r="AM37" s="290">
        <f t="shared" si="24"/>
        <v>17442</v>
      </c>
      <c r="AN37" s="290">
        <f t="shared" si="24"/>
        <v>17442</v>
      </c>
      <c r="AO37" s="290">
        <f t="shared" si="24"/>
        <v>17442</v>
      </c>
      <c r="AP37" s="290">
        <f t="shared" si="24"/>
        <v>17442</v>
      </c>
      <c r="AQ37" s="290">
        <f t="shared" si="24"/>
        <v>20732</v>
      </c>
      <c r="AR37" s="290">
        <f t="shared" si="24"/>
        <v>21956</v>
      </c>
      <c r="AS37" s="290">
        <f t="shared" si="24"/>
        <v>21956</v>
      </c>
      <c r="AT37" s="290">
        <f t="shared" si="24"/>
        <v>19508</v>
      </c>
      <c r="AU37" s="290">
        <f t="shared" si="24"/>
        <v>20732</v>
      </c>
      <c r="AV37" s="290">
        <f t="shared" si="24"/>
        <v>20732</v>
      </c>
      <c r="AW37" s="290">
        <f t="shared" si="24"/>
        <v>21956</v>
      </c>
      <c r="AX37" s="290">
        <f t="shared" si="24"/>
        <v>21956</v>
      </c>
      <c r="AY37" s="290">
        <f t="shared" si="24"/>
        <v>21956</v>
      </c>
      <c r="AZ37" s="290">
        <f t="shared" si="24"/>
        <v>24404</v>
      </c>
      <c r="BA37" s="290">
        <f t="shared" si="24"/>
        <v>24404</v>
      </c>
      <c r="BB37" s="290">
        <f t="shared" si="24"/>
        <v>25628</v>
      </c>
      <c r="BC37" s="290">
        <f t="shared" si="24"/>
        <v>25628</v>
      </c>
      <c r="BD37" s="290">
        <f t="shared" si="24"/>
        <v>25628</v>
      </c>
      <c r="BE37" s="290">
        <f t="shared" si="24"/>
        <v>23180</v>
      </c>
      <c r="BF37" s="290">
        <f t="shared" si="24"/>
        <v>38135</v>
      </c>
      <c r="BG37" s="290">
        <f t="shared" si="24"/>
        <v>56113</v>
      </c>
      <c r="BH37" s="290">
        <f t="shared" si="24"/>
        <v>73325</v>
      </c>
      <c r="BI37" s="290">
        <f t="shared" si="24"/>
        <v>73325</v>
      </c>
      <c r="BJ37" s="290">
        <f t="shared" si="24"/>
        <v>69500</v>
      </c>
      <c r="BK37" s="290">
        <f t="shared" si="24"/>
        <v>73325</v>
      </c>
      <c r="BL37" s="290">
        <f t="shared" si="24"/>
        <v>69500</v>
      </c>
      <c r="BM37" s="290">
        <f t="shared" ref="BM37:DX37" si="25">ROUND(BM16*0.85,)</f>
        <v>59173</v>
      </c>
      <c r="BN37" s="290">
        <f t="shared" si="25"/>
        <v>59173</v>
      </c>
      <c r="BO37" s="290">
        <f t="shared" si="25"/>
        <v>59173</v>
      </c>
      <c r="BP37" s="290">
        <f t="shared" si="25"/>
        <v>53053</v>
      </c>
      <c r="BQ37" s="290">
        <f t="shared" si="25"/>
        <v>37600</v>
      </c>
      <c r="BR37" s="290">
        <f t="shared" si="25"/>
        <v>33775</v>
      </c>
      <c r="BS37" s="290">
        <f t="shared" si="25"/>
        <v>32245</v>
      </c>
      <c r="BT37" s="290">
        <f t="shared" si="25"/>
        <v>32245</v>
      </c>
      <c r="BU37" s="290">
        <f t="shared" si="25"/>
        <v>32245</v>
      </c>
      <c r="BV37" s="290">
        <f t="shared" si="25"/>
        <v>33775</v>
      </c>
      <c r="BW37" s="290">
        <f t="shared" si="25"/>
        <v>33775</v>
      </c>
      <c r="BX37" s="290">
        <f t="shared" si="25"/>
        <v>33775</v>
      </c>
      <c r="BY37" s="290">
        <f t="shared" si="25"/>
        <v>32245</v>
      </c>
      <c r="BZ37" s="290">
        <f t="shared" si="25"/>
        <v>32245</v>
      </c>
      <c r="CA37" s="290">
        <f t="shared" si="25"/>
        <v>32245</v>
      </c>
      <c r="CB37" s="290">
        <f t="shared" si="25"/>
        <v>32245</v>
      </c>
      <c r="CC37" s="290">
        <f t="shared" si="25"/>
        <v>32245</v>
      </c>
      <c r="CD37" s="290">
        <f t="shared" si="25"/>
        <v>32245</v>
      </c>
      <c r="CE37" s="290">
        <f t="shared" si="25"/>
        <v>32245</v>
      </c>
      <c r="CF37" s="290">
        <f t="shared" si="25"/>
        <v>33775</v>
      </c>
      <c r="CG37" s="290">
        <f t="shared" si="25"/>
        <v>33775</v>
      </c>
      <c r="CH37" s="290">
        <f t="shared" si="25"/>
        <v>35687</v>
      </c>
      <c r="CI37" s="290">
        <f t="shared" si="25"/>
        <v>35687</v>
      </c>
      <c r="CJ37" s="290">
        <f t="shared" si="25"/>
        <v>35687</v>
      </c>
      <c r="CK37" s="290">
        <f t="shared" si="25"/>
        <v>35687</v>
      </c>
      <c r="CL37" s="290">
        <f t="shared" si="25"/>
        <v>35687</v>
      </c>
      <c r="CM37" s="290">
        <f t="shared" si="25"/>
        <v>35687</v>
      </c>
      <c r="CN37" s="290">
        <f t="shared" si="25"/>
        <v>40277</v>
      </c>
      <c r="CO37" s="290">
        <f t="shared" si="25"/>
        <v>38747</v>
      </c>
      <c r="CP37" s="290">
        <f t="shared" si="25"/>
        <v>38747</v>
      </c>
      <c r="CQ37" s="290">
        <f t="shared" si="25"/>
        <v>38747</v>
      </c>
      <c r="CR37" s="290">
        <f t="shared" si="25"/>
        <v>38747</v>
      </c>
      <c r="CS37" s="290">
        <f t="shared" si="25"/>
        <v>41807</v>
      </c>
      <c r="CT37" s="290">
        <f t="shared" si="25"/>
        <v>41807</v>
      </c>
      <c r="CU37" s="290">
        <f t="shared" si="25"/>
        <v>38747</v>
      </c>
      <c r="CV37" s="290">
        <f t="shared" si="25"/>
        <v>40277</v>
      </c>
      <c r="CW37" s="290">
        <f t="shared" si="25"/>
        <v>38747</v>
      </c>
      <c r="CX37" s="290">
        <f t="shared" si="25"/>
        <v>38747</v>
      </c>
      <c r="CY37" s="290">
        <f t="shared" si="25"/>
        <v>38747</v>
      </c>
      <c r="CZ37" s="290">
        <f t="shared" si="25"/>
        <v>41807</v>
      </c>
      <c r="DA37" s="290">
        <f t="shared" si="25"/>
        <v>41807</v>
      </c>
      <c r="DB37" s="290">
        <f t="shared" si="25"/>
        <v>45632</v>
      </c>
      <c r="DC37" s="290">
        <f t="shared" si="25"/>
        <v>45632</v>
      </c>
      <c r="DD37" s="290">
        <f t="shared" si="25"/>
        <v>45632</v>
      </c>
      <c r="DE37" s="290">
        <f t="shared" si="25"/>
        <v>45632</v>
      </c>
      <c r="DF37" s="290">
        <f t="shared" si="25"/>
        <v>45632</v>
      </c>
      <c r="DG37" s="290">
        <f t="shared" si="25"/>
        <v>50222</v>
      </c>
      <c r="DH37" s="290">
        <f t="shared" si="25"/>
        <v>50222</v>
      </c>
      <c r="DI37" s="290">
        <f t="shared" si="25"/>
        <v>47927</v>
      </c>
      <c r="DJ37" s="290">
        <f t="shared" si="25"/>
        <v>50222</v>
      </c>
      <c r="DK37" s="290">
        <f t="shared" si="25"/>
        <v>47927</v>
      </c>
      <c r="DL37" s="290">
        <f t="shared" si="25"/>
        <v>50222</v>
      </c>
      <c r="DM37" s="290">
        <f t="shared" si="25"/>
        <v>47927</v>
      </c>
      <c r="DN37" s="290">
        <f t="shared" si="25"/>
        <v>47927</v>
      </c>
      <c r="DO37" s="290">
        <f t="shared" si="25"/>
        <v>43720</v>
      </c>
      <c r="DP37" s="290">
        <f t="shared" si="25"/>
        <v>38747</v>
      </c>
      <c r="DQ37" s="290">
        <f t="shared" si="25"/>
        <v>38747</v>
      </c>
      <c r="DR37" s="290">
        <f t="shared" si="25"/>
        <v>38747</v>
      </c>
      <c r="DS37" s="290">
        <f t="shared" si="25"/>
        <v>37217</v>
      </c>
      <c r="DT37" s="290">
        <f t="shared" si="25"/>
        <v>34922</v>
      </c>
      <c r="DU37" s="290">
        <f t="shared" si="25"/>
        <v>36070</v>
      </c>
      <c r="DV37" s="290">
        <f t="shared" si="25"/>
        <v>36070</v>
      </c>
      <c r="DW37" s="290">
        <f t="shared" si="25"/>
        <v>36070</v>
      </c>
      <c r="DX37" s="290">
        <f t="shared" si="25"/>
        <v>29185</v>
      </c>
      <c r="DY37" s="290">
        <f t="shared" ref="DY37:ET37" si="26">ROUND(DY16*0.85,)</f>
        <v>29185</v>
      </c>
      <c r="DZ37" s="290">
        <f t="shared" si="26"/>
        <v>29185</v>
      </c>
      <c r="EA37" s="290">
        <f t="shared" si="26"/>
        <v>29185</v>
      </c>
      <c r="EB37" s="290">
        <f t="shared" si="26"/>
        <v>29185</v>
      </c>
      <c r="EC37" s="290">
        <f t="shared" si="26"/>
        <v>29185</v>
      </c>
      <c r="ED37" s="290">
        <f t="shared" si="26"/>
        <v>29185</v>
      </c>
      <c r="EE37" s="290">
        <f t="shared" si="26"/>
        <v>29185</v>
      </c>
      <c r="EF37" s="290">
        <f t="shared" si="26"/>
        <v>29185</v>
      </c>
      <c r="EG37" s="290">
        <f t="shared" si="26"/>
        <v>29185</v>
      </c>
      <c r="EH37" s="290">
        <f t="shared" si="26"/>
        <v>29185</v>
      </c>
      <c r="EI37" s="290">
        <f t="shared" si="26"/>
        <v>29185</v>
      </c>
      <c r="EJ37" s="290">
        <f t="shared" si="26"/>
        <v>29185</v>
      </c>
      <c r="EK37" s="290">
        <f t="shared" si="26"/>
        <v>28037</v>
      </c>
      <c r="EL37" s="290">
        <f t="shared" si="26"/>
        <v>28037</v>
      </c>
      <c r="EM37" s="290">
        <f t="shared" si="26"/>
        <v>28037</v>
      </c>
      <c r="EN37" s="290">
        <f t="shared" si="26"/>
        <v>28037</v>
      </c>
      <c r="EO37" s="290">
        <f t="shared" si="26"/>
        <v>28037</v>
      </c>
      <c r="EP37" s="290">
        <f t="shared" si="26"/>
        <v>28037</v>
      </c>
      <c r="EQ37" s="290">
        <f t="shared" si="26"/>
        <v>28037</v>
      </c>
      <c r="ER37" s="290">
        <f t="shared" si="26"/>
        <v>28037</v>
      </c>
      <c r="ES37" s="290">
        <f t="shared" si="26"/>
        <v>28037</v>
      </c>
      <c r="ET37" s="290">
        <f t="shared" si="26"/>
        <v>28037</v>
      </c>
    </row>
    <row r="38" spans="1:150" x14ac:dyDescent="0.2">
      <c r="A38" s="88">
        <v>2</v>
      </c>
      <c r="B38" s="290">
        <f t="shared" ref="B38:BL38" si="27">ROUND(B17*0.85,)</f>
        <v>24939</v>
      </c>
      <c r="C38" s="290">
        <f t="shared" si="27"/>
        <v>24939</v>
      </c>
      <c r="D38" s="290">
        <f t="shared" si="27"/>
        <v>24939</v>
      </c>
      <c r="E38" s="290">
        <f t="shared" si="27"/>
        <v>23103</v>
      </c>
      <c r="F38" s="290">
        <f t="shared" si="27"/>
        <v>19814</v>
      </c>
      <c r="G38" s="290">
        <f t="shared" si="27"/>
        <v>20349</v>
      </c>
      <c r="H38" s="290">
        <f t="shared" si="27"/>
        <v>19814</v>
      </c>
      <c r="I38" s="290">
        <f t="shared" si="27"/>
        <v>21267</v>
      </c>
      <c r="J38" s="290">
        <f t="shared" si="27"/>
        <v>21267</v>
      </c>
      <c r="K38" s="290">
        <f t="shared" si="27"/>
        <v>18743</v>
      </c>
      <c r="L38" s="290">
        <f t="shared" si="27"/>
        <v>18743</v>
      </c>
      <c r="M38" s="290">
        <f t="shared" si="27"/>
        <v>18743</v>
      </c>
      <c r="N38" s="290">
        <f t="shared" si="27"/>
        <v>19278</v>
      </c>
      <c r="O38" s="290">
        <f t="shared" si="27"/>
        <v>18743</v>
      </c>
      <c r="P38" s="290">
        <f t="shared" si="27"/>
        <v>19278</v>
      </c>
      <c r="Q38" s="290">
        <f t="shared" si="27"/>
        <v>19278</v>
      </c>
      <c r="R38" s="290">
        <f t="shared" si="27"/>
        <v>19814</v>
      </c>
      <c r="S38" s="290">
        <f t="shared" si="27"/>
        <v>20349</v>
      </c>
      <c r="T38" s="290">
        <f t="shared" si="27"/>
        <v>20349</v>
      </c>
      <c r="U38" s="290">
        <f t="shared" si="27"/>
        <v>21267</v>
      </c>
      <c r="V38" s="290">
        <f t="shared" si="27"/>
        <v>21267</v>
      </c>
      <c r="W38" s="290">
        <f t="shared" si="27"/>
        <v>19814</v>
      </c>
      <c r="X38" s="290">
        <f t="shared" si="27"/>
        <v>19814</v>
      </c>
      <c r="Y38" s="290">
        <f t="shared" si="27"/>
        <v>18743</v>
      </c>
      <c r="Z38" s="290">
        <f t="shared" si="27"/>
        <v>18743</v>
      </c>
      <c r="AA38" s="290">
        <f t="shared" si="27"/>
        <v>18743</v>
      </c>
      <c r="AB38" s="290">
        <f t="shared" si="27"/>
        <v>18743</v>
      </c>
      <c r="AC38" s="290">
        <f t="shared" si="27"/>
        <v>18743</v>
      </c>
      <c r="AD38" s="290">
        <f t="shared" si="27"/>
        <v>19278</v>
      </c>
      <c r="AE38" s="290">
        <f t="shared" si="27"/>
        <v>19278</v>
      </c>
      <c r="AF38" s="290">
        <f t="shared" si="27"/>
        <v>18743</v>
      </c>
      <c r="AG38" s="290">
        <f t="shared" si="27"/>
        <v>20273</v>
      </c>
      <c r="AH38" s="290">
        <f t="shared" si="27"/>
        <v>20273</v>
      </c>
      <c r="AI38" s="290">
        <f t="shared" si="27"/>
        <v>20273</v>
      </c>
      <c r="AJ38" s="290">
        <f t="shared" si="27"/>
        <v>20273</v>
      </c>
      <c r="AK38" s="290">
        <f t="shared" si="27"/>
        <v>20273</v>
      </c>
      <c r="AL38" s="290">
        <f t="shared" si="27"/>
        <v>20273</v>
      </c>
      <c r="AM38" s="290">
        <f t="shared" si="27"/>
        <v>18896</v>
      </c>
      <c r="AN38" s="290">
        <f t="shared" si="27"/>
        <v>18896</v>
      </c>
      <c r="AO38" s="290">
        <f t="shared" si="27"/>
        <v>18896</v>
      </c>
      <c r="AP38" s="290">
        <f t="shared" si="27"/>
        <v>18896</v>
      </c>
      <c r="AQ38" s="290">
        <f t="shared" si="27"/>
        <v>22185</v>
      </c>
      <c r="AR38" s="290">
        <f t="shared" si="27"/>
        <v>23409</v>
      </c>
      <c r="AS38" s="290">
        <f t="shared" si="27"/>
        <v>23409</v>
      </c>
      <c r="AT38" s="290">
        <f t="shared" si="27"/>
        <v>20961</v>
      </c>
      <c r="AU38" s="290">
        <f t="shared" si="27"/>
        <v>22185</v>
      </c>
      <c r="AV38" s="290">
        <f t="shared" si="27"/>
        <v>22185</v>
      </c>
      <c r="AW38" s="290">
        <f t="shared" si="27"/>
        <v>23409</v>
      </c>
      <c r="AX38" s="290">
        <f t="shared" si="27"/>
        <v>23409</v>
      </c>
      <c r="AY38" s="290">
        <f t="shared" si="27"/>
        <v>23409</v>
      </c>
      <c r="AZ38" s="290">
        <f t="shared" si="27"/>
        <v>25857</v>
      </c>
      <c r="BA38" s="290">
        <f t="shared" si="27"/>
        <v>25857</v>
      </c>
      <c r="BB38" s="290">
        <f t="shared" si="27"/>
        <v>27081</v>
      </c>
      <c r="BC38" s="290">
        <f t="shared" si="27"/>
        <v>27081</v>
      </c>
      <c r="BD38" s="290">
        <f t="shared" si="27"/>
        <v>27081</v>
      </c>
      <c r="BE38" s="290">
        <f t="shared" si="27"/>
        <v>24633</v>
      </c>
      <c r="BF38" s="290">
        <f t="shared" si="27"/>
        <v>40316</v>
      </c>
      <c r="BG38" s="290">
        <f t="shared" si="27"/>
        <v>58293</v>
      </c>
      <c r="BH38" s="290">
        <f t="shared" si="27"/>
        <v>75506</v>
      </c>
      <c r="BI38" s="290">
        <f t="shared" si="27"/>
        <v>75506</v>
      </c>
      <c r="BJ38" s="290">
        <f t="shared" si="27"/>
        <v>71681</v>
      </c>
      <c r="BK38" s="290">
        <f t="shared" si="27"/>
        <v>75506</v>
      </c>
      <c r="BL38" s="290">
        <f t="shared" si="27"/>
        <v>71681</v>
      </c>
      <c r="BM38" s="290">
        <f t="shared" ref="BM38:DX38" si="28">ROUND(BM17*0.85,)</f>
        <v>61353</v>
      </c>
      <c r="BN38" s="290">
        <f t="shared" si="28"/>
        <v>61353</v>
      </c>
      <c r="BO38" s="290">
        <f t="shared" si="28"/>
        <v>61353</v>
      </c>
      <c r="BP38" s="290">
        <f t="shared" si="28"/>
        <v>55233</v>
      </c>
      <c r="BQ38" s="290">
        <f t="shared" si="28"/>
        <v>39627</v>
      </c>
      <c r="BR38" s="290">
        <f t="shared" si="28"/>
        <v>35802</v>
      </c>
      <c r="BS38" s="290">
        <f t="shared" si="28"/>
        <v>34272</v>
      </c>
      <c r="BT38" s="290">
        <f t="shared" si="28"/>
        <v>34272</v>
      </c>
      <c r="BU38" s="290">
        <f t="shared" si="28"/>
        <v>34272</v>
      </c>
      <c r="BV38" s="290">
        <f t="shared" si="28"/>
        <v>35802</v>
      </c>
      <c r="BW38" s="290">
        <f t="shared" si="28"/>
        <v>35802</v>
      </c>
      <c r="BX38" s="290">
        <f t="shared" si="28"/>
        <v>35802</v>
      </c>
      <c r="BY38" s="290">
        <f t="shared" si="28"/>
        <v>34272</v>
      </c>
      <c r="BZ38" s="290">
        <f t="shared" si="28"/>
        <v>34272</v>
      </c>
      <c r="CA38" s="290">
        <f t="shared" si="28"/>
        <v>34272</v>
      </c>
      <c r="CB38" s="290">
        <f t="shared" si="28"/>
        <v>34272</v>
      </c>
      <c r="CC38" s="290">
        <f t="shared" si="28"/>
        <v>34272</v>
      </c>
      <c r="CD38" s="290">
        <f t="shared" si="28"/>
        <v>34272</v>
      </c>
      <c r="CE38" s="290">
        <f t="shared" si="28"/>
        <v>34272</v>
      </c>
      <c r="CF38" s="290">
        <f t="shared" si="28"/>
        <v>35802</v>
      </c>
      <c r="CG38" s="290">
        <f t="shared" si="28"/>
        <v>35802</v>
      </c>
      <c r="CH38" s="290">
        <f t="shared" si="28"/>
        <v>37715</v>
      </c>
      <c r="CI38" s="290">
        <f t="shared" si="28"/>
        <v>37715</v>
      </c>
      <c r="CJ38" s="290">
        <f t="shared" si="28"/>
        <v>37715</v>
      </c>
      <c r="CK38" s="290">
        <f t="shared" si="28"/>
        <v>37715</v>
      </c>
      <c r="CL38" s="290">
        <f t="shared" si="28"/>
        <v>37715</v>
      </c>
      <c r="CM38" s="290">
        <f t="shared" si="28"/>
        <v>37715</v>
      </c>
      <c r="CN38" s="290">
        <f t="shared" si="28"/>
        <v>42305</v>
      </c>
      <c r="CO38" s="290">
        <f t="shared" si="28"/>
        <v>40775</v>
      </c>
      <c r="CP38" s="290">
        <f t="shared" si="28"/>
        <v>40775</v>
      </c>
      <c r="CQ38" s="290">
        <f t="shared" si="28"/>
        <v>40775</v>
      </c>
      <c r="CR38" s="290">
        <f t="shared" si="28"/>
        <v>40775</v>
      </c>
      <c r="CS38" s="290">
        <f t="shared" si="28"/>
        <v>43835</v>
      </c>
      <c r="CT38" s="290">
        <f t="shared" si="28"/>
        <v>43835</v>
      </c>
      <c r="CU38" s="290">
        <f t="shared" si="28"/>
        <v>40775</v>
      </c>
      <c r="CV38" s="290">
        <f t="shared" si="28"/>
        <v>42305</v>
      </c>
      <c r="CW38" s="290">
        <f t="shared" si="28"/>
        <v>40775</v>
      </c>
      <c r="CX38" s="290">
        <f t="shared" si="28"/>
        <v>40775</v>
      </c>
      <c r="CY38" s="290">
        <f t="shared" si="28"/>
        <v>40775</v>
      </c>
      <c r="CZ38" s="290">
        <f t="shared" si="28"/>
        <v>43835</v>
      </c>
      <c r="DA38" s="290">
        <f t="shared" si="28"/>
        <v>43835</v>
      </c>
      <c r="DB38" s="290">
        <f t="shared" si="28"/>
        <v>47660</v>
      </c>
      <c r="DC38" s="290">
        <f t="shared" si="28"/>
        <v>47660</v>
      </c>
      <c r="DD38" s="290">
        <f t="shared" si="28"/>
        <v>47660</v>
      </c>
      <c r="DE38" s="290">
        <f t="shared" si="28"/>
        <v>47660</v>
      </c>
      <c r="DF38" s="290">
        <f t="shared" si="28"/>
        <v>47660</v>
      </c>
      <c r="DG38" s="290">
        <f t="shared" si="28"/>
        <v>52250</v>
      </c>
      <c r="DH38" s="290">
        <f t="shared" si="28"/>
        <v>52250</v>
      </c>
      <c r="DI38" s="290">
        <f t="shared" si="28"/>
        <v>49955</v>
      </c>
      <c r="DJ38" s="290">
        <f t="shared" si="28"/>
        <v>52250</v>
      </c>
      <c r="DK38" s="290">
        <f t="shared" si="28"/>
        <v>49955</v>
      </c>
      <c r="DL38" s="290">
        <f t="shared" si="28"/>
        <v>52250</v>
      </c>
      <c r="DM38" s="290">
        <f t="shared" si="28"/>
        <v>49955</v>
      </c>
      <c r="DN38" s="290">
        <f t="shared" si="28"/>
        <v>49955</v>
      </c>
      <c r="DO38" s="290">
        <f t="shared" si="28"/>
        <v>45747</v>
      </c>
      <c r="DP38" s="290">
        <f t="shared" si="28"/>
        <v>40775</v>
      </c>
      <c r="DQ38" s="290">
        <f t="shared" si="28"/>
        <v>40775</v>
      </c>
      <c r="DR38" s="290">
        <f t="shared" si="28"/>
        <v>40775</v>
      </c>
      <c r="DS38" s="290">
        <f t="shared" si="28"/>
        <v>39245</v>
      </c>
      <c r="DT38" s="290">
        <f t="shared" si="28"/>
        <v>36950</v>
      </c>
      <c r="DU38" s="290">
        <f t="shared" si="28"/>
        <v>38097</v>
      </c>
      <c r="DV38" s="290">
        <f t="shared" si="28"/>
        <v>38097</v>
      </c>
      <c r="DW38" s="290">
        <f t="shared" si="28"/>
        <v>38097</v>
      </c>
      <c r="DX38" s="290">
        <f t="shared" si="28"/>
        <v>31212</v>
      </c>
      <c r="DY38" s="290">
        <f t="shared" ref="DY38:ET38" si="29">ROUND(DY17*0.85,)</f>
        <v>31212</v>
      </c>
      <c r="DZ38" s="290">
        <f t="shared" si="29"/>
        <v>31212</v>
      </c>
      <c r="EA38" s="290">
        <f t="shared" si="29"/>
        <v>31212</v>
      </c>
      <c r="EB38" s="290">
        <f t="shared" si="29"/>
        <v>31212</v>
      </c>
      <c r="EC38" s="290">
        <f t="shared" si="29"/>
        <v>31212</v>
      </c>
      <c r="ED38" s="290">
        <f t="shared" si="29"/>
        <v>31212</v>
      </c>
      <c r="EE38" s="290">
        <f t="shared" si="29"/>
        <v>31212</v>
      </c>
      <c r="EF38" s="290">
        <f t="shared" si="29"/>
        <v>31212</v>
      </c>
      <c r="EG38" s="290">
        <f t="shared" si="29"/>
        <v>31212</v>
      </c>
      <c r="EH38" s="290">
        <f t="shared" si="29"/>
        <v>31212</v>
      </c>
      <c r="EI38" s="290">
        <f t="shared" si="29"/>
        <v>31212</v>
      </c>
      <c r="EJ38" s="290">
        <f t="shared" si="29"/>
        <v>31212</v>
      </c>
      <c r="EK38" s="290">
        <f t="shared" si="29"/>
        <v>30065</v>
      </c>
      <c r="EL38" s="290">
        <f t="shared" si="29"/>
        <v>30065</v>
      </c>
      <c r="EM38" s="290">
        <f t="shared" si="29"/>
        <v>30065</v>
      </c>
      <c r="EN38" s="290">
        <f t="shared" si="29"/>
        <v>30065</v>
      </c>
      <c r="EO38" s="290">
        <f t="shared" si="29"/>
        <v>30065</v>
      </c>
      <c r="EP38" s="290">
        <f t="shared" si="29"/>
        <v>30065</v>
      </c>
      <c r="EQ38" s="290">
        <f t="shared" si="29"/>
        <v>30065</v>
      </c>
      <c r="ER38" s="290">
        <f t="shared" si="29"/>
        <v>30065</v>
      </c>
      <c r="ES38" s="290">
        <f t="shared" si="29"/>
        <v>30065</v>
      </c>
      <c r="ET38" s="290">
        <f t="shared" si="29"/>
        <v>30065</v>
      </c>
    </row>
    <row r="39" spans="1:150" x14ac:dyDescent="0.2">
      <c r="A39" s="86" t="s">
        <v>138</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0"/>
      <c r="BR39" s="290"/>
      <c r="BS39" s="290"/>
      <c r="BT39" s="290"/>
      <c r="BU39" s="290"/>
      <c r="BV39" s="290"/>
      <c r="BW39" s="290"/>
      <c r="BX39" s="290"/>
      <c r="BY39" s="290"/>
      <c r="BZ39" s="290"/>
      <c r="CA39" s="290"/>
      <c r="CB39" s="290"/>
      <c r="CC39" s="290"/>
      <c r="CD39" s="290"/>
      <c r="CE39" s="290"/>
      <c r="CF39" s="290"/>
      <c r="CG39" s="290"/>
      <c r="CH39" s="290"/>
      <c r="CI39" s="290"/>
      <c r="CJ39" s="290"/>
      <c r="CK39" s="290"/>
      <c r="CL39" s="290"/>
      <c r="CM39" s="290"/>
      <c r="CN39" s="290"/>
      <c r="CO39" s="290"/>
      <c r="CP39" s="290"/>
      <c r="CQ39" s="290"/>
      <c r="CR39" s="290"/>
      <c r="CS39" s="290"/>
      <c r="CT39" s="290"/>
      <c r="CU39" s="290"/>
      <c r="CV39" s="290"/>
      <c r="CW39" s="290"/>
      <c r="CX39" s="290"/>
      <c r="CY39" s="290"/>
      <c r="CZ39" s="290"/>
      <c r="DA39" s="290"/>
      <c r="DB39" s="290"/>
      <c r="DC39" s="290"/>
      <c r="DD39" s="290"/>
      <c r="DE39" s="290"/>
      <c r="DF39" s="290"/>
      <c r="DG39" s="290"/>
      <c r="DH39" s="290"/>
      <c r="DI39" s="290"/>
      <c r="DJ39" s="290"/>
      <c r="DK39" s="290"/>
      <c r="DL39" s="290"/>
      <c r="DM39" s="290"/>
      <c r="DN39" s="290"/>
      <c r="DO39" s="290"/>
      <c r="DP39" s="290"/>
      <c r="DQ39" s="290"/>
      <c r="DR39" s="290"/>
      <c r="DS39" s="290"/>
      <c r="DT39" s="290"/>
      <c r="DU39" s="290"/>
      <c r="DV39" s="290"/>
      <c r="DW39" s="290"/>
      <c r="DX39" s="290"/>
      <c r="DY39" s="290"/>
      <c r="DZ39" s="290"/>
      <c r="EA39" s="290"/>
      <c r="EB39" s="290"/>
      <c r="EC39" s="290"/>
      <c r="ED39" s="290"/>
      <c r="EE39" s="290"/>
      <c r="EF39" s="290"/>
      <c r="EG39" s="290"/>
      <c r="EH39" s="290"/>
      <c r="EI39" s="290"/>
      <c r="EJ39" s="290"/>
      <c r="EK39" s="290"/>
      <c r="EL39" s="290"/>
      <c r="EM39" s="290"/>
      <c r="EN39" s="290"/>
      <c r="EO39" s="290"/>
      <c r="EP39" s="290"/>
      <c r="EQ39" s="290"/>
      <c r="ER39" s="290"/>
      <c r="ES39" s="290"/>
      <c r="ET39" s="290"/>
    </row>
    <row r="40" spans="1:150" x14ac:dyDescent="0.2">
      <c r="A40" s="87" t="s">
        <v>78</v>
      </c>
      <c r="B40" s="290">
        <f t="shared" ref="B40:BL40" si="30">ROUND(B19*0.85,)</f>
        <v>41004</v>
      </c>
      <c r="C40" s="290">
        <f t="shared" si="30"/>
        <v>41004</v>
      </c>
      <c r="D40" s="290">
        <f t="shared" si="30"/>
        <v>41004</v>
      </c>
      <c r="E40" s="290">
        <f t="shared" si="30"/>
        <v>39168</v>
      </c>
      <c r="F40" s="290">
        <f t="shared" si="30"/>
        <v>35879</v>
      </c>
      <c r="G40" s="290">
        <f t="shared" si="30"/>
        <v>36414</v>
      </c>
      <c r="H40" s="290">
        <f t="shared" si="30"/>
        <v>35879</v>
      </c>
      <c r="I40" s="290">
        <f t="shared" si="30"/>
        <v>37332</v>
      </c>
      <c r="J40" s="290">
        <f t="shared" si="30"/>
        <v>37332</v>
      </c>
      <c r="K40" s="290">
        <f t="shared" si="30"/>
        <v>34808</v>
      </c>
      <c r="L40" s="290">
        <f t="shared" si="30"/>
        <v>34808</v>
      </c>
      <c r="M40" s="290">
        <f t="shared" si="30"/>
        <v>34808</v>
      </c>
      <c r="N40" s="290">
        <f t="shared" si="30"/>
        <v>35343</v>
      </c>
      <c r="O40" s="290">
        <f t="shared" si="30"/>
        <v>34808</v>
      </c>
      <c r="P40" s="290">
        <f t="shared" si="30"/>
        <v>35343</v>
      </c>
      <c r="Q40" s="290">
        <f t="shared" si="30"/>
        <v>35343</v>
      </c>
      <c r="R40" s="290">
        <f t="shared" si="30"/>
        <v>35879</v>
      </c>
      <c r="S40" s="290">
        <f t="shared" si="30"/>
        <v>36414</v>
      </c>
      <c r="T40" s="290">
        <f t="shared" si="30"/>
        <v>36414</v>
      </c>
      <c r="U40" s="290">
        <f t="shared" si="30"/>
        <v>37332</v>
      </c>
      <c r="V40" s="290">
        <f t="shared" si="30"/>
        <v>37332</v>
      </c>
      <c r="W40" s="290">
        <f t="shared" si="30"/>
        <v>35879</v>
      </c>
      <c r="X40" s="290">
        <f t="shared" si="30"/>
        <v>35879</v>
      </c>
      <c r="Y40" s="290">
        <f t="shared" si="30"/>
        <v>34808</v>
      </c>
      <c r="Z40" s="290">
        <f t="shared" si="30"/>
        <v>34808</v>
      </c>
      <c r="AA40" s="290">
        <f t="shared" si="30"/>
        <v>34808</v>
      </c>
      <c r="AB40" s="290">
        <f t="shared" si="30"/>
        <v>34808</v>
      </c>
      <c r="AC40" s="290">
        <f t="shared" si="30"/>
        <v>34808</v>
      </c>
      <c r="AD40" s="290">
        <f t="shared" si="30"/>
        <v>35343</v>
      </c>
      <c r="AE40" s="290">
        <f t="shared" si="30"/>
        <v>35343</v>
      </c>
      <c r="AF40" s="290">
        <f t="shared" si="30"/>
        <v>34808</v>
      </c>
      <c r="AG40" s="290">
        <f t="shared" si="30"/>
        <v>43988</v>
      </c>
      <c r="AH40" s="290">
        <f t="shared" si="30"/>
        <v>43988</v>
      </c>
      <c r="AI40" s="290">
        <f t="shared" si="30"/>
        <v>43988</v>
      </c>
      <c r="AJ40" s="290">
        <f t="shared" si="30"/>
        <v>43988</v>
      </c>
      <c r="AK40" s="290">
        <f t="shared" si="30"/>
        <v>43988</v>
      </c>
      <c r="AL40" s="290">
        <f t="shared" si="30"/>
        <v>43988</v>
      </c>
      <c r="AM40" s="290">
        <f t="shared" si="30"/>
        <v>42611</v>
      </c>
      <c r="AN40" s="290">
        <f t="shared" si="30"/>
        <v>42611</v>
      </c>
      <c r="AO40" s="290">
        <f t="shared" si="30"/>
        <v>42611</v>
      </c>
      <c r="AP40" s="290">
        <f t="shared" si="30"/>
        <v>42611</v>
      </c>
      <c r="AQ40" s="290">
        <f t="shared" si="30"/>
        <v>45900</v>
      </c>
      <c r="AR40" s="290">
        <f t="shared" si="30"/>
        <v>47124</v>
      </c>
      <c r="AS40" s="290">
        <f t="shared" si="30"/>
        <v>47124</v>
      </c>
      <c r="AT40" s="290">
        <f t="shared" si="30"/>
        <v>44676</v>
      </c>
      <c r="AU40" s="290">
        <f t="shared" si="30"/>
        <v>45900</v>
      </c>
      <c r="AV40" s="290">
        <f t="shared" si="30"/>
        <v>45900</v>
      </c>
      <c r="AW40" s="290">
        <f t="shared" si="30"/>
        <v>47124</v>
      </c>
      <c r="AX40" s="290">
        <f t="shared" si="30"/>
        <v>47124</v>
      </c>
      <c r="AY40" s="290">
        <f t="shared" si="30"/>
        <v>47124</v>
      </c>
      <c r="AZ40" s="290">
        <f t="shared" si="30"/>
        <v>49572</v>
      </c>
      <c r="BA40" s="290">
        <f t="shared" si="30"/>
        <v>49572</v>
      </c>
      <c r="BB40" s="290">
        <f t="shared" si="30"/>
        <v>50796</v>
      </c>
      <c r="BC40" s="290">
        <f t="shared" si="30"/>
        <v>50796</v>
      </c>
      <c r="BD40" s="290">
        <f t="shared" si="30"/>
        <v>50796</v>
      </c>
      <c r="BE40" s="290">
        <f t="shared" si="30"/>
        <v>48348</v>
      </c>
      <c r="BF40" s="290">
        <f t="shared" si="30"/>
        <v>74741</v>
      </c>
      <c r="BG40" s="290">
        <f t="shared" si="30"/>
        <v>92718</v>
      </c>
      <c r="BH40" s="290">
        <f t="shared" si="30"/>
        <v>109931</v>
      </c>
      <c r="BI40" s="290">
        <f t="shared" si="30"/>
        <v>109931</v>
      </c>
      <c r="BJ40" s="290">
        <f t="shared" si="30"/>
        <v>106106</v>
      </c>
      <c r="BK40" s="290">
        <f t="shared" si="30"/>
        <v>109931</v>
      </c>
      <c r="BL40" s="290">
        <f t="shared" si="30"/>
        <v>106106</v>
      </c>
      <c r="BM40" s="290">
        <f t="shared" ref="BM40:DX40" si="31">ROUND(BM19*0.85,)</f>
        <v>95778</v>
      </c>
      <c r="BN40" s="290">
        <f t="shared" si="31"/>
        <v>95778</v>
      </c>
      <c r="BO40" s="290">
        <f t="shared" si="31"/>
        <v>95778</v>
      </c>
      <c r="BP40" s="290">
        <f t="shared" si="31"/>
        <v>89658</v>
      </c>
      <c r="BQ40" s="290">
        <f t="shared" si="31"/>
        <v>58752</v>
      </c>
      <c r="BR40" s="290">
        <f t="shared" si="31"/>
        <v>54927</v>
      </c>
      <c r="BS40" s="290">
        <f t="shared" si="31"/>
        <v>53397</v>
      </c>
      <c r="BT40" s="290">
        <f t="shared" si="31"/>
        <v>53397</v>
      </c>
      <c r="BU40" s="290">
        <f t="shared" si="31"/>
        <v>53397</v>
      </c>
      <c r="BV40" s="290">
        <f t="shared" si="31"/>
        <v>54927</v>
      </c>
      <c r="BW40" s="290">
        <f t="shared" si="31"/>
        <v>54927</v>
      </c>
      <c r="BX40" s="290">
        <f t="shared" si="31"/>
        <v>54927</v>
      </c>
      <c r="BY40" s="290">
        <f t="shared" si="31"/>
        <v>53397</v>
      </c>
      <c r="BZ40" s="290">
        <f t="shared" si="31"/>
        <v>53397</v>
      </c>
      <c r="CA40" s="290">
        <f t="shared" si="31"/>
        <v>53397</v>
      </c>
      <c r="CB40" s="290">
        <f t="shared" si="31"/>
        <v>53397</v>
      </c>
      <c r="CC40" s="290">
        <f t="shared" si="31"/>
        <v>53397</v>
      </c>
      <c r="CD40" s="290">
        <f t="shared" si="31"/>
        <v>53397</v>
      </c>
      <c r="CE40" s="290">
        <f t="shared" si="31"/>
        <v>53397</v>
      </c>
      <c r="CF40" s="290">
        <f t="shared" si="31"/>
        <v>54927</v>
      </c>
      <c r="CG40" s="290">
        <f t="shared" si="31"/>
        <v>54927</v>
      </c>
      <c r="CH40" s="290">
        <f t="shared" si="31"/>
        <v>56840</v>
      </c>
      <c r="CI40" s="290">
        <f t="shared" si="31"/>
        <v>56840</v>
      </c>
      <c r="CJ40" s="290">
        <f t="shared" si="31"/>
        <v>56840</v>
      </c>
      <c r="CK40" s="290">
        <f t="shared" si="31"/>
        <v>56840</v>
      </c>
      <c r="CL40" s="290">
        <f t="shared" si="31"/>
        <v>56840</v>
      </c>
      <c r="CM40" s="290">
        <f t="shared" si="31"/>
        <v>56840</v>
      </c>
      <c r="CN40" s="290">
        <f t="shared" si="31"/>
        <v>61430</v>
      </c>
      <c r="CO40" s="290">
        <f t="shared" si="31"/>
        <v>59900</v>
      </c>
      <c r="CP40" s="290">
        <f t="shared" si="31"/>
        <v>59900</v>
      </c>
      <c r="CQ40" s="290">
        <f t="shared" si="31"/>
        <v>59900</v>
      </c>
      <c r="CR40" s="290">
        <f t="shared" si="31"/>
        <v>59900</v>
      </c>
      <c r="CS40" s="290">
        <f t="shared" si="31"/>
        <v>62960</v>
      </c>
      <c r="CT40" s="290">
        <f t="shared" si="31"/>
        <v>62960</v>
      </c>
      <c r="CU40" s="290">
        <f t="shared" si="31"/>
        <v>59900</v>
      </c>
      <c r="CV40" s="290">
        <f t="shared" si="31"/>
        <v>61430</v>
      </c>
      <c r="CW40" s="290">
        <f t="shared" si="31"/>
        <v>59900</v>
      </c>
      <c r="CX40" s="290">
        <f t="shared" si="31"/>
        <v>59900</v>
      </c>
      <c r="CY40" s="290">
        <f t="shared" si="31"/>
        <v>59900</v>
      </c>
      <c r="CZ40" s="290">
        <f t="shared" si="31"/>
        <v>62960</v>
      </c>
      <c r="DA40" s="290">
        <f t="shared" si="31"/>
        <v>62960</v>
      </c>
      <c r="DB40" s="290">
        <f t="shared" si="31"/>
        <v>66785</v>
      </c>
      <c r="DC40" s="290">
        <f t="shared" si="31"/>
        <v>66785</v>
      </c>
      <c r="DD40" s="290">
        <f t="shared" si="31"/>
        <v>66785</v>
      </c>
      <c r="DE40" s="290">
        <f t="shared" si="31"/>
        <v>66785</v>
      </c>
      <c r="DF40" s="290">
        <f t="shared" si="31"/>
        <v>66785</v>
      </c>
      <c r="DG40" s="290">
        <f t="shared" si="31"/>
        <v>71375</v>
      </c>
      <c r="DH40" s="290">
        <f t="shared" si="31"/>
        <v>71375</v>
      </c>
      <c r="DI40" s="290">
        <f t="shared" si="31"/>
        <v>69080</v>
      </c>
      <c r="DJ40" s="290">
        <f t="shared" si="31"/>
        <v>71375</v>
      </c>
      <c r="DK40" s="290">
        <f t="shared" si="31"/>
        <v>69080</v>
      </c>
      <c r="DL40" s="290">
        <f t="shared" si="31"/>
        <v>71375</v>
      </c>
      <c r="DM40" s="290">
        <f t="shared" si="31"/>
        <v>69080</v>
      </c>
      <c r="DN40" s="290">
        <f t="shared" si="31"/>
        <v>69080</v>
      </c>
      <c r="DO40" s="290">
        <f t="shared" si="31"/>
        <v>64872</v>
      </c>
      <c r="DP40" s="290">
        <f t="shared" si="31"/>
        <v>59900</v>
      </c>
      <c r="DQ40" s="290">
        <f t="shared" si="31"/>
        <v>59900</v>
      </c>
      <c r="DR40" s="290">
        <f t="shared" si="31"/>
        <v>59900</v>
      </c>
      <c r="DS40" s="290">
        <f t="shared" si="31"/>
        <v>58370</v>
      </c>
      <c r="DT40" s="290">
        <f t="shared" si="31"/>
        <v>56075</v>
      </c>
      <c r="DU40" s="290">
        <f t="shared" si="31"/>
        <v>57222</v>
      </c>
      <c r="DV40" s="290">
        <f t="shared" si="31"/>
        <v>57222</v>
      </c>
      <c r="DW40" s="290">
        <f t="shared" si="31"/>
        <v>57222</v>
      </c>
      <c r="DX40" s="290">
        <f t="shared" si="31"/>
        <v>50337</v>
      </c>
      <c r="DY40" s="290">
        <f t="shared" ref="DY40:ET40" si="32">ROUND(DY19*0.85,)</f>
        <v>50337</v>
      </c>
      <c r="DZ40" s="290">
        <f t="shared" si="32"/>
        <v>50337</v>
      </c>
      <c r="EA40" s="290">
        <f t="shared" si="32"/>
        <v>50337</v>
      </c>
      <c r="EB40" s="290">
        <f t="shared" si="32"/>
        <v>50337</v>
      </c>
      <c r="EC40" s="290">
        <f t="shared" si="32"/>
        <v>50337</v>
      </c>
      <c r="ED40" s="290">
        <f t="shared" si="32"/>
        <v>50337</v>
      </c>
      <c r="EE40" s="290">
        <f t="shared" si="32"/>
        <v>50337</v>
      </c>
      <c r="EF40" s="290">
        <f t="shared" si="32"/>
        <v>50337</v>
      </c>
      <c r="EG40" s="290">
        <f t="shared" si="32"/>
        <v>50337</v>
      </c>
      <c r="EH40" s="290">
        <f t="shared" si="32"/>
        <v>50337</v>
      </c>
      <c r="EI40" s="290">
        <f t="shared" si="32"/>
        <v>50337</v>
      </c>
      <c r="EJ40" s="290">
        <f t="shared" si="32"/>
        <v>50337</v>
      </c>
      <c r="EK40" s="290">
        <f t="shared" si="32"/>
        <v>49190</v>
      </c>
      <c r="EL40" s="290">
        <f t="shared" si="32"/>
        <v>49190</v>
      </c>
      <c r="EM40" s="290">
        <f t="shared" si="32"/>
        <v>49190</v>
      </c>
      <c r="EN40" s="290">
        <f t="shared" si="32"/>
        <v>49190</v>
      </c>
      <c r="EO40" s="290">
        <f t="shared" si="32"/>
        <v>49190</v>
      </c>
      <c r="EP40" s="290">
        <f t="shared" si="32"/>
        <v>49190</v>
      </c>
      <c r="EQ40" s="290">
        <f t="shared" si="32"/>
        <v>49190</v>
      </c>
      <c r="ER40" s="290">
        <f t="shared" si="32"/>
        <v>49190</v>
      </c>
      <c r="ES40" s="290">
        <f t="shared" si="32"/>
        <v>49190</v>
      </c>
      <c r="ET40" s="290">
        <f t="shared" si="32"/>
        <v>49190</v>
      </c>
    </row>
    <row r="41" spans="1:150" x14ac:dyDescent="0.2">
      <c r="A41" s="86" t="s">
        <v>137</v>
      </c>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0"/>
      <c r="BR41" s="290"/>
      <c r="BS41" s="290"/>
      <c r="BT41" s="290"/>
      <c r="BU41" s="290"/>
      <c r="BV41" s="290"/>
      <c r="BW41" s="290"/>
      <c r="BX41" s="290"/>
      <c r="BY41" s="290"/>
      <c r="BZ41" s="290"/>
      <c r="CA41" s="290"/>
      <c r="CB41" s="290"/>
      <c r="CC41" s="290"/>
      <c r="CD41" s="290"/>
      <c r="CE41" s="290"/>
      <c r="CF41" s="290"/>
      <c r="CG41" s="290"/>
      <c r="CH41" s="290"/>
      <c r="CI41" s="290"/>
      <c r="CJ41" s="290"/>
      <c r="CK41" s="290"/>
      <c r="CL41" s="290"/>
      <c r="CM41" s="290"/>
      <c r="CN41" s="290"/>
      <c r="CO41" s="290"/>
      <c r="CP41" s="290"/>
      <c r="CQ41" s="290"/>
      <c r="CR41" s="290"/>
      <c r="CS41" s="290"/>
      <c r="CT41" s="290"/>
      <c r="CU41" s="290"/>
      <c r="CV41" s="290"/>
      <c r="CW41" s="290"/>
      <c r="CX41" s="290"/>
      <c r="CY41" s="290"/>
      <c r="CZ41" s="290"/>
      <c r="DA41" s="290"/>
      <c r="DB41" s="290"/>
      <c r="DC41" s="290"/>
      <c r="DD41" s="290"/>
      <c r="DE41" s="290"/>
      <c r="DF41" s="290"/>
      <c r="DG41" s="290"/>
      <c r="DH41" s="290"/>
      <c r="DI41" s="290"/>
      <c r="DJ41" s="290"/>
      <c r="DK41" s="290"/>
      <c r="DL41" s="290"/>
      <c r="DM41" s="290"/>
      <c r="DN41" s="290"/>
      <c r="DO41" s="290"/>
      <c r="DP41" s="290"/>
      <c r="DQ41" s="290"/>
      <c r="DR41" s="290"/>
      <c r="DS41" s="290"/>
      <c r="DT41" s="290"/>
      <c r="DU41" s="290"/>
      <c r="DV41" s="290"/>
      <c r="DW41" s="290"/>
      <c r="DX41" s="290"/>
      <c r="DY41" s="290"/>
      <c r="DZ41" s="290"/>
      <c r="EA41" s="290"/>
      <c r="EB41" s="290"/>
      <c r="EC41" s="290"/>
      <c r="ED41" s="290"/>
      <c r="EE41" s="290"/>
      <c r="EF41" s="290"/>
      <c r="EG41" s="290"/>
      <c r="EH41" s="290"/>
      <c r="EI41" s="290"/>
      <c r="EJ41" s="290"/>
      <c r="EK41" s="290"/>
      <c r="EL41" s="290"/>
      <c r="EM41" s="290"/>
      <c r="EN41" s="290"/>
      <c r="EO41" s="290"/>
      <c r="EP41" s="290"/>
      <c r="EQ41" s="290"/>
      <c r="ER41" s="290"/>
      <c r="ES41" s="290"/>
      <c r="ET41" s="290"/>
    </row>
    <row r="42" spans="1:150" x14ac:dyDescent="0.2">
      <c r="A42" s="87" t="s">
        <v>67</v>
      </c>
      <c r="B42" s="290">
        <f t="shared" ref="B42:BL42" si="33">ROUND(B21*0.85,)</f>
        <v>56304</v>
      </c>
      <c r="C42" s="290">
        <f t="shared" si="33"/>
        <v>56304</v>
      </c>
      <c r="D42" s="290">
        <f t="shared" si="33"/>
        <v>56304</v>
      </c>
      <c r="E42" s="290">
        <f t="shared" si="33"/>
        <v>54468</v>
      </c>
      <c r="F42" s="290">
        <f t="shared" si="33"/>
        <v>51179</v>
      </c>
      <c r="G42" s="290">
        <f t="shared" si="33"/>
        <v>51714</v>
      </c>
      <c r="H42" s="290">
        <f t="shared" si="33"/>
        <v>51179</v>
      </c>
      <c r="I42" s="290">
        <f t="shared" si="33"/>
        <v>52632</v>
      </c>
      <c r="J42" s="290">
        <f t="shared" si="33"/>
        <v>52632</v>
      </c>
      <c r="K42" s="290">
        <f t="shared" si="33"/>
        <v>50108</v>
      </c>
      <c r="L42" s="290">
        <f t="shared" si="33"/>
        <v>50108</v>
      </c>
      <c r="M42" s="290">
        <f t="shared" si="33"/>
        <v>50108</v>
      </c>
      <c r="N42" s="290">
        <f t="shared" si="33"/>
        <v>50643</v>
      </c>
      <c r="O42" s="290">
        <f t="shared" si="33"/>
        <v>50108</v>
      </c>
      <c r="P42" s="290">
        <f t="shared" si="33"/>
        <v>50643</v>
      </c>
      <c r="Q42" s="290">
        <f t="shared" si="33"/>
        <v>50643</v>
      </c>
      <c r="R42" s="290">
        <f t="shared" si="33"/>
        <v>51179</v>
      </c>
      <c r="S42" s="290">
        <f t="shared" si="33"/>
        <v>51714</v>
      </c>
      <c r="T42" s="290">
        <f t="shared" si="33"/>
        <v>51714</v>
      </c>
      <c r="U42" s="290">
        <f t="shared" si="33"/>
        <v>52632</v>
      </c>
      <c r="V42" s="290">
        <f t="shared" si="33"/>
        <v>52632</v>
      </c>
      <c r="W42" s="290">
        <f t="shared" si="33"/>
        <v>51179</v>
      </c>
      <c r="X42" s="290">
        <f t="shared" si="33"/>
        <v>51179</v>
      </c>
      <c r="Y42" s="290">
        <f t="shared" si="33"/>
        <v>50108</v>
      </c>
      <c r="Z42" s="290">
        <f t="shared" si="33"/>
        <v>50108</v>
      </c>
      <c r="AA42" s="290">
        <f t="shared" si="33"/>
        <v>50108</v>
      </c>
      <c r="AB42" s="290">
        <f t="shared" si="33"/>
        <v>50108</v>
      </c>
      <c r="AC42" s="290">
        <f t="shared" si="33"/>
        <v>50108</v>
      </c>
      <c r="AD42" s="290">
        <f t="shared" si="33"/>
        <v>50643</v>
      </c>
      <c r="AE42" s="290">
        <f t="shared" si="33"/>
        <v>50643</v>
      </c>
      <c r="AF42" s="290">
        <f t="shared" si="33"/>
        <v>50108</v>
      </c>
      <c r="AG42" s="290">
        <f t="shared" si="33"/>
        <v>63113</v>
      </c>
      <c r="AH42" s="290">
        <f t="shared" si="33"/>
        <v>63113</v>
      </c>
      <c r="AI42" s="290">
        <f t="shared" si="33"/>
        <v>63113</v>
      </c>
      <c r="AJ42" s="290">
        <f t="shared" si="33"/>
        <v>63113</v>
      </c>
      <c r="AK42" s="290">
        <f t="shared" si="33"/>
        <v>63113</v>
      </c>
      <c r="AL42" s="290">
        <f t="shared" si="33"/>
        <v>63113</v>
      </c>
      <c r="AM42" s="290">
        <f t="shared" si="33"/>
        <v>61736</v>
      </c>
      <c r="AN42" s="290">
        <f t="shared" si="33"/>
        <v>61736</v>
      </c>
      <c r="AO42" s="290">
        <f t="shared" si="33"/>
        <v>61736</v>
      </c>
      <c r="AP42" s="290">
        <f t="shared" si="33"/>
        <v>61736</v>
      </c>
      <c r="AQ42" s="290">
        <f t="shared" si="33"/>
        <v>65025</v>
      </c>
      <c r="AR42" s="290">
        <f t="shared" si="33"/>
        <v>66249</v>
      </c>
      <c r="AS42" s="290">
        <f t="shared" si="33"/>
        <v>66249</v>
      </c>
      <c r="AT42" s="290">
        <f t="shared" si="33"/>
        <v>63801</v>
      </c>
      <c r="AU42" s="290">
        <f t="shared" si="33"/>
        <v>65025</v>
      </c>
      <c r="AV42" s="290">
        <f t="shared" si="33"/>
        <v>65025</v>
      </c>
      <c r="AW42" s="290">
        <f t="shared" si="33"/>
        <v>66249</v>
      </c>
      <c r="AX42" s="290">
        <f t="shared" si="33"/>
        <v>66249</v>
      </c>
      <c r="AY42" s="290">
        <f t="shared" si="33"/>
        <v>66249</v>
      </c>
      <c r="AZ42" s="290">
        <f t="shared" si="33"/>
        <v>68697</v>
      </c>
      <c r="BA42" s="290">
        <f t="shared" si="33"/>
        <v>68697</v>
      </c>
      <c r="BB42" s="290">
        <f t="shared" si="33"/>
        <v>69921</v>
      </c>
      <c r="BC42" s="290">
        <f t="shared" si="33"/>
        <v>69921</v>
      </c>
      <c r="BD42" s="290">
        <f t="shared" si="33"/>
        <v>69921</v>
      </c>
      <c r="BE42" s="290">
        <f t="shared" si="33"/>
        <v>67473</v>
      </c>
      <c r="BF42" s="290">
        <f t="shared" si="33"/>
        <v>112991</v>
      </c>
      <c r="BG42" s="290">
        <f t="shared" si="33"/>
        <v>130968</v>
      </c>
      <c r="BH42" s="290">
        <f t="shared" si="33"/>
        <v>148181</v>
      </c>
      <c r="BI42" s="290">
        <f t="shared" si="33"/>
        <v>148181</v>
      </c>
      <c r="BJ42" s="290">
        <f t="shared" si="33"/>
        <v>144356</v>
      </c>
      <c r="BK42" s="290">
        <f t="shared" si="33"/>
        <v>148181</v>
      </c>
      <c r="BL42" s="290">
        <f t="shared" si="33"/>
        <v>144356</v>
      </c>
      <c r="BM42" s="290">
        <f t="shared" ref="BM42:DX42" si="34">ROUND(BM21*0.85,)</f>
        <v>134028</v>
      </c>
      <c r="BN42" s="290">
        <f t="shared" si="34"/>
        <v>134028</v>
      </c>
      <c r="BO42" s="290">
        <f t="shared" si="34"/>
        <v>134028</v>
      </c>
      <c r="BP42" s="290">
        <f t="shared" si="34"/>
        <v>127908</v>
      </c>
      <c r="BQ42" s="290">
        <f t="shared" si="34"/>
        <v>81702</v>
      </c>
      <c r="BR42" s="290">
        <f t="shared" si="34"/>
        <v>77877</v>
      </c>
      <c r="BS42" s="290">
        <f t="shared" si="34"/>
        <v>76347</v>
      </c>
      <c r="BT42" s="290">
        <f t="shared" si="34"/>
        <v>76347</v>
      </c>
      <c r="BU42" s="290">
        <f t="shared" si="34"/>
        <v>76347</v>
      </c>
      <c r="BV42" s="290">
        <f t="shared" si="34"/>
        <v>77877</v>
      </c>
      <c r="BW42" s="290">
        <f t="shared" si="34"/>
        <v>77877</v>
      </c>
      <c r="BX42" s="290">
        <f t="shared" si="34"/>
        <v>77877</v>
      </c>
      <c r="BY42" s="290">
        <f t="shared" si="34"/>
        <v>76347</v>
      </c>
      <c r="BZ42" s="290">
        <f t="shared" si="34"/>
        <v>76347</v>
      </c>
      <c r="CA42" s="290">
        <f t="shared" si="34"/>
        <v>76347</v>
      </c>
      <c r="CB42" s="290">
        <f t="shared" si="34"/>
        <v>76347</v>
      </c>
      <c r="CC42" s="290">
        <f t="shared" si="34"/>
        <v>76347</v>
      </c>
      <c r="CD42" s="290">
        <f t="shared" si="34"/>
        <v>76347</v>
      </c>
      <c r="CE42" s="290">
        <f t="shared" si="34"/>
        <v>76347</v>
      </c>
      <c r="CF42" s="290">
        <f t="shared" si="34"/>
        <v>77877</v>
      </c>
      <c r="CG42" s="290">
        <f t="shared" si="34"/>
        <v>77877</v>
      </c>
      <c r="CH42" s="290">
        <f t="shared" si="34"/>
        <v>79790</v>
      </c>
      <c r="CI42" s="290">
        <f t="shared" si="34"/>
        <v>79790</v>
      </c>
      <c r="CJ42" s="290">
        <f t="shared" si="34"/>
        <v>79790</v>
      </c>
      <c r="CK42" s="290">
        <f t="shared" si="34"/>
        <v>79790</v>
      </c>
      <c r="CL42" s="290">
        <f t="shared" si="34"/>
        <v>79790</v>
      </c>
      <c r="CM42" s="290">
        <f t="shared" si="34"/>
        <v>79790</v>
      </c>
      <c r="CN42" s="290">
        <f t="shared" si="34"/>
        <v>84380</v>
      </c>
      <c r="CO42" s="290">
        <f t="shared" si="34"/>
        <v>82850</v>
      </c>
      <c r="CP42" s="290">
        <f t="shared" si="34"/>
        <v>82850</v>
      </c>
      <c r="CQ42" s="290">
        <f t="shared" si="34"/>
        <v>82850</v>
      </c>
      <c r="CR42" s="290">
        <f t="shared" si="34"/>
        <v>82850</v>
      </c>
      <c r="CS42" s="290">
        <f t="shared" si="34"/>
        <v>85910</v>
      </c>
      <c r="CT42" s="290">
        <f t="shared" si="34"/>
        <v>85910</v>
      </c>
      <c r="CU42" s="290">
        <f t="shared" si="34"/>
        <v>82850</v>
      </c>
      <c r="CV42" s="290">
        <f t="shared" si="34"/>
        <v>84380</v>
      </c>
      <c r="CW42" s="290">
        <f t="shared" si="34"/>
        <v>82850</v>
      </c>
      <c r="CX42" s="290">
        <f t="shared" si="34"/>
        <v>82850</v>
      </c>
      <c r="CY42" s="290">
        <f t="shared" si="34"/>
        <v>82850</v>
      </c>
      <c r="CZ42" s="290">
        <f t="shared" si="34"/>
        <v>85910</v>
      </c>
      <c r="DA42" s="290">
        <f t="shared" si="34"/>
        <v>85910</v>
      </c>
      <c r="DB42" s="290">
        <f t="shared" si="34"/>
        <v>89735</v>
      </c>
      <c r="DC42" s="290">
        <f t="shared" si="34"/>
        <v>89735</v>
      </c>
      <c r="DD42" s="290">
        <f t="shared" si="34"/>
        <v>89735</v>
      </c>
      <c r="DE42" s="290">
        <f t="shared" si="34"/>
        <v>89735</v>
      </c>
      <c r="DF42" s="290">
        <f t="shared" si="34"/>
        <v>89735</v>
      </c>
      <c r="DG42" s="290">
        <f t="shared" si="34"/>
        <v>94325</v>
      </c>
      <c r="DH42" s="290">
        <f t="shared" si="34"/>
        <v>94325</v>
      </c>
      <c r="DI42" s="290">
        <f t="shared" si="34"/>
        <v>92030</v>
      </c>
      <c r="DJ42" s="290">
        <f t="shared" si="34"/>
        <v>94325</v>
      </c>
      <c r="DK42" s="290">
        <f t="shared" si="34"/>
        <v>92030</v>
      </c>
      <c r="DL42" s="290">
        <f t="shared" si="34"/>
        <v>94325</v>
      </c>
      <c r="DM42" s="290">
        <f t="shared" si="34"/>
        <v>92030</v>
      </c>
      <c r="DN42" s="290">
        <f t="shared" si="34"/>
        <v>92030</v>
      </c>
      <c r="DO42" s="290">
        <f t="shared" si="34"/>
        <v>87822</v>
      </c>
      <c r="DP42" s="290">
        <f t="shared" si="34"/>
        <v>82850</v>
      </c>
      <c r="DQ42" s="290">
        <f t="shared" si="34"/>
        <v>82850</v>
      </c>
      <c r="DR42" s="290">
        <f t="shared" si="34"/>
        <v>82850</v>
      </c>
      <c r="DS42" s="290">
        <f t="shared" si="34"/>
        <v>81320</v>
      </c>
      <c r="DT42" s="290">
        <f t="shared" si="34"/>
        <v>79025</v>
      </c>
      <c r="DU42" s="290">
        <f t="shared" si="34"/>
        <v>80172</v>
      </c>
      <c r="DV42" s="290">
        <f t="shared" si="34"/>
        <v>80172</v>
      </c>
      <c r="DW42" s="290">
        <f t="shared" si="34"/>
        <v>80172</v>
      </c>
      <c r="DX42" s="290">
        <f t="shared" si="34"/>
        <v>73287</v>
      </c>
      <c r="DY42" s="290">
        <f t="shared" ref="DY42:ET42" si="35">ROUND(DY21*0.85,)</f>
        <v>73287</v>
      </c>
      <c r="DZ42" s="290">
        <f t="shared" si="35"/>
        <v>73287</v>
      </c>
      <c r="EA42" s="290">
        <f t="shared" si="35"/>
        <v>73287</v>
      </c>
      <c r="EB42" s="290">
        <f t="shared" si="35"/>
        <v>73287</v>
      </c>
      <c r="EC42" s="290">
        <f t="shared" si="35"/>
        <v>73287</v>
      </c>
      <c r="ED42" s="290">
        <f t="shared" si="35"/>
        <v>73287</v>
      </c>
      <c r="EE42" s="290">
        <f t="shared" si="35"/>
        <v>73287</v>
      </c>
      <c r="EF42" s="290">
        <f t="shared" si="35"/>
        <v>73287</v>
      </c>
      <c r="EG42" s="290">
        <f t="shared" si="35"/>
        <v>73287</v>
      </c>
      <c r="EH42" s="290">
        <f t="shared" si="35"/>
        <v>73287</v>
      </c>
      <c r="EI42" s="290">
        <f t="shared" si="35"/>
        <v>73287</v>
      </c>
      <c r="EJ42" s="290">
        <f t="shared" si="35"/>
        <v>73287</v>
      </c>
      <c r="EK42" s="290">
        <f t="shared" si="35"/>
        <v>72140</v>
      </c>
      <c r="EL42" s="290">
        <f t="shared" si="35"/>
        <v>72140</v>
      </c>
      <c r="EM42" s="290">
        <f t="shared" si="35"/>
        <v>72140</v>
      </c>
      <c r="EN42" s="290">
        <f t="shared" si="35"/>
        <v>72140</v>
      </c>
      <c r="EO42" s="290">
        <f t="shared" si="35"/>
        <v>72140</v>
      </c>
      <c r="EP42" s="290">
        <f t="shared" si="35"/>
        <v>72140</v>
      </c>
      <c r="EQ42" s="290">
        <f t="shared" si="35"/>
        <v>72140</v>
      </c>
      <c r="ER42" s="290">
        <f t="shared" si="35"/>
        <v>72140</v>
      </c>
      <c r="ES42" s="290">
        <f t="shared" si="35"/>
        <v>72140</v>
      </c>
      <c r="ET42" s="290">
        <f t="shared" si="35"/>
        <v>72140</v>
      </c>
    </row>
    <row r="43" spans="1:150" x14ac:dyDescent="0.2">
      <c r="A43" s="147"/>
    </row>
    <row r="44" spans="1:150" ht="10.35" customHeight="1" thickBot="1" x14ac:dyDescent="0.25">
      <c r="A44" s="77"/>
    </row>
    <row r="45" spans="1:150" ht="12.75" thickBot="1" x14ac:dyDescent="0.25">
      <c r="A45" s="149" t="s">
        <v>127</v>
      </c>
    </row>
    <row r="46" spans="1:150" x14ac:dyDescent="0.2">
      <c r="A46" s="223" t="s">
        <v>128</v>
      </c>
    </row>
    <row r="47" spans="1:150" x14ac:dyDescent="0.2">
      <c r="A47" s="223" t="s">
        <v>129</v>
      </c>
    </row>
    <row r="48" spans="1:150" ht="12" customHeight="1" x14ac:dyDescent="0.2">
      <c r="A48" s="97" t="s">
        <v>130</v>
      </c>
    </row>
    <row r="49" spans="1:1" x14ac:dyDescent="0.2">
      <c r="A49" s="223" t="s">
        <v>243</v>
      </c>
    </row>
    <row r="50" spans="1:1" ht="11.45" customHeight="1" x14ac:dyDescent="0.2">
      <c r="A50" s="77"/>
    </row>
    <row r="51" spans="1:1" x14ac:dyDescent="0.2">
      <c r="A51" s="161" t="s">
        <v>139</v>
      </c>
    </row>
    <row r="52" spans="1:1" x14ac:dyDescent="0.2">
      <c r="A52" s="77" t="s">
        <v>184</v>
      </c>
    </row>
    <row r="53" spans="1:1" ht="12.75" thickBot="1" x14ac:dyDescent="0.25">
      <c r="A53" s="20"/>
    </row>
    <row r="54" spans="1:1" ht="12.75" thickBot="1" x14ac:dyDescent="0.25">
      <c r="A54" s="245" t="s">
        <v>132</v>
      </c>
    </row>
    <row r="55" spans="1:1" ht="60" customHeight="1" x14ac:dyDescent="0.2">
      <c r="A55" s="124" t="s">
        <v>161</v>
      </c>
    </row>
    <row r="57" spans="1:1" x14ac:dyDescent="0.2">
      <c r="A57" s="161" t="s">
        <v>139</v>
      </c>
    </row>
    <row r="58" spans="1:1" x14ac:dyDescent="0.2">
      <c r="A58" s="272" t="s">
        <v>374</v>
      </c>
    </row>
  </sheetData>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49"/>
  <dimension ref="A1:K60"/>
  <sheetViews>
    <sheetView zoomScale="90" zoomScaleNormal="90" workbookViewId="0">
      <pane xSplit="1" topLeftCell="J1" activePane="topRight" state="frozen"/>
      <selection pane="topRight" activeCell="J1" sqref="J1:J1048576"/>
    </sheetView>
  </sheetViews>
  <sheetFormatPr defaultColWidth="8.7109375" defaultRowHeight="12.75" x14ac:dyDescent="0.2"/>
  <cols>
    <col min="1" max="1" width="82.5703125" style="98" customWidth="1"/>
    <col min="2" max="7" width="8.7109375" style="98" hidden="1" customWidth="1"/>
    <col min="8" max="9" width="0" style="98" hidden="1" customWidth="1"/>
    <col min="10" max="16384" width="8.7109375" style="98"/>
  </cols>
  <sheetData>
    <row r="1" spans="1:11" x14ac:dyDescent="0.2">
      <c r="A1" s="68" t="s">
        <v>133</v>
      </c>
    </row>
    <row r="2" spans="1:11" x14ac:dyDescent="0.2">
      <c r="A2" s="163" t="s">
        <v>196</v>
      </c>
    </row>
    <row r="3" spans="1:11" x14ac:dyDescent="0.2">
      <c r="A3" s="153" t="s">
        <v>125</v>
      </c>
      <c r="B3" s="279" t="e">
        <f>'C завтраками| Bed and breakfast'!#REF!</f>
        <v>#REF!</v>
      </c>
      <c r="C3" s="279" t="e">
        <f>'C завтраками| Bed and breakfast'!#REF!</f>
        <v>#REF!</v>
      </c>
      <c r="D3" s="279" t="e">
        <f>'C завтраками| Bed and breakfast'!#REF!</f>
        <v>#REF!</v>
      </c>
      <c r="E3" s="279" t="e">
        <f>'C завтраками| Bed and breakfast'!#REF!</f>
        <v>#REF!</v>
      </c>
      <c r="F3" s="279" t="e">
        <f>'C завтраками| Bed and breakfast'!#REF!</f>
        <v>#REF!</v>
      </c>
      <c r="G3" s="279" t="e">
        <f>'C завтраками| Bed and breakfast'!#REF!</f>
        <v>#REF!</v>
      </c>
      <c r="H3" s="279" t="e">
        <f>'C завтраками| Bed and breakfast'!#REF!</f>
        <v>#REF!</v>
      </c>
      <c r="I3" s="279" t="e">
        <f>'C завтраками| Bed and breakfast'!#REF!</f>
        <v>#REF!</v>
      </c>
      <c r="J3" s="279" t="e">
        <f>'C завтраками| Bed and breakfast'!#REF!</f>
        <v>#REF!</v>
      </c>
      <c r="K3" s="279" t="e">
        <f>'C завтраками| Bed and breakfast'!#REF!</f>
        <v>#REF!</v>
      </c>
    </row>
    <row r="4" spans="1:11" x14ac:dyDescent="0.2">
      <c r="A4" s="99" t="s">
        <v>124</v>
      </c>
      <c r="B4" s="279" t="e">
        <f>'C завтраками| Bed and breakfast'!#REF!</f>
        <v>#REF!</v>
      </c>
      <c r="C4" s="279" t="e">
        <f>'C завтраками| Bed and breakfast'!#REF!</f>
        <v>#REF!</v>
      </c>
      <c r="D4" s="279" t="e">
        <f>'C завтраками| Bed and breakfast'!#REF!</f>
        <v>#REF!</v>
      </c>
      <c r="E4" s="279" t="e">
        <f>'C завтраками| Bed and breakfast'!#REF!</f>
        <v>#REF!</v>
      </c>
      <c r="F4" s="279" t="e">
        <f>'C завтраками| Bed and breakfast'!#REF!</f>
        <v>#REF!</v>
      </c>
      <c r="G4" s="279" t="e">
        <f>'C завтраками| Bed and breakfast'!#REF!</f>
        <v>#REF!</v>
      </c>
      <c r="H4" s="279" t="e">
        <f>'C завтраками| Bed and breakfast'!#REF!</f>
        <v>#REF!</v>
      </c>
      <c r="I4" s="279" t="e">
        <f>'C завтраками| Bed and breakfast'!#REF!</f>
        <v>#REF!</v>
      </c>
      <c r="J4" s="279" t="e">
        <f>'C завтраками| Bed and breakfast'!#REF!</f>
        <v>#REF!</v>
      </c>
      <c r="K4" s="279" t="e">
        <f>'C завтраками| Bed and breakfast'!#REF!</f>
        <v>#REF!</v>
      </c>
    </row>
    <row r="5" spans="1:11" x14ac:dyDescent="0.2">
      <c r="A5" s="73" t="s">
        <v>144</v>
      </c>
      <c r="B5" s="276"/>
      <c r="C5" s="276"/>
      <c r="D5" s="276"/>
      <c r="E5" s="276"/>
      <c r="F5" s="276"/>
      <c r="G5" s="276"/>
      <c r="H5" s="276"/>
      <c r="I5" s="276"/>
      <c r="J5" s="276"/>
      <c r="K5" s="276"/>
    </row>
    <row r="6" spans="1:11" x14ac:dyDescent="0.2">
      <c r="A6" s="74">
        <v>1</v>
      </c>
      <c r="B6" s="278" t="e">
        <f>'C завтраками| Bed and breakfast'!#REF!*0.9</f>
        <v>#REF!</v>
      </c>
      <c r="C6" s="278" t="e">
        <f>'C завтраками| Bed and breakfast'!#REF!*0.9</f>
        <v>#REF!</v>
      </c>
      <c r="D6" s="278" t="e">
        <f>'C завтраками| Bed and breakfast'!#REF!*0.9</f>
        <v>#REF!</v>
      </c>
      <c r="E6" s="278" t="e">
        <f>'C завтраками| Bed and breakfast'!#REF!*0.9</f>
        <v>#REF!</v>
      </c>
      <c r="F6" s="278" t="e">
        <f>'C завтраками| Bed and breakfast'!#REF!*0.9</f>
        <v>#REF!</v>
      </c>
      <c r="G6" s="278" t="e">
        <f>'C завтраками| Bed and breakfast'!#REF!*0.9</f>
        <v>#REF!</v>
      </c>
      <c r="H6" s="278" t="e">
        <f>'C завтраками| Bed and breakfast'!#REF!*0.9</f>
        <v>#REF!</v>
      </c>
      <c r="I6" s="278" t="e">
        <f>'C завтраками| Bed and breakfast'!#REF!*0.9</f>
        <v>#REF!</v>
      </c>
      <c r="J6" s="278" t="e">
        <f>'C завтраками| Bed and breakfast'!#REF!*0.9</f>
        <v>#REF!</v>
      </c>
      <c r="K6" s="278" t="e">
        <f>'C завтраками| Bed and breakfast'!#REF!*0.9</f>
        <v>#REF!</v>
      </c>
    </row>
    <row r="7" spans="1:11" x14ac:dyDescent="0.2">
      <c r="A7" s="74">
        <v>2</v>
      </c>
      <c r="B7" s="278" t="e">
        <f>'C завтраками| Bed and breakfast'!#REF!*0.9</f>
        <v>#REF!</v>
      </c>
      <c r="C7" s="278" t="e">
        <f>'C завтраками| Bed and breakfast'!#REF!*0.9</f>
        <v>#REF!</v>
      </c>
      <c r="D7" s="278" t="e">
        <f>'C завтраками| Bed and breakfast'!#REF!*0.9</f>
        <v>#REF!</v>
      </c>
      <c r="E7" s="278" t="e">
        <f>'C завтраками| Bed and breakfast'!#REF!*0.9</f>
        <v>#REF!</v>
      </c>
      <c r="F7" s="278" t="e">
        <f>'C завтраками| Bed and breakfast'!#REF!*0.9</f>
        <v>#REF!</v>
      </c>
      <c r="G7" s="278" t="e">
        <f>'C завтраками| Bed and breakfast'!#REF!*0.9</f>
        <v>#REF!</v>
      </c>
      <c r="H7" s="278" t="e">
        <f>'C завтраками| Bed and breakfast'!#REF!*0.9</f>
        <v>#REF!</v>
      </c>
      <c r="I7" s="278" t="e">
        <f>'C завтраками| Bed and breakfast'!#REF!*0.9</f>
        <v>#REF!</v>
      </c>
      <c r="J7" s="278" t="e">
        <f>'C завтраками| Bed and breakfast'!#REF!*0.9</f>
        <v>#REF!</v>
      </c>
      <c r="K7" s="278" t="e">
        <f>'C завтраками| Bed and breakfast'!#REF!*0.9</f>
        <v>#REF!</v>
      </c>
    </row>
    <row r="8" spans="1:11" x14ac:dyDescent="0.2">
      <c r="A8" s="73" t="s">
        <v>145</v>
      </c>
      <c r="B8" s="278"/>
      <c r="C8" s="278"/>
      <c r="D8" s="278"/>
      <c r="E8" s="278"/>
      <c r="F8" s="278"/>
      <c r="G8" s="278"/>
      <c r="H8" s="278"/>
      <c r="I8" s="278"/>
      <c r="J8" s="278"/>
      <c r="K8" s="278"/>
    </row>
    <row r="9" spans="1:11" x14ac:dyDescent="0.2">
      <c r="A9" s="74">
        <v>1</v>
      </c>
      <c r="B9" s="278" t="e">
        <f>'C завтраками| Bed and breakfast'!#REF!*0.9</f>
        <v>#REF!</v>
      </c>
      <c r="C9" s="278" t="e">
        <f>'C завтраками| Bed and breakfast'!#REF!*0.9</f>
        <v>#REF!</v>
      </c>
      <c r="D9" s="278" t="e">
        <f>'C завтраками| Bed and breakfast'!#REF!*0.9</f>
        <v>#REF!</v>
      </c>
      <c r="E9" s="278" t="e">
        <f>'C завтраками| Bed and breakfast'!#REF!*0.9</f>
        <v>#REF!</v>
      </c>
      <c r="F9" s="278" t="e">
        <f>'C завтраками| Bed and breakfast'!#REF!*0.9</f>
        <v>#REF!</v>
      </c>
      <c r="G9" s="278" t="e">
        <f>'C завтраками| Bed and breakfast'!#REF!*0.9</f>
        <v>#REF!</v>
      </c>
      <c r="H9" s="278" t="e">
        <f>'C завтраками| Bed and breakfast'!#REF!*0.9</f>
        <v>#REF!</v>
      </c>
      <c r="I9" s="278" t="e">
        <f>'C завтраками| Bed and breakfast'!#REF!*0.9</f>
        <v>#REF!</v>
      </c>
      <c r="J9" s="278" t="e">
        <f>'C завтраками| Bed and breakfast'!#REF!*0.9</f>
        <v>#REF!</v>
      </c>
      <c r="K9" s="278" t="e">
        <f>'C завтраками| Bed and breakfast'!#REF!*0.9</f>
        <v>#REF!</v>
      </c>
    </row>
    <row r="10" spans="1:11" x14ac:dyDescent="0.2">
      <c r="A10" s="74">
        <v>2</v>
      </c>
      <c r="B10" s="278" t="e">
        <f>'C завтраками| Bed and breakfast'!#REF!*0.9</f>
        <v>#REF!</v>
      </c>
      <c r="C10" s="278" t="e">
        <f>'C завтраками| Bed and breakfast'!#REF!*0.9</f>
        <v>#REF!</v>
      </c>
      <c r="D10" s="278" t="e">
        <f>'C завтраками| Bed and breakfast'!#REF!*0.9</f>
        <v>#REF!</v>
      </c>
      <c r="E10" s="278" t="e">
        <f>'C завтраками| Bed and breakfast'!#REF!*0.9</f>
        <v>#REF!</v>
      </c>
      <c r="F10" s="278" t="e">
        <f>'C завтраками| Bed and breakfast'!#REF!*0.9</f>
        <v>#REF!</v>
      </c>
      <c r="G10" s="278" t="e">
        <f>'C завтраками| Bed and breakfast'!#REF!*0.9</f>
        <v>#REF!</v>
      </c>
      <c r="H10" s="278" t="e">
        <f>'C завтраками| Bed and breakfast'!#REF!*0.9</f>
        <v>#REF!</v>
      </c>
      <c r="I10" s="278" t="e">
        <f>'C завтраками| Bed and breakfast'!#REF!*0.9</f>
        <v>#REF!</v>
      </c>
      <c r="J10" s="278" t="e">
        <f>'C завтраками| Bed and breakfast'!#REF!*0.9</f>
        <v>#REF!</v>
      </c>
      <c r="K10" s="278" t="e">
        <f>'C завтраками| Bed and breakfast'!#REF!*0.9</f>
        <v>#REF!</v>
      </c>
    </row>
    <row r="11" spans="1:11" x14ac:dyDescent="0.2">
      <c r="A11" s="86" t="s">
        <v>134</v>
      </c>
      <c r="B11" s="278"/>
      <c r="C11" s="278"/>
      <c r="D11" s="278"/>
      <c r="E11" s="278"/>
      <c r="F11" s="278"/>
      <c r="G11" s="278"/>
      <c r="H11" s="278"/>
      <c r="I11" s="278"/>
      <c r="J11" s="278"/>
      <c r="K11" s="278"/>
    </row>
    <row r="12" spans="1:11" x14ac:dyDescent="0.2">
      <c r="A12" s="87">
        <v>1</v>
      </c>
      <c r="B12" s="278" t="e">
        <f>'C завтраками| Bed and breakfast'!#REF!*0.9</f>
        <v>#REF!</v>
      </c>
      <c r="C12" s="278" t="e">
        <f>'C завтраками| Bed and breakfast'!#REF!*0.9</f>
        <v>#REF!</v>
      </c>
      <c r="D12" s="278" t="e">
        <f>'C завтраками| Bed and breakfast'!#REF!*0.9</f>
        <v>#REF!</v>
      </c>
      <c r="E12" s="278" t="e">
        <f>'C завтраками| Bed and breakfast'!#REF!*0.9</f>
        <v>#REF!</v>
      </c>
      <c r="F12" s="278" t="e">
        <f>'C завтраками| Bed and breakfast'!#REF!*0.9</f>
        <v>#REF!</v>
      </c>
      <c r="G12" s="278" t="e">
        <f>'C завтраками| Bed and breakfast'!#REF!*0.9</f>
        <v>#REF!</v>
      </c>
      <c r="H12" s="278" t="e">
        <f>'C завтраками| Bed and breakfast'!#REF!*0.9</f>
        <v>#REF!</v>
      </c>
      <c r="I12" s="278" t="e">
        <f>'C завтраками| Bed and breakfast'!#REF!*0.9</f>
        <v>#REF!</v>
      </c>
      <c r="J12" s="278" t="e">
        <f>'C завтраками| Bed and breakfast'!#REF!*0.9</f>
        <v>#REF!</v>
      </c>
      <c r="K12" s="278" t="e">
        <f>'C завтраками| Bed and breakfast'!#REF!*0.9</f>
        <v>#REF!</v>
      </c>
    </row>
    <row r="13" spans="1:11" x14ac:dyDescent="0.2">
      <c r="A13" s="87">
        <v>2</v>
      </c>
      <c r="B13" s="278" t="e">
        <f>'C завтраками| Bed and breakfast'!#REF!*0.9</f>
        <v>#REF!</v>
      </c>
      <c r="C13" s="278" t="e">
        <f>'C завтраками| Bed and breakfast'!#REF!*0.9</f>
        <v>#REF!</v>
      </c>
      <c r="D13" s="278" t="e">
        <f>'C завтраками| Bed and breakfast'!#REF!*0.9</f>
        <v>#REF!</v>
      </c>
      <c r="E13" s="278" t="e">
        <f>'C завтраками| Bed and breakfast'!#REF!*0.9</f>
        <v>#REF!</v>
      </c>
      <c r="F13" s="278" t="e">
        <f>'C завтраками| Bed and breakfast'!#REF!*0.9</f>
        <v>#REF!</v>
      </c>
      <c r="G13" s="278" t="e">
        <f>'C завтраками| Bed and breakfast'!#REF!*0.9</f>
        <v>#REF!</v>
      </c>
      <c r="H13" s="278" t="e">
        <f>'C завтраками| Bed and breakfast'!#REF!*0.9</f>
        <v>#REF!</v>
      </c>
      <c r="I13" s="278" t="e">
        <f>'C завтраками| Bed and breakfast'!#REF!*0.9</f>
        <v>#REF!</v>
      </c>
      <c r="J13" s="278" t="e">
        <f>'C завтраками| Bed and breakfast'!#REF!*0.9</f>
        <v>#REF!</v>
      </c>
      <c r="K13" s="278" t="e">
        <f>'C завтраками| Bed and breakfast'!#REF!*0.9</f>
        <v>#REF!</v>
      </c>
    </row>
    <row r="14" spans="1:11" x14ac:dyDescent="0.2">
      <c r="A14" s="86" t="s">
        <v>136</v>
      </c>
      <c r="B14" s="278"/>
      <c r="C14" s="278"/>
      <c r="D14" s="278"/>
      <c r="E14" s="278"/>
      <c r="F14" s="278"/>
      <c r="G14" s="278"/>
      <c r="H14" s="278"/>
      <c r="I14" s="278"/>
      <c r="J14" s="278"/>
      <c r="K14" s="278"/>
    </row>
    <row r="15" spans="1:11" x14ac:dyDescent="0.2">
      <c r="A15" s="87">
        <v>1</v>
      </c>
      <c r="B15" s="278" t="e">
        <f>'C завтраками| Bed and breakfast'!#REF!*0.9</f>
        <v>#REF!</v>
      </c>
      <c r="C15" s="278" t="e">
        <f>'C завтраками| Bed and breakfast'!#REF!*0.9</f>
        <v>#REF!</v>
      </c>
      <c r="D15" s="278" t="e">
        <f>'C завтраками| Bed and breakfast'!#REF!*0.9</f>
        <v>#REF!</v>
      </c>
      <c r="E15" s="278" t="e">
        <f>'C завтраками| Bed and breakfast'!#REF!*0.9</f>
        <v>#REF!</v>
      </c>
      <c r="F15" s="278" t="e">
        <f>'C завтраками| Bed and breakfast'!#REF!*0.9</f>
        <v>#REF!</v>
      </c>
      <c r="G15" s="278" t="e">
        <f>'C завтраками| Bed and breakfast'!#REF!*0.9</f>
        <v>#REF!</v>
      </c>
      <c r="H15" s="278" t="e">
        <f>'C завтраками| Bed and breakfast'!#REF!*0.9</f>
        <v>#REF!</v>
      </c>
      <c r="I15" s="278" t="e">
        <f>'C завтраками| Bed and breakfast'!#REF!*0.9</f>
        <v>#REF!</v>
      </c>
      <c r="J15" s="278" t="e">
        <f>'C завтраками| Bed and breakfast'!#REF!*0.9</f>
        <v>#REF!</v>
      </c>
      <c r="K15" s="278" t="e">
        <f>'C завтраками| Bed and breakfast'!#REF!*0.9</f>
        <v>#REF!</v>
      </c>
    </row>
    <row r="16" spans="1:11" x14ac:dyDescent="0.2">
      <c r="A16" s="87">
        <v>2</v>
      </c>
      <c r="B16" s="278" t="e">
        <f>'C завтраками| Bed and breakfast'!#REF!*0.9</f>
        <v>#REF!</v>
      </c>
      <c r="C16" s="278" t="e">
        <f>'C завтраками| Bed and breakfast'!#REF!*0.9</f>
        <v>#REF!</v>
      </c>
      <c r="D16" s="278" t="e">
        <f>'C завтраками| Bed and breakfast'!#REF!*0.9</f>
        <v>#REF!</v>
      </c>
      <c r="E16" s="278" t="e">
        <f>'C завтраками| Bed and breakfast'!#REF!*0.9</f>
        <v>#REF!</v>
      </c>
      <c r="F16" s="278" t="e">
        <f>'C завтраками| Bed and breakfast'!#REF!*0.9</f>
        <v>#REF!</v>
      </c>
      <c r="G16" s="278" t="e">
        <f>'C завтраками| Bed and breakfast'!#REF!*0.9</f>
        <v>#REF!</v>
      </c>
      <c r="H16" s="278" t="e">
        <f>'C завтраками| Bed and breakfast'!#REF!*0.9</f>
        <v>#REF!</v>
      </c>
      <c r="I16" s="278" t="e">
        <f>'C завтраками| Bed and breakfast'!#REF!*0.9</f>
        <v>#REF!</v>
      </c>
      <c r="J16" s="278" t="e">
        <f>'C завтраками| Bed and breakfast'!#REF!*0.9</f>
        <v>#REF!</v>
      </c>
      <c r="K16" s="278" t="e">
        <f>'C завтраками| Bed and breakfast'!#REF!*0.9</f>
        <v>#REF!</v>
      </c>
    </row>
    <row r="17" spans="1:11" s="201" customFormat="1" x14ac:dyDescent="0.2">
      <c r="A17" s="86" t="s">
        <v>138</v>
      </c>
      <c r="B17" s="278"/>
      <c r="C17" s="278"/>
      <c r="D17" s="278"/>
      <c r="E17" s="278"/>
      <c r="F17" s="278"/>
      <c r="G17" s="278"/>
      <c r="H17" s="278"/>
      <c r="I17" s="278"/>
      <c r="J17" s="278"/>
      <c r="K17" s="278"/>
    </row>
    <row r="18" spans="1:11" s="201" customFormat="1" x14ac:dyDescent="0.2">
      <c r="A18" s="87" t="s">
        <v>78</v>
      </c>
      <c r="B18" s="278" t="e">
        <f>'C завтраками| Bed and breakfast'!#REF!*0.9</f>
        <v>#REF!</v>
      </c>
      <c r="C18" s="278" t="e">
        <f>'C завтраками| Bed and breakfast'!#REF!*0.9</f>
        <v>#REF!</v>
      </c>
      <c r="D18" s="278" t="e">
        <f>'C завтраками| Bed and breakfast'!#REF!*0.9</f>
        <v>#REF!</v>
      </c>
      <c r="E18" s="278" t="e">
        <f>'C завтраками| Bed and breakfast'!#REF!*0.9</f>
        <v>#REF!</v>
      </c>
      <c r="F18" s="278" t="e">
        <f>'C завтраками| Bed and breakfast'!#REF!*0.9</f>
        <v>#REF!</v>
      </c>
      <c r="G18" s="278" t="e">
        <f>'C завтраками| Bed and breakfast'!#REF!*0.9</f>
        <v>#REF!</v>
      </c>
      <c r="H18" s="278" t="e">
        <f>'C завтраками| Bed and breakfast'!#REF!*0.9</f>
        <v>#REF!</v>
      </c>
      <c r="I18" s="278" t="e">
        <f>'C завтраками| Bed and breakfast'!#REF!*0.9</f>
        <v>#REF!</v>
      </c>
      <c r="J18" s="278" t="e">
        <f>'C завтраками| Bed and breakfast'!#REF!*0.9</f>
        <v>#REF!</v>
      </c>
      <c r="K18" s="278" t="e">
        <f>'C завтраками| Bed and breakfast'!#REF!*0.9</f>
        <v>#REF!</v>
      </c>
    </row>
    <row r="19" spans="1:11" s="201" customFormat="1" x14ac:dyDescent="0.2">
      <c r="A19" s="86" t="s">
        <v>137</v>
      </c>
      <c r="B19" s="278"/>
      <c r="C19" s="278"/>
      <c r="D19" s="278"/>
      <c r="E19" s="278"/>
      <c r="F19" s="278"/>
      <c r="G19" s="278"/>
      <c r="H19" s="278"/>
      <c r="I19" s="278"/>
      <c r="J19" s="278"/>
      <c r="K19" s="278"/>
    </row>
    <row r="20" spans="1:11" s="201" customFormat="1" x14ac:dyDescent="0.2">
      <c r="A20" s="87" t="s">
        <v>67</v>
      </c>
      <c r="B20" s="278" t="e">
        <f>'C завтраками| Bed and breakfast'!#REF!*0.9</f>
        <v>#REF!</v>
      </c>
      <c r="C20" s="278" t="e">
        <f>'C завтраками| Bed and breakfast'!#REF!*0.9</f>
        <v>#REF!</v>
      </c>
      <c r="D20" s="278" t="e">
        <f>'C завтраками| Bed and breakfast'!#REF!*0.9</f>
        <v>#REF!</v>
      </c>
      <c r="E20" s="278" t="e">
        <f>'C завтраками| Bed and breakfast'!#REF!*0.9</f>
        <v>#REF!</v>
      </c>
      <c r="F20" s="278" t="e">
        <f>'C завтраками| Bed and breakfast'!#REF!*0.9</f>
        <v>#REF!</v>
      </c>
      <c r="G20" s="278" t="e">
        <f>'C завтраками| Bed and breakfast'!#REF!*0.9</f>
        <v>#REF!</v>
      </c>
      <c r="H20" s="278" t="e">
        <f>'C завтраками| Bed and breakfast'!#REF!*0.9</f>
        <v>#REF!</v>
      </c>
      <c r="I20" s="278" t="e">
        <f>'C завтраками| Bed and breakfast'!#REF!*0.9</f>
        <v>#REF!</v>
      </c>
      <c r="J20" s="278" t="e">
        <f>'C завтраками| Bed and breakfast'!#REF!*0.9</f>
        <v>#REF!</v>
      </c>
      <c r="K20" s="278" t="e">
        <f>'C завтраками| Bed and breakfast'!#REF!*0.9</f>
        <v>#REF!</v>
      </c>
    </row>
    <row r="21" spans="1:11" x14ac:dyDescent="0.2">
      <c r="A21" s="78"/>
      <c r="B21" s="276"/>
      <c r="C21" s="276"/>
      <c r="D21" s="276"/>
      <c r="E21" s="276"/>
      <c r="F21" s="276"/>
      <c r="G21" s="276"/>
      <c r="H21" s="276"/>
      <c r="I21" s="276"/>
      <c r="J21" s="276"/>
      <c r="K21" s="276"/>
    </row>
    <row r="22" spans="1:11" x14ac:dyDescent="0.2">
      <c r="A22" s="153" t="s">
        <v>159</v>
      </c>
      <c r="B22" s="276"/>
      <c r="C22" s="276"/>
      <c r="D22" s="276"/>
      <c r="E22" s="276"/>
      <c r="F22" s="276"/>
      <c r="G22" s="276"/>
      <c r="H22" s="276"/>
      <c r="I22" s="276"/>
      <c r="J22" s="276"/>
      <c r="K22" s="276"/>
    </row>
    <row r="23" spans="1:11" x14ac:dyDescent="0.2">
      <c r="A23" s="78"/>
      <c r="B23" s="288" t="e">
        <f t="shared" ref="B23:I23" si="0">B3</f>
        <v>#REF!</v>
      </c>
      <c r="C23" s="288" t="e">
        <f t="shared" si="0"/>
        <v>#REF!</v>
      </c>
      <c r="D23" s="288" t="e">
        <f t="shared" si="0"/>
        <v>#REF!</v>
      </c>
      <c r="E23" s="288" t="e">
        <f t="shared" si="0"/>
        <v>#REF!</v>
      </c>
      <c r="F23" s="288" t="e">
        <f t="shared" si="0"/>
        <v>#REF!</v>
      </c>
      <c r="G23" s="288" t="e">
        <f t="shared" si="0"/>
        <v>#REF!</v>
      </c>
      <c r="H23" s="288" t="e">
        <f t="shared" si="0"/>
        <v>#REF!</v>
      </c>
      <c r="I23" s="288" t="e">
        <f t="shared" si="0"/>
        <v>#REF!</v>
      </c>
      <c r="J23" s="288" t="e">
        <f t="shared" ref="J23:K23" si="1">J3</f>
        <v>#REF!</v>
      </c>
      <c r="K23" s="288" t="e">
        <f t="shared" si="1"/>
        <v>#REF!</v>
      </c>
    </row>
    <row r="24" spans="1:11" x14ac:dyDescent="0.2">
      <c r="A24" s="101" t="s">
        <v>124</v>
      </c>
      <c r="B24" s="288" t="e">
        <f t="shared" ref="B24:I24" si="2">B4</f>
        <v>#REF!</v>
      </c>
      <c r="C24" s="288" t="e">
        <f t="shared" si="2"/>
        <v>#REF!</v>
      </c>
      <c r="D24" s="288" t="e">
        <f t="shared" si="2"/>
        <v>#REF!</v>
      </c>
      <c r="E24" s="288" t="e">
        <f t="shared" si="2"/>
        <v>#REF!</v>
      </c>
      <c r="F24" s="288" t="e">
        <f t="shared" si="2"/>
        <v>#REF!</v>
      </c>
      <c r="G24" s="288" t="e">
        <f t="shared" si="2"/>
        <v>#REF!</v>
      </c>
      <c r="H24" s="288" t="e">
        <f t="shared" si="2"/>
        <v>#REF!</v>
      </c>
      <c r="I24" s="288" t="e">
        <f t="shared" si="2"/>
        <v>#REF!</v>
      </c>
      <c r="J24" s="288" t="e">
        <f t="shared" ref="J24:K24" si="3">J4</f>
        <v>#REF!</v>
      </c>
      <c r="K24" s="288" t="e">
        <f t="shared" si="3"/>
        <v>#REF!</v>
      </c>
    </row>
    <row r="25" spans="1:11" x14ac:dyDescent="0.2">
      <c r="A25" s="73" t="s">
        <v>144</v>
      </c>
      <c r="B25" s="277"/>
      <c r="C25" s="277"/>
      <c r="D25" s="277"/>
      <c r="E25" s="277"/>
      <c r="F25" s="277"/>
      <c r="G25" s="277"/>
      <c r="H25" s="277"/>
      <c r="I25" s="277"/>
      <c r="J25" s="277"/>
      <c r="K25" s="277"/>
    </row>
    <row r="26" spans="1:11" x14ac:dyDescent="0.2">
      <c r="A26" s="74">
        <v>1</v>
      </c>
      <c r="B26" s="278" t="e">
        <f t="shared" ref="B26:I26" si="4">ROUNDUP(B6*0.9,)</f>
        <v>#REF!</v>
      </c>
      <c r="C26" s="278" t="e">
        <f t="shared" si="4"/>
        <v>#REF!</v>
      </c>
      <c r="D26" s="278" t="e">
        <f t="shared" si="4"/>
        <v>#REF!</v>
      </c>
      <c r="E26" s="278" t="e">
        <f t="shared" si="4"/>
        <v>#REF!</v>
      </c>
      <c r="F26" s="278" t="e">
        <f t="shared" si="4"/>
        <v>#REF!</v>
      </c>
      <c r="G26" s="278" t="e">
        <f t="shared" si="4"/>
        <v>#REF!</v>
      </c>
      <c r="H26" s="278" t="e">
        <f t="shared" si="4"/>
        <v>#REF!</v>
      </c>
      <c r="I26" s="278" t="e">
        <f t="shared" si="4"/>
        <v>#REF!</v>
      </c>
      <c r="J26" s="278" t="e">
        <f t="shared" ref="J26:K26" si="5">ROUNDUP(J6*0.9,)</f>
        <v>#REF!</v>
      </c>
      <c r="K26" s="278" t="e">
        <f t="shared" si="5"/>
        <v>#REF!</v>
      </c>
    </row>
    <row r="27" spans="1:11" x14ac:dyDescent="0.2">
      <c r="A27" s="74">
        <v>2</v>
      </c>
      <c r="B27" s="278" t="e">
        <f t="shared" ref="B27:I27" si="6">ROUNDUP(B7*0.9,)</f>
        <v>#REF!</v>
      </c>
      <c r="C27" s="278" t="e">
        <f t="shared" si="6"/>
        <v>#REF!</v>
      </c>
      <c r="D27" s="278" t="e">
        <f t="shared" si="6"/>
        <v>#REF!</v>
      </c>
      <c r="E27" s="278" t="e">
        <f t="shared" si="6"/>
        <v>#REF!</v>
      </c>
      <c r="F27" s="278" t="e">
        <f t="shared" si="6"/>
        <v>#REF!</v>
      </c>
      <c r="G27" s="278" t="e">
        <f t="shared" si="6"/>
        <v>#REF!</v>
      </c>
      <c r="H27" s="278" t="e">
        <f t="shared" si="6"/>
        <v>#REF!</v>
      </c>
      <c r="I27" s="278" t="e">
        <f t="shared" si="6"/>
        <v>#REF!</v>
      </c>
      <c r="J27" s="278" t="e">
        <f t="shared" ref="J27:K27" si="7">ROUNDUP(J7*0.9,)</f>
        <v>#REF!</v>
      </c>
      <c r="K27" s="278" t="e">
        <f t="shared" si="7"/>
        <v>#REF!</v>
      </c>
    </row>
    <row r="28" spans="1:11" x14ac:dyDescent="0.2">
      <c r="A28" s="73" t="s">
        <v>145</v>
      </c>
      <c r="B28" s="278"/>
      <c r="C28" s="278"/>
      <c r="D28" s="278"/>
      <c r="E28" s="278"/>
      <c r="F28" s="278"/>
      <c r="G28" s="278"/>
      <c r="H28" s="278"/>
      <c r="I28" s="278"/>
      <c r="J28" s="278"/>
      <c r="K28" s="278"/>
    </row>
    <row r="29" spans="1:11" x14ac:dyDescent="0.2">
      <c r="A29" s="74">
        <v>1</v>
      </c>
      <c r="B29" s="278" t="e">
        <f t="shared" ref="B29:I29" si="8">ROUNDUP(B9*0.9,)</f>
        <v>#REF!</v>
      </c>
      <c r="C29" s="278" t="e">
        <f t="shared" si="8"/>
        <v>#REF!</v>
      </c>
      <c r="D29" s="278" t="e">
        <f t="shared" si="8"/>
        <v>#REF!</v>
      </c>
      <c r="E29" s="278" t="e">
        <f t="shared" si="8"/>
        <v>#REF!</v>
      </c>
      <c r="F29" s="278" t="e">
        <f t="shared" si="8"/>
        <v>#REF!</v>
      </c>
      <c r="G29" s="278" t="e">
        <f t="shared" si="8"/>
        <v>#REF!</v>
      </c>
      <c r="H29" s="278" t="e">
        <f t="shared" si="8"/>
        <v>#REF!</v>
      </c>
      <c r="I29" s="278" t="e">
        <f t="shared" si="8"/>
        <v>#REF!</v>
      </c>
      <c r="J29" s="278" t="e">
        <f t="shared" ref="J29:K29" si="9">ROUNDUP(J9*0.9,)</f>
        <v>#REF!</v>
      </c>
      <c r="K29" s="278" t="e">
        <f t="shared" si="9"/>
        <v>#REF!</v>
      </c>
    </row>
    <row r="30" spans="1:11" ht="11.45" customHeight="1" x14ac:dyDescent="0.2">
      <c r="A30" s="74">
        <v>2</v>
      </c>
      <c r="B30" s="278" t="e">
        <f t="shared" ref="B30:I30" si="10">ROUNDUP(B10*0.9,)</f>
        <v>#REF!</v>
      </c>
      <c r="C30" s="278" t="e">
        <f t="shared" si="10"/>
        <v>#REF!</v>
      </c>
      <c r="D30" s="278" t="e">
        <f t="shared" si="10"/>
        <v>#REF!</v>
      </c>
      <c r="E30" s="278" t="e">
        <f t="shared" si="10"/>
        <v>#REF!</v>
      </c>
      <c r="F30" s="278" t="e">
        <f t="shared" si="10"/>
        <v>#REF!</v>
      </c>
      <c r="G30" s="278" t="e">
        <f t="shared" si="10"/>
        <v>#REF!</v>
      </c>
      <c r="H30" s="278" t="e">
        <f t="shared" si="10"/>
        <v>#REF!</v>
      </c>
      <c r="I30" s="278" t="e">
        <f t="shared" si="10"/>
        <v>#REF!</v>
      </c>
      <c r="J30" s="278" t="e">
        <f t="shared" ref="J30:K30" si="11">ROUNDUP(J10*0.9,)</f>
        <v>#REF!</v>
      </c>
      <c r="K30" s="278" t="e">
        <f t="shared" si="11"/>
        <v>#REF!</v>
      </c>
    </row>
    <row r="31" spans="1:11" x14ac:dyDescent="0.2">
      <c r="A31" s="86" t="s">
        <v>134</v>
      </c>
      <c r="B31" s="278"/>
      <c r="C31" s="278"/>
      <c r="D31" s="278"/>
      <c r="E31" s="278"/>
      <c r="F31" s="278"/>
      <c r="G31" s="278"/>
      <c r="H31" s="278"/>
      <c r="I31" s="278"/>
      <c r="J31" s="278"/>
      <c r="K31" s="278"/>
    </row>
    <row r="32" spans="1:11" x14ac:dyDescent="0.2">
      <c r="A32" s="87">
        <v>1</v>
      </c>
      <c r="B32" s="278" t="e">
        <f t="shared" ref="B32:I32" si="12">ROUNDUP(B12*0.9,)</f>
        <v>#REF!</v>
      </c>
      <c r="C32" s="278" t="e">
        <f t="shared" si="12"/>
        <v>#REF!</v>
      </c>
      <c r="D32" s="278" t="e">
        <f t="shared" si="12"/>
        <v>#REF!</v>
      </c>
      <c r="E32" s="278" t="e">
        <f t="shared" si="12"/>
        <v>#REF!</v>
      </c>
      <c r="F32" s="278" t="e">
        <f t="shared" si="12"/>
        <v>#REF!</v>
      </c>
      <c r="G32" s="278" t="e">
        <f t="shared" si="12"/>
        <v>#REF!</v>
      </c>
      <c r="H32" s="278" t="e">
        <f t="shared" si="12"/>
        <v>#REF!</v>
      </c>
      <c r="I32" s="278" t="e">
        <f t="shared" si="12"/>
        <v>#REF!</v>
      </c>
      <c r="J32" s="278" t="e">
        <f t="shared" ref="J32:K32" si="13">ROUNDUP(J12*0.9,)</f>
        <v>#REF!</v>
      </c>
      <c r="K32" s="278" t="e">
        <f t="shared" si="13"/>
        <v>#REF!</v>
      </c>
    </row>
    <row r="33" spans="1:11" x14ac:dyDescent="0.2">
      <c r="A33" s="87">
        <v>2</v>
      </c>
      <c r="B33" s="278" t="e">
        <f t="shared" ref="B33:I33" si="14">ROUNDUP(B13*0.9,)</f>
        <v>#REF!</v>
      </c>
      <c r="C33" s="278" t="e">
        <f t="shared" si="14"/>
        <v>#REF!</v>
      </c>
      <c r="D33" s="278" t="e">
        <f t="shared" si="14"/>
        <v>#REF!</v>
      </c>
      <c r="E33" s="278" t="e">
        <f t="shared" si="14"/>
        <v>#REF!</v>
      </c>
      <c r="F33" s="278" t="e">
        <f t="shared" si="14"/>
        <v>#REF!</v>
      </c>
      <c r="G33" s="278" t="e">
        <f t="shared" si="14"/>
        <v>#REF!</v>
      </c>
      <c r="H33" s="278" t="e">
        <f t="shared" si="14"/>
        <v>#REF!</v>
      </c>
      <c r="I33" s="278" t="e">
        <f t="shared" si="14"/>
        <v>#REF!</v>
      </c>
      <c r="J33" s="278" t="e">
        <f t="shared" ref="J33:K33" si="15">ROUNDUP(J13*0.9,)</f>
        <v>#REF!</v>
      </c>
      <c r="K33" s="278" t="e">
        <f t="shared" si="15"/>
        <v>#REF!</v>
      </c>
    </row>
    <row r="34" spans="1:11" x14ac:dyDescent="0.2">
      <c r="A34" s="86" t="s">
        <v>136</v>
      </c>
      <c r="B34" s="278"/>
      <c r="C34" s="278"/>
      <c r="D34" s="278"/>
      <c r="E34" s="278"/>
      <c r="F34" s="278"/>
      <c r="G34" s="278"/>
      <c r="H34" s="278"/>
      <c r="I34" s="278"/>
      <c r="J34" s="278"/>
      <c r="K34" s="278"/>
    </row>
    <row r="35" spans="1:11" x14ac:dyDescent="0.2">
      <c r="A35" s="87">
        <v>1</v>
      </c>
      <c r="B35" s="278" t="e">
        <f t="shared" ref="B35:I35" si="16">ROUNDUP(B15*0.9,)</f>
        <v>#REF!</v>
      </c>
      <c r="C35" s="278" t="e">
        <f t="shared" si="16"/>
        <v>#REF!</v>
      </c>
      <c r="D35" s="278" t="e">
        <f t="shared" si="16"/>
        <v>#REF!</v>
      </c>
      <c r="E35" s="278" t="e">
        <f t="shared" si="16"/>
        <v>#REF!</v>
      </c>
      <c r="F35" s="278" t="e">
        <f t="shared" si="16"/>
        <v>#REF!</v>
      </c>
      <c r="G35" s="278" t="e">
        <f t="shared" si="16"/>
        <v>#REF!</v>
      </c>
      <c r="H35" s="278" t="e">
        <f t="shared" si="16"/>
        <v>#REF!</v>
      </c>
      <c r="I35" s="278" t="e">
        <f t="shared" si="16"/>
        <v>#REF!</v>
      </c>
      <c r="J35" s="278" t="e">
        <f t="shared" ref="J35:K35" si="17">ROUNDUP(J15*0.9,)</f>
        <v>#REF!</v>
      </c>
      <c r="K35" s="278" t="e">
        <f t="shared" si="17"/>
        <v>#REF!</v>
      </c>
    </row>
    <row r="36" spans="1:11" x14ac:dyDescent="0.2">
      <c r="A36" s="87">
        <v>2</v>
      </c>
      <c r="B36" s="278" t="e">
        <f t="shared" ref="B36:I36" si="18">ROUNDUP(B16*0.9,)</f>
        <v>#REF!</v>
      </c>
      <c r="C36" s="278" t="e">
        <f t="shared" si="18"/>
        <v>#REF!</v>
      </c>
      <c r="D36" s="278" t="e">
        <f t="shared" si="18"/>
        <v>#REF!</v>
      </c>
      <c r="E36" s="278" t="e">
        <f t="shared" si="18"/>
        <v>#REF!</v>
      </c>
      <c r="F36" s="278" t="e">
        <f t="shared" si="18"/>
        <v>#REF!</v>
      </c>
      <c r="G36" s="278" t="e">
        <f t="shared" si="18"/>
        <v>#REF!</v>
      </c>
      <c r="H36" s="278" t="e">
        <f t="shared" si="18"/>
        <v>#REF!</v>
      </c>
      <c r="I36" s="278" t="e">
        <f t="shared" si="18"/>
        <v>#REF!</v>
      </c>
      <c r="J36" s="278" t="e">
        <f t="shared" ref="J36:K36" si="19">ROUNDUP(J16*0.9,)</f>
        <v>#REF!</v>
      </c>
      <c r="K36" s="278" t="e">
        <f t="shared" si="19"/>
        <v>#REF!</v>
      </c>
    </row>
    <row r="37" spans="1:11" s="201" customFormat="1" x14ac:dyDescent="0.2">
      <c r="A37" s="86" t="s">
        <v>138</v>
      </c>
      <c r="B37" s="278"/>
      <c r="C37" s="278"/>
      <c r="D37" s="278"/>
      <c r="E37" s="278"/>
      <c r="F37" s="278"/>
      <c r="G37" s="278"/>
      <c r="H37" s="278"/>
      <c r="I37" s="278"/>
      <c r="J37" s="278"/>
      <c r="K37" s="278"/>
    </row>
    <row r="38" spans="1:11" s="201" customFormat="1" x14ac:dyDescent="0.2">
      <c r="A38" s="87" t="s">
        <v>78</v>
      </c>
      <c r="B38" s="278" t="e">
        <f t="shared" ref="B38:I38" si="20">ROUNDUP(B18*0.9,)</f>
        <v>#REF!</v>
      </c>
      <c r="C38" s="278" t="e">
        <f t="shared" si="20"/>
        <v>#REF!</v>
      </c>
      <c r="D38" s="278" t="e">
        <f t="shared" si="20"/>
        <v>#REF!</v>
      </c>
      <c r="E38" s="278" t="e">
        <f t="shared" si="20"/>
        <v>#REF!</v>
      </c>
      <c r="F38" s="278" t="e">
        <f t="shared" si="20"/>
        <v>#REF!</v>
      </c>
      <c r="G38" s="278" t="e">
        <f t="shared" si="20"/>
        <v>#REF!</v>
      </c>
      <c r="H38" s="278" t="e">
        <f t="shared" si="20"/>
        <v>#REF!</v>
      </c>
      <c r="I38" s="278" t="e">
        <f t="shared" si="20"/>
        <v>#REF!</v>
      </c>
      <c r="J38" s="278" t="e">
        <f t="shared" ref="J38:K38" si="21">ROUNDUP(J18*0.9,)</f>
        <v>#REF!</v>
      </c>
      <c r="K38" s="278" t="e">
        <f t="shared" si="21"/>
        <v>#REF!</v>
      </c>
    </row>
    <row r="39" spans="1:11" s="201" customFormat="1" x14ac:dyDescent="0.2">
      <c r="A39" s="86" t="s">
        <v>137</v>
      </c>
      <c r="B39" s="278"/>
      <c r="C39" s="278"/>
      <c r="D39" s="278"/>
      <c r="E39" s="278"/>
      <c r="F39" s="278"/>
      <c r="G39" s="278"/>
      <c r="H39" s="278"/>
      <c r="I39" s="278"/>
      <c r="J39" s="278"/>
      <c r="K39" s="278"/>
    </row>
    <row r="40" spans="1:11" ht="13.5" thickBot="1" x14ac:dyDescent="0.25">
      <c r="A40" s="87" t="s">
        <v>67</v>
      </c>
      <c r="B40" s="278" t="e">
        <f t="shared" ref="B40:I40" si="22">ROUNDUP(B20*0.9,)</f>
        <v>#REF!</v>
      </c>
      <c r="C40" s="278" t="e">
        <f t="shared" si="22"/>
        <v>#REF!</v>
      </c>
      <c r="D40" s="278" t="e">
        <f t="shared" si="22"/>
        <v>#REF!</v>
      </c>
      <c r="E40" s="278" t="e">
        <f t="shared" si="22"/>
        <v>#REF!</v>
      </c>
      <c r="F40" s="278" t="e">
        <f t="shared" si="22"/>
        <v>#REF!</v>
      </c>
      <c r="G40" s="278" t="e">
        <f t="shared" si="22"/>
        <v>#REF!</v>
      </c>
      <c r="H40" s="278" t="e">
        <f t="shared" si="22"/>
        <v>#REF!</v>
      </c>
      <c r="I40" s="278" t="e">
        <f t="shared" si="22"/>
        <v>#REF!</v>
      </c>
      <c r="J40" s="278" t="e">
        <f t="shared" ref="J40:K40" si="23">ROUNDUP(J20*0.9,)</f>
        <v>#REF!</v>
      </c>
      <c r="K40" s="278" t="e">
        <f t="shared" si="23"/>
        <v>#REF!</v>
      </c>
    </row>
    <row r="41" spans="1:11" s="126" customFormat="1" thickBot="1" x14ac:dyDescent="0.25">
      <c r="A41" s="263" t="s">
        <v>348</v>
      </c>
      <c r="B41" s="282"/>
      <c r="C41" s="282"/>
      <c r="D41" s="282"/>
      <c r="E41" s="282"/>
      <c r="F41" s="282"/>
      <c r="G41" s="282"/>
      <c r="H41" s="282"/>
      <c r="I41" s="282"/>
      <c r="J41" s="282"/>
      <c r="K41" s="282"/>
    </row>
    <row r="42" spans="1:11" s="126" customFormat="1" ht="24" x14ac:dyDescent="0.2">
      <c r="A42" s="264" t="s">
        <v>349</v>
      </c>
      <c r="B42" s="282"/>
      <c r="C42" s="282"/>
      <c r="D42" s="282"/>
      <c r="E42" s="282"/>
      <c r="F42" s="282"/>
      <c r="G42" s="282"/>
      <c r="H42" s="282"/>
      <c r="I42" s="282"/>
    </row>
    <row r="43" spans="1:11" s="126" customFormat="1" ht="12" x14ac:dyDescent="0.2">
      <c r="A43" s="265" t="s">
        <v>127</v>
      </c>
    </row>
    <row r="44" spans="1:11" s="126" customFormat="1" ht="12" x14ac:dyDescent="0.2">
      <c r="A44" s="266" t="s">
        <v>128</v>
      </c>
    </row>
    <row r="45" spans="1:11" s="126" customFormat="1" ht="12" x14ac:dyDescent="0.2">
      <c r="A45" s="266" t="s">
        <v>129</v>
      </c>
    </row>
    <row r="46" spans="1:11" s="126" customFormat="1" ht="24" x14ac:dyDescent="0.2">
      <c r="A46" s="267" t="s">
        <v>130</v>
      </c>
    </row>
    <row r="47" spans="1:11" s="126" customFormat="1" ht="12" x14ac:dyDescent="0.2">
      <c r="A47" s="223" t="s">
        <v>243</v>
      </c>
    </row>
    <row r="48" spans="1:11" s="126" customFormat="1" ht="84" x14ac:dyDescent="0.2">
      <c r="A48" s="211" t="s">
        <v>350</v>
      </c>
    </row>
    <row r="49" spans="1:1" s="126" customFormat="1" thickBot="1" x14ac:dyDescent="0.25">
      <c r="A49" s="208"/>
    </row>
    <row r="50" spans="1:1" s="126" customFormat="1" thickBot="1" x14ac:dyDescent="0.25">
      <c r="A50" s="255" t="s">
        <v>139</v>
      </c>
    </row>
    <row r="51" spans="1:1" s="126" customFormat="1" ht="12" x14ac:dyDescent="0.2">
      <c r="A51" s="302" t="s">
        <v>356</v>
      </c>
    </row>
    <row r="52" spans="1:1" s="126" customFormat="1" ht="45.75" customHeight="1" thickBot="1" x14ac:dyDescent="0.25">
      <c r="A52" s="303" t="s">
        <v>357</v>
      </c>
    </row>
    <row r="53" spans="1:1" s="126" customFormat="1" ht="11.45" customHeight="1" x14ac:dyDescent="0.2">
      <c r="A53" s="336" t="s">
        <v>354</v>
      </c>
    </row>
    <row r="54" spans="1:1" ht="90" customHeight="1" thickBot="1" x14ac:dyDescent="0.25">
      <c r="A54" s="337"/>
    </row>
    <row r="55" spans="1:1" ht="24.75" thickBot="1" x14ac:dyDescent="0.25">
      <c r="A55" s="287" t="s">
        <v>353</v>
      </c>
    </row>
    <row r="56" spans="1:1" s="201" customFormat="1" ht="28.5" customHeight="1" x14ac:dyDescent="0.2">
      <c r="A56" s="300" t="s">
        <v>351</v>
      </c>
    </row>
    <row r="57" spans="1:1" s="201" customFormat="1" ht="28.5" customHeight="1" x14ac:dyDescent="0.2">
      <c r="A57" s="300" t="s">
        <v>352</v>
      </c>
    </row>
    <row r="58" spans="1:1" s="201" customFormat="1" ht="28.5" customHeight="1" thickBot="1" x14ac:dyDescent="0.25">
      <c r="A58" s="301" t="s">
        <v>355</v>
      </c>
    </row>
    <row r="59" spans="1:1" ht="13.5" thickBot="1" x14ac:dyDescent="0.25">
      <c r="A59" s="213" t="s">
        <v>132</v>
      </c>
    </row>
    <row r="60" spans="1:1" ht="60" x14ac:dyDescent="0.2">
      <c r="A60" s="209" t="s">
        <v>328</v>
      </c>
    </row>
  </sheetData>
  <mergeCells count="1">
    <mergeCell ref="A53:A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123</vt:i4>
      </vt:variant>
    </vt:vector>
  </HeadingPairs>
  <TitlesOfParts>
    <vt:vector size="123" baseType="lpstr">
      <vt:lpstr>SSS_2+2 RO</vt:lpstr>
      <vt:lpstr>SSS_2+2 BB</vt:lpstr>
      <vt:lpstr>Dol_2+2 RO</vt:lpstr>
      <vt:lpstr>Dol_2+2 BB</vt:lpstr>
      <vt:lpstr>SSH_Раннее бронирование RO</vt:lpstr>
      <vt:lpstr>SSH_Раннее бронирование RO 30%</vt:lpstr>
      <vt:lpstr>SSH_Раннее бронирование BB</vt:lpstr>
      <vt:lpstr>SSH_Раннее бронирование BB 30%</vt:lpstr>
      <vt:lpstr>SSS_Раннее бронирование RO</vt:lpstr>
      <vt:lpstr>SSS_Раннее бронирование BB</vt:lpstr>
      <vt:lpstr>Dol_Раннее бронирование RO</vt:lpstr>
      <vt:lpstr>Dol_Раннее бронирование RO 30%</vt:lpstr>
      <vt:lpstr>Dol_Раннее бронирование BB</vt:lpstr>
      <vt:lpstr>Dol_Раннее бронирование BB 30%</vt:lpstr>
      <vt:lpstr>Школьные каникулы</vt:lpstr>
      <vt:lpstr>Poker Stars Солис RO </vt:lpstr>
      <vt:lpstr>Poker Stars Солис BB</vt:lpstr>
      <vt:lpstr>Poker Stars Солис RO  comm</vt:lpstr>
      <vt:lpstr>Poker Stars Солис BB comm</vt:lpstr>
      <vt:lpstr>C завтраками| Bed and breakfast</vt:lpstr>
      <vt:lpstr>RO 2025 | COMMISSION</vt:lpstr>
      <vt:lpstr>RO 2025 | FIT15 </vt:lpstr>
      <vt:lpstr>RO 2025 | FIT18</vt:lpstr>
      <vt:lpstr>RO 2025 | FIT18+25руб.</vt:lpstr>
      <vt:lpstr>RO 2025 | FIT20</vt:lpstr>
      <vt:lpstr>4=3 |COMMISSION</vt:lpstr>
      <vt:lpstr>4=3 |FIT15 </vt:lpstr>
      <vt:lpstr>4=3 | FIT18 </vt:lpstr>
      <vt:lpstr>4=3 | FIT18+25руб.</vt:lpstr>
      <vt:lpstr>4=3 | FIT20</vt:lpstr>
      <vt:lpstr>Каникулы в горах |COMMISSION</vt:lpstr>
      <vt:lpstr>Каникулы в горах |FIT18</vt:lpstr>
      <vt:lpstr>Каникулы в горах |FIT18+25руб.</vt:lpstr>
      <vt:lpstr>Каникулы в горах |FIT20</vt:lpstr>
      <vt:lpstr>Каникулы в горах |FIT15</vt:lpstr>
      <vt:lpstr>Семейный тариф |COMM</vt:lpstr>
      <vt:lpstr>Семейный тариф  |FIT15</vt:lpstr>
      <vt:lpstr>Семейный тариф |FIT18 +25</vt:lpstr>
      <vt:lpstr>Семейный тариф |FIT18</vt:lpstr>
      <vt:lpstr>Семейный тариф |FIT20 </vt:lpstr>
      <vt:lpstr>AVIA 25</vt:lpstr>
      <vt:lpstr>AVIA 25 +25руб.</vt:lpstr>
      <vt:lpstr>нетто 15</vt:lpstr>
      <vt:lpstr>нетто 18</vt:lpstr>
      <vt:lpstr>Осенние Каникулы | FIT15 </vt:lpstr>
      <vt:lpstr>Осенние каникулы | FIT18</vt:lpstr>
      <vt:lpstr>РБ ВВ 15 |FIT15</vt:lpstr>
      <vt:lpstr>РБ ВВ 15 |FIT20</vt:lpstr>
      <vt:lpstr>РБ ВВ 15 |COMMISSION</vt:lpstr>
      <vt:lpstr>нетто 20</vt:lpstr>
      <vt:lpstr>нетто 20+25руб.</vt:lpstr>
      <vt:lpstr>РБ ВВ 10(2022) |FIT15</vt:lpstr>
      <vt:lpstr>РБ ВВ 10(2022) |FIT20</vt:lpstr>
      <vt:lpstr>РБ ВВ 10(2022) |FIT20+25руб.</vt:lpstr>
      <vt:lpstr>РБ ВВ 10(2022) |COMMISSION</vt:lpstr>
      <vt:lpstr>РБ ВВ 10(2023) |FIT20+25руб.</vt:lpstr>
      <vt:lpstr>РБ ВВ 15(2022) |FIT15</vt:lpstr>
      <vt:lpstr>РБ ВВ 15(2022) |FIT20</vt:lpstr>
      <vt:lpstr>РБ ВВ 15(2022) |FIT20+25руб.</vt:lpstr>
      <vt:lpstr>РБ ВВ 15(2022) |COMMISSION</vt:lpstr>
      <vt:lpstr>RO | FIT15</vt:lpstr>
      <vt:lpstr>RO | FIT20</vt:lpstr>
      <vt:lpstr>RO | FIT20+25руб.</vt:lpstr>
      <vt:lpstr>ЗЭГ Активный | FIT15</vt:lpstr>
      <vt:lpstr>ЗЭГ Активный | FIT20</vt:lpstr>
      <vt:lpstr>ЗЭГ Активный | COMMISSION</vt:lpstr>
      <vt:lpstr>Горный детокс |FIT15</vt:lpstr>
      <vt:lpstr>Горный детокс |FIT20</vt:lpstr>
      <vt:lpstr>Горный детокс | COMMISSION</vt:lpstr>
      <vt:lpstr>Весенние Каникулы | FIT20</vt:lpstr>
      <vt:lpstr>Весенние Каникулы | commission</vt:lpstr>
      <vt:lpstr>ЗЭГ | FIT20+25руб.</vt:lpstr>
      <vt:lpstr>Осенние Каникулы | FIT15</vt:lpstr>
      <vt:lpstr>Осенние Каникулы | FIT20</vt:lpstr>
      <vt:lpstr>Осенние Каникулы | COMMISSION</vt:lpstr>
      <vt:lpstr>Отдыхай и катай|FIT18 2023</vt:lpstr>
      <vt:lpstr>Осенние каникулы | COMMISSION </vt:lpstr>
      <vt:lpstr>РБ ВВ 10(2023) |FIT15</vt:lpstr>
      <vt:lpstr>РБ ВВ 10(2023) |FIT18</vt:lpstr>
      <vt:lpstr>РБ ВВ 10(2023) |COMMISSION </vt:lpstr>
      <vt:lpstr>РБ ВВ 15(2023) |FIT15</vt:lpstr>
      <vt:lpstr>РБ ВВ 15(2023) |FIT18</vt:lpstr>
      <vt:lpstr>РБ ВВ 15(2023) |COMMISSION</vt:lpstr>
      <vt:lpstr>RO 2023 | FIT15 </vt:lpstr>
      <vt:lpstr>RO 2023 | FIT18</vt:lpstr>
      <vt:lpstr>RO 2023 | COMMISSION</vt:lpstr>
      <vt:lpstr>ЯВК 2023 | COMMISSION</vt:lpstr>
      <vt:lpstr>ЯВК 2023 | FIT15</vt:lpstr>
      <vt:lpstr>ЯВК 2023 | FIT18</vt:lpstr>
      <vt:lpstr>ЗЭГ | FIT15</vt:lpstr>
      <vt:lpstr>ЗЭГ | FIT18</vt:lpstr>
      <vt:lpstr>ЗЭГ | COMMISSION</vt:lpstr>
      <vt:lpstr>нетто 18+25руб.</vt:lpstr>
      <vt:lpstr>нетто 20 2025</vt:lpstr>
      <vt:lpstr>РБ ВВ 10(2025) |FIT15</vt:lpstr>
      <vt:lpstr>РБ ВВ 10(2025) |FIT18</vt:lpstr>
      <vt:lpstr>РБ ВВ 10(2025) |FIT18+25руб</vt:lpstr>
      <vt:lpstr>РБ ВВ 10(2025) |FIT20</vt:lpstr>
      <vt:lpstr>Отдыхай и катай|FIT15</vt:lpstr>
      <vt:lpstr>Отдыхай и катай|FIT18</vt:lpstr>
      <vt:lpstr>Отдыхай и катай|FIT18+25</vt:lpstr>
      <vt:lpstr>Отдыхай и катай|FIT20</vt:lpstr>
      <vt:lpstr>Отдыхай и катай|COMMISSION</vt:lpstr>
      <vt:lpstr>RO | COMMISSION</vt:lpstr>
      <vt:lpstr>РБ ВВ 15(2024) |FIT15</vt:lpstr>
      <vt:lpstr>РБ ВВ 15(2024) |FIT18</vt:lpstr>
      <vt:lpstr>РБ ВВ 15(2024) |FIT18+25руб.</vt:lpstr>
      <vt:lpstr>РБ ВВ 15(2024) |FIT20+25руб.</vt:lpstr>
      <vt:lpstr>РБ ВВ 15(2024) |COMMISSION</vt:lpstr>
      <vt:lpstr>Наполни свое лето | FIT15</vt:lpstr>
      <vt:lpstr>Наполни свое лето | FIT18</vt:lpstr>
      <vt:lpstr>Наполни свое лето | FIT18+25руб</vt:lpstr>
      <vt:lpstr>Наполни свое лето | FIT20</vt:lpstr>
      <vt:lpstr>Наполни свое лето | СOMMISSION</vt:lpstr>
      <vt:lpstr>Наполни свое лето |FIT18</vt:lpstr>
      <vt:lpstr>Наполни свое лето |COMMISSION</vt:lpstr>
      <vt:lpstr>Наполни свое лето |FIT18+25руб</vt:lpstr>
      <vt:lpstr>Наполни свое лето |FIT20+35руб</vt:lpstr>
      <vt:lpstr>Наполни лето | FIT18</vt:lpstr>
      <vt:lpstr>Наполни лето | COMMISSION</vt:lpstr>
      <vt:lpstr>Отдыхай и катай</vt:lpstr>
      <vt:lpstr>Яркие каникулы</vt:lpstr>
      <vt:lpstr>Горный детокс (весна)</vt:lpstr>
    </vt:vector>
  </TitlesOfParts>
  <Company>Samo-Soft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Rudnev</dc:creator>
  <cp:lastModifiedBy>vmikhalkina</cp:lastModifiedBy>
  <cp:lastPrinted>2018-02-19T09:45:16Z</cp:lastPrinted>
  <dcterms:created xsi:type="dcterms:W3CDTF">2001-10-03T09:33:40Z</dcterms:created>
  <dcterms:modified xsi:type="dcterms:W3CDTF">2025-10-31T11:14:39Z</dcterms:modified>
</cp:coreProperties>
</file>